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Users\Jizeth\Documents\Jizeth_Gonzalez\CANAL CAPITAL\SEGUIMIENTOS\PMP_1CUAT2021\"/>
    </mc:Choice>
  </mc:AlternateContent>
  <bookViews>
    <workbookView xWindow="0" yWindow="0" windowWidth="23040" windowHeight="9192" tabRatio="599"/>
  </bookViews>
  <sheets>
    <sheet name="CCSE-FT-019_PM" sheetId="1" r:id="rId1"/>
    <sheet name="Datos"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0" hidden="1">'CCSE-FT-019_PM'!$A$9:$AO$152</definedName>
    <definedName name="origen">[1]Datos!$B$3:$B$19</definedName>
    <definedName name="_xlnm.Print_Titles" localSheetId="0">'CCSE-FT-019_PM'!$1:$9</definedName>
  </definedNames>
  <calcPr calcId="162913"/>
</workbook>
</file>

<file path=xl/calcChain.xml><?xml version="1.0" encoding="utf-8"?>
<calcChain xmlns="http://schemas.openxmlformats.org/spreadsheetml/2006/main">
  <c r="AE46" i="1" l="1"/>
  <c r="AF46" i="1" s="1"/>
  <c r="AH46" i="1"/>
  <c r="AG46" i="1" l="1"/>
  <c r="AI46" i="1" s="1"/>
  <c r="AL46" i="1"/>
  <c r="AG27" i="1"/>
  <c r="AG129" i="1" l="1"/>
  <c r="AE129" i="1"/>
  <c r="AF129" i="1" s="1"/>
  <c r="AL129" i="1" s="1"/>
  <c r="AH129" i="1" l="1"/>
  <c r="AI129" i="1" s="1"/>
  <c r="AG133" i="1" l="1"/>
  <c r="AE35" i="1" l="1"/>
  <c r="AF35" i="1" s="1"/>
  <c r="AH35" i="1"/>
  <c r="AG35" i="1" l="1"/>
  <c r="AI35" i="1" s="1"/>
  <c r="AL35" i="1"/>
  <c r="AE148" i="1"/>
  <c r="AF148" i="1" s="1"/>
  <c r="AL148" i="1" s="1"/>
  <c r="AG148" i="1"/>
  <c r="AE149" i="1"/>
  <c r="AF149" i="1" s="1"/>
  <c r="AL149" i="1" s="1"/>
  <c r="AG149" i="1"/>
  <c r="AE150" i="1"/>
  <c r="AF150" i="1" s="1"/>
  <c r="AL150" i="1" s="1"/>
  <c r="AG150" i="1"/>
  <c r="AE151" i="1"/>
  <c r="AF151" i="1" s="1"/>
  <c r="AL151" i="1" s="1"/>
  <c r="AG151" i="1"/>
  <c r="AE152" i="1"/>
  <c r="AF152" i="1" s="1"/>
  <c r="AL152" i="1" s="1"/>
  <c r="AG152" i="1"/>
  <c r="AH150" i="1" l="1"/>
  <c r="AI150" i="1" s="1"/>
  <c r="AH149" i="1"/>
  <c r="AI149" i="1" s="1"/>
  <c r="AH151" i="1"/>
  <c r="AI151" i="1" s="1"/>
  <c r="AH152" i="1"/>
  <c r="AI152" i="1" s="1"/>
  <c r="AH148" i="1"/>
  <c r="AI148" i="1" s="1"/>
  <c r="AE141" i="1"/>
  <c r="AF141" i="1" s="1"/>
  <c r="AL141" i="1" s="1"/>
  <c r="AG141" i="1"/>
  <c r="AE142" i="1"/>
  <c r="AF142" i="1" s="1"/>
  <c r="AL142" i="1" s="1"/>
  <c r="AG142" i="1"/>
  <c r="AE143" i="1"/>
  <c r="AF143" i="1" s="1"/>
  <c r="AL143" i="1" s="1"/>
  <c r="AG143" i="1"/>
  <c r="AE144" i="1"/>
  <c r="AF144" i="1" s="1"/>
  <c r="AL144" i="1" s="1"/>
  <c r="AG144" i="1"/>
  <c r="AE145" i="1"/>
  <c r="AF145" i="1" s="1"/>
  <c r="AL145" i="1" s="1"/>
  <c r="AG145" i="1"/>
  <c r="AE146" i="1"/>
  <c r="AF146" i="1" s="1"/>
  <c r="AL146" i="1" s="1"/>
  <c r="AH146" i="1"/>
  <c r="AE147" i="1"/>
  <c r="AF147" i="1" s="1"/>
  <c r="AL147" i="1" s="1"/>
  <c r="AG147" i="1"/>
  <c r="AH142" i="1" l="1"/>
  <c r="AI142" i="1" s="1"/>
  <c r="AH145" i="1"/>
  <c r="AI145" i="1" s="1"/>
  <c r="AH144" i="1"/>
  <c r="AI144" i="1" s="1"/>
  <c r="AH143" i="1"/>
  <c r="AI143" i="1" s="1"/>
  <c r="AH147" i="1"/>
  <c r="AI147" i="1" s="1"/>
  <c r="AG146" i="1"/>
  <c r="AI146" i="1" s="1"/>
  <c r="AH141" i="1"/>
  <c r="AI141" i="1" s="1"/>
  <c r="AE135" i="1"/>
  <c r="AF135" i="1" s="1"/>
  <c r="AG135" i="1"/>
  <c r="AE136" i="1"/>
  <c r="AF136" i="1" s="1"/>
  <c r="AG136" i="1"/>
  <c r="AH135" i="1" l="1"/>
  <c r="AI135" i="1" s="1"/>
  <c r="AL135" i="1"/>
  <c r="AH136" i="1"/>
  <c r="AI136" i="1" s="1"/>
  <c r="AL136" i="1"/>
  <c r="AE11" i="1"/>
  <c r="AF11" i="1" s="1"/>
  <c r="AH11" i="1"/>
  <c r="AE12" i="1"/>
  <c r="AF12" i="1" s="1"/>
  <c r="AH12" i="1"/>
  <c r="AE13" i="1"/>
  <c r="AF13" i="1" s="1"/>
  <c r="AH13" i="1"/>
  <c r="AE14" i="1"/>
  <c r="AF14" i="1" s="1"/>
  <c r="AH14" i="1"/>
  <c r="AE15" i="1"/>
  <c r="AF15" i="1" s="1"/>
  <c r="AH15" i="1"/>
  <c r="AE16" i="1"/>
  <c r="AF16" i="1" s="1"/>
  <c r="AH16" i="1"/>
  <c r="AE17" i="1"/>
  <c r="AF17" i="1" s="1"/>
  <c r="AH17" i="1"/>
  <c r="AE18" i="1"/>
  <c r="AF18" i="1" s="1"/>
  <c r="AH18" i="1"/>
  <c r="AE19" i="1"/>
  <c r="AF19" i="1" s="1"/>
  <c r="AH19" i="1"/>
  <c r="AE20" i="1"/>
  <c r="AF20" i="1" s="1"/>
  <c r="AH20" i="1"/>
  <c r="AE21" i="1"/>
  <c r="AF21" i="1" s="1"/>
  <c r="AH21" i="1"/>
  <c r="AE22" i="1"/>
  <c r="AF22" i="1" s="1"/>
  <c r="AG22" i="1"/>
  <c r="AE23" i="1"/>
  <c r="AF23" i="1" s="1"/>
  <c r="AG23" i="1"/>
  <c r="AE24" i="1"/>
  <c r="AF24" i="1" s="1"/>
  <c r="AH24" i="1"/>
  <c r="AE25" i="1"/>
  <c r="AF25" i="1" s="1"/>
  <c r="AH25" i="1"/>
  <c r="AE26" i="1"/>
  <c r="AF26" i="1" s="1"/>
  <c r="AL26" i="1" s="1"/>
  <c r="AH26" i="1"/>
  <c r="AE27" i="1"/>
  <c r="AF27" i="1" s="1"/>
  <c r="AL27" i="1" s="1"/>
  <c r="AE28" i="1"/>
  <c r="AF28" i="1" s="1"/>
  <c r="AL28" i="1" s="1"/>
  <c r="AH28" i="1"/>
  <c r="AE29" i="1"/>
  <c r="AF29" i="1" s="1"/>
  <c r="AL29" i="1" s="1"/>
  <c r="AH29" i="1"/>
  <c r="AE30" i="1"/>
  <c r="AF30" i="1" s="1"/>
  <c r="AL30" i="1" s="1"/>
  <c r="AH30" i="1"/>
  <c r="AE31" i="1"/>
  <c r="AF31" i="1" s="1"/>
  <c r="AL31" i="1" s="1"/>
  <c r="AH31" i="1"/>
  <c r="AE32" i="1"/>
  <c r="AF32" i="1" s="1"/>
  <c r="AL32" i="1" s="1"/>
  <c r="AH32" i="1"/>
  <c r="AE33" i="1"/>
  <c r="AF33" i="1" s="1"/>
  <c r="AL33" i="1" s="1"/>
  <c r="AH33" i="1"/>
  <c r="AE34" i="1"/>
  <c r="AF34" i="1" s="1"/>
  <c r="AL34" i="1" s="1"/>
  <c r="AH34" i="1"/>
  <c r="AE36" i="1"/>
  <c r="AF36" i="1" s="1"/>
  <c r="AH36" i="1"/>
  <c r="AE37" i="1"/>
  <c r="AF37" i="1" s="1"/>
  <c r="AL37" i="1" s="1"/>
  <c r="AH37" i="1"/>
  <c r="AE38" i="1"/>
  <c r="AF38" i="1" s="1"/>
  <c r="AL38" i="1" s="1"/>
  <c r="AH38" i="1"/>
  <c r="AE39" i="1"/>
  <c r="AF39" i="1" s="1"/>
  <c r="AL39" i="1" s="1"/>
  <c r="AH39" i="1"/>
  <c r="AE40" i="1"/>
  <c r="AF40" i="1" s="1"/>
  <c r="AL40" i="1" s="1"/>
  <c r="AH40" i="1"/>
  <c r="AE41" i="1"/>
  <c r="AF41" i="1" s="1"/>
  <c r="AL41" i="1" s="1"/>
  <c r="AH41" i="1"/>
  <c r="AE42" i="1"/>
  <c r="AF42" i="1" s="1"/>
  <c r="AL42" i="1" s="1"/>
  <c r="AH42" i="1"/>
  <c r="AE43" i="1"/>
  <c r="AF43" i="1" s="1"/>
  <c r="AH43" i="1"/>
  <c r="AE44" i="1"/>
  <c r="AF44" i="1" s="1"/>
  <c r="AH44" i="1"/>
  <c r="AE45" i="1"/>
  <c r="AF45" i="1" s="1"/>
  <c r="AH45" i="1"/>
  <c r="AE47" i="1"/>
  <c r="AF47" i="1" s="1"/>
  <c r="AH47" i="1"/>
  <c r="AE48" i="1"/>
  <c r="AF48" i="1" s="1"/>
  <c r="AH48" i="1"/>
  <c r="AE49" i="1"/>
  <c r="AF49" i="1" s="1"/>
  <c r="AH49" i="1"/>
  <c r="AE50" i="1"/>
  <c r="AF50" i="1" s="1"/>
  <c r="AH50" i="1"/>
  <c r="AE51" i="1"/>
  <c r="AF51" i="1" s="1"/>
  <c r="AH51" i="1"/>
  <c r="AE52" i="1"/>
  <c r="AF52" i="1" s="1"/>
  <c r="AH52" i="1"/>
  <c r="AE53" i="1"/>
  <c r="AF53" i="1" s="1"/>
  <c r="AH53" i="1"/>
  <c r="AE54" i="1"/>
  <c r="AF54" i="1" s="1"/>
  <c r="AH54" i="1"/>
  <c r="AE55" i="1"/>
  <c r="AF55" i="1" s="1"/>
  <c r="AH55" i="1"/>
  <c r="AE56" i="1"/>
  <c r="AF56" i="1" s="1"/>
  <c r="AH56" i="1"/>
  <c r="AE57" i="1"/>
  <c r="AF57" i="1" s="1"/>
  <c r="AH57" i="1"/>
  <c r="AE58" i="1"/>
  <c r="AF58" i="1" s="1"/>
  <c r="AH58" i="1"/>
  <c r="AE59" i="1"/>
  <c r="AF59" i="1" s="1"/>
  <c r="AH59" i="1"/>
  <c r="AE60" i="1"/>
  <c r="AF60" i="1" s="1"/>
  <c r="AH60" i="1"/>
  <c r="AE61" i="1"/>
  <c r="AF61" i="1" s="1"/>
  <c r="AH61" i="1"/>
  <c r="AE62" i="1"/>
  <c r="AF62" i="1" s="1"/>
  <c r="AH62" i="1"/>
  <c r="AE63" i="1"/>
  <c r="AF63" i="1" s="1"/>
  <c r="AH63" i="1"/>
  <c r="AE64" i="1"/>
  <c r="AF64" i="1" s="1"/>
  <c r="AG64" i="1"/>
  <c r="AE65" i="1"/>
  <c r="AF65" i="1" s="1"/>
  <c r="AH65" i="1"/>
  <c r="AE66" i="1"/>
  <c r="AF66" i="1" s="1"/>
  <c r="AH66" i="1"/>
  <c r="AE67" i="1"/>
  <c r="AF67" i="1" s="1"/>
  <c r="AH67" i="1"/>
  <c r="AE68" i="1"/>
  <c r="AF68" i="1" s="1"/>
  <c r="AH68" i="1"/>
  <c r="AE69" i="1"/>
  <c r="AF69" i="1" s="1"/>
  <c r="AG69" i="1"/>
  <c r="AE70" i="1"/>
  <c r="AF70" i="1" s="1"/>
  <c r="AG70" i="1"/>
  <c r="AE71" i="1"/>
  <c r="AF71" i="1" s="1"/>
  <c r="AG71" i="1"/>
  <c r="AE72" i="1"/>
  <c r="AF72" i="1" s="1"/>
  <c r="AG72" i="1"/>
  <c r="AE73" i="1"/>
  <c r="AF73" i="1" s="1"/>
  <c r="AG73" i="1"/>
  <c r="AE74" i="1"/>
  <c r="AF74" i="1" s="1"/>
  <c r="AG74" i="1"/>
  <c r="AE75" i="1"/>
  <c r="AF75" i="1" s="1"/>
  <c r="AG75" i="1"/>
  <c r="AE76" i="1"/>
  <c r="AF76" i="1" s="1"/>
  <c r="AG76" i="1"/>
  <c r="AE77" i="1"/>
  <c r="AF77" i="1" s="1"/>
  <c r="AL77" i="1" s="1"/>
  <c r="AH77" i="1"/>
  <c r="AE78" i="1"/>
  <c r="AF78" i="1" s="1"/>
  <c r="AH78" i="1"/>
  <c r="AE79" i="1"/>
  <c r="AF79" i="1" s="1"/>
  <c r="AL79" i="1" s="1"/>
  <c r="AH79" i="1"/>
  <c r="AE80" i="1"/>
  <c r="AF80" i="1" s="1"/>
  <c r="AG80" i="1"/>
  <c r="AE81" i="1"/>
  <c r="AF81" i="1" s="1"/>
  <c r="AL81" i="1" s="1"/>
  <c r="AG81" i="1"/>
  <c r="AE82" i="1"/>
  <c r="AF82" i="1" s="1"/>
  <c r="AG82" i="1"/>
  <c r="AE83" i="1"/>
  <c r="AF83" i="1" s="1"/>
  <c r="AG83" i="1"/>
  <c r="AE84" i="1"/>
  <c r="AF84" i="1" s="1"/>
  <c r="AG84" i="1"/>
  <c r="AE85" i="1"/>
  <c r="AF85" i="1" s="1"/>
  <c r="AG85" i="1"/>
  <c r="AE86" i="1"/>
  <c r="AF86" i="1" s="1"/>
  <c r="AH86" i="1"/>
  <c r="AE87" i="1"/>
  <c r="AF87" i="1" s="1"/>
  <c r="AG87" i="1"/>
  <c r="AE88" i="1"/>
  <c r="AF88" i="1" s="1"/>
  <c r="AG88" i="1"/>
  <c r="AE89" i="1"/>
  <c r="AF89" i="1" s="1"/>
  <c r="AG89" i="1"/>
  <c r="AE90" i="1"/>
  <c r="AF90" i="1" s="1"/>
  <c r="AG90" i="1"/>
  <c r="AE91" i="1"/>
  <c r="AF91" i="1" s="1"/>
  <c r="AG91" i="1"/>
  <c r="AE92" i="1"/>
  <c r="AF92" i="1" s="1"/>
  <c r="AH92" i="1"/>
  <c r="AE93" i="1"/>
  <c r="AF93" i="1" s="1"/>
  <c r="AL93" i="1" s="1"/>
  <c r="AH93" i="1"/>
  <c r="AE94" i="1"/>
  <c r="AF94" i="1" s="1"/>
  <c r="AG94" i="1"/>
  <c r="AE95" i="1"/>
  <c r="AF95" i="1" s="1"/>
  <c r="AH95" i="1"/>
  <c r="AE96" i="1"/>
  <c r="AF96" i="1" s="1"/>
  <c r="AH96" i="1"/>
  <c r="AE97" i="1"/>
  <c r="AF97" i="1" s="1"/>
  <c r="AH97" i="1"/>
  <c r="AE98" i="1"/>
  <c r="AF98" i="1" s="1"/>
  <c r="AH98" i="1"/>
  <c r="AE99" i="1"/>
  <c r="AF99" i="1" s="1"/>
  <c r="AH99" i="1"/>
  <c r="AE100" i="1"/>
  <c r="AF100" i="1" s="1"/>
  <c r="AH100" i="1"/>
  <c r="AE101" i="1"/>
  <c r="AF101" i="1" s="1"/>
  <c r="AG101" i="1"/>
  <c r="AE102" i="1"/>
  <c r="AF102" i="1" s="1"/>
  <c r="AG102" i="1"/>
  <c r="AE103" i="1"/>
  <c r="AF103" i="1" s="1"/>
  <c r="AG103" i="1"/>
  <c r="AE104" i="1"/>
  <c r="AF104" i="1" s="1"/>
  <c r="AG104" i="1"/>
  <c r="AE105" i="1"/>
  <c r="AF105" i="1" s="1"/>
  <c r="AG105" i="1"/>
  <c r="AE106" i="1"/>
  <c r="AF106" i="1" s="1"/>
  <c r="AG106" i="1"/>
  <c r="AE107" i="1"/>
  <c r="AF107" i="1" s="1"/>
  <c r="AG107" i="1"/>
  <c r="AE108" i="1"/>
  <c r="AF108" i="1" s="1"/>
  <c r="AG108" i="1"/>
  <c r="AE109" i="1"/>
  <c r="AF109" i="1" s="1"/>
  <c r="AG109" i="1"/>
  <c r="AE110" i="1"/>
  <c r="AF110" i="1" s="1"/>
  <c r="AG110" i="1"/>
  <c r="AE111" i="1"/>
  <c r="AF111" i="1" s="1"/>
  <c r="AG111" i="1"/>
  <c r="AE112" i="1"/>
  <c r="AF112" i="1" s="1"/>
  <c r="AG112" i="1"/>
  <c r="AE113" i="1"/>
  <c r="AF113" i="1" s="1"/>
  <c r="AG113" i="1"/>
  <c r="AE114" i="1"/>
  <c r="AF114" i="1" s="1"/>
  <c r="AG114" i="1"/>
  <c r="AE115" i="1"/>
  <c r="AF115" i="1" s="1"/>
  <c r="AG115" i="1"/>
  <c r="AE116" i="1"/>
  <c r="AF116" i="1" s="1"/>
  <c r="AG116" i="1"/>
  <c r="AE117" i="1"/>
  <c r="AF117" i="1" s="1"/>
  <c r="AG117" i="1"/>
  <c r="AE118" i="1"/>
  <c r="AF118" i="1" s="1"/>
  <c r="AG118" i="1"/>
  <c r="AE119" i="1"/>
  <c r="AF119" i="1" s="1"/>
  <c r="AG119" i="1"/>
  <c r="AE120" i="1"/>
  <c r="AF120" i="1" s="1"/>
  <c r="AG120" i="1"/>
  <c r="AE121" i="1"/>
  <c r="AF121" i="1" s="1"/>
  <c r="AH121" i="1"/>
  <c r="AE122" i="1"/>
  <c r="AF122" i="1" s="1"/>
  <c r="AG122" i="1"/>
  <c r="AE123" i="1"/>
  <c r="AF123" i="1" s="1"/>
  <c r="AH123" i="1"/>
  <c r="AE124" i="1"/>
  <c r="AF124" i="1" s="1"/>
  <c r="AG124" i="1"/>
  <c r="AE125" i="1"/>
  <c r="AF125" i="1" s="1"/>
  <c r="AL125" i="1" s="1"/>
  <c r="AG125" i="1"/>
  <c r="AE126" i="1"/>
  <c r="AF126" i="1" s="1"/>
  <c r="AL126" i="1" s="1"/>
  <c r="AG126" i="1"/>
  <c r="AE127" i="1"/>
  <c r="AF127" i="1" s="1"/>
  <c r="AL127" i="1" s="1"/>
  <c r="AG127" i="1"/>
  <c r="AE128" i="1"/>
  <c r="AF128" i="1" s="1"/>
  <c r="AL128" i="1" s="1"/>
  <c r="AG128" i="1"/>
  <c r="AE130" i="1"/>
  <c r="AF130" i="1" s="1"/>
  <c r="AL130" i="1" s="1"/>
  <c r="AG130" i="1"/>
  <c r="AE131" i="1"/>
  <c r="AF131" i="1" s="1"/>
  <c r="AL131" i="1" s="1"/>
  <c r="AG131" i="1"/>
  <c r="AE132" i="1"/>
  <c r="AF132" i="1" s="1"/>
  <c r="AL132" i="1" s="1"/>
  <c r="AG132" i="1"/>
  <c r="AE133" i="1"/>
  <c r="AF133" i="1" s="1"/>
  <c r="AL133" i="1" s="1"/>
  <c r="AE134" i="1"/>
  <c r="AF134" i="1" s="1"/>
  <c r="AL134" i="1" s="1"/>
  <c r="AG134" i="1"/>
  <c r="AE137" i="1"/>
  <c r="AF137" i="1" s="1"/>
  <c r="AG137" i="1"/>
  <c r="AE138" i="1"/>
  <c r="AF138" i="1" s="1"/>
  <c r="AG138" i="1"/>
  <c r="AE139" i="1"/>
  <c r="AF139" i="1" s="1"/>
  <c r="AL139" i="1" s="1"/>
  <c r="AG139" i="1"/>
  <c r="AE140" i="1"/>
  <c r="AF140" i="1" s="1"/>
  <c r="AG140" i="1"/>
  <c r="AH139" i="1" l="1"/>
  <c r="AI139" i="1" s="1"/>
  <c r="AG123" i="1"/>
  <c r="AI123" i="1" s="1"/>
  <c r="AL123" i="1"/>
  <c r="AH119" i="1"/>
  <c r="AI119" i="1" s="1"/>
  <c r="AL119" i="1"/>
  <c r="AH115" i="1"/>
  <c r="AI115" i="1" s="1"/>
  <c r="AL115" i="1"/>
  <c r="AH111" i="1"/>
  <c r="AI111" i="1" s="1"/>
  <c r="AL111" i="1"/>
  <c r="AH107" i="1"/>
  <c r="AI107" i="1" s="1"/>
  <c r="AL107" i="1"/>
  <c r="AH103" i="1"/>
  <c r="AI103" i="1" s="1"/>
  <c r="AL103" i="1"/>
  <c r="AG99" i="1"/>
  <c r="AI99" i="1" s="1"/>
  <c r="AL99" i="1"/>
  <c r="AG95" i="1"/>
  <c r="AI95" i="1" s="1"/>
  <c r="AL95" i="1"/>
  <c r="AH91" i="1"/>
  <c r="AI91" i="1" s="1"/>
  <c r="AL91" i="1"/>
  <c r="AH87" i="1"/>
  <c r="AI87" i="1" s="1"/>
  <c r="AL87" i="1"/>
  <c r="AH83" i="1"/>
  <c r="AI83" i="1" s="1"/>
  <c r="AL83" i="1"/>
  <c r="AH75" i="1"/>
  <c r="AI75" i="1" s="1"/>
  <c r="AL75" i="1"/>
  <c r="AH71" i="1"/>
  <c r="AI71" i="1" s="1"/>
  <c r="AL71" i="1"/>
  <c r="AG67" i="1"/>
  <c r="AI67" i="1" s="1"/>
  <c r="AL67" i="1"/>
  <c r="AG63" i="1"/>
  <c r="AI63" i="1" s="1"/>
  <c r="AL63" i="1"/>
  <c r="AG59" i="1"/>
  <c r="AI59" i="1" s="1"/>
  <c r="AL59" i="1"/>
  <c r="AG55" i="1"/>
  <c r="AI55" i="1" s="1"/>
  <c r="AL55" i="1"/>
  <c r="AG51" i="1"/>
  <c r="AI51" i="1" s="1"/>
  <c r="AL51" i="1"/>
  <c r="AG47" i="1"/>
  <c r="AI47" i="1" s="1"/>
  <c r="AL47" i="1"/>
  <c r="AH114" i="1"/>
  <c r="AI114" i="1" s="1"/>
  <c r="AL114" i="1"/>
  <c r="AH106" i="1"/>
  <c r="AI106" i="1" s="1"/>
  <c r="AL106" i="1"/>
  <c r="AG98" i="1"/>
  <c r="AI98" i="1" s="1"/>
  <c r="AL98" i="1"/>
  <c r="AH90" i="1"/>
  <c r="AI90" i="1" s="1"/>
  <c r="AL90" i="1"/>
  <c r="AH82" i="1"/>
  <c r="AI82" i="1" s="1"/>
  <c r="AL82" i="1"/>
  <c r="AH74" i="1"/>
  <c r="AI74" i="1" s="1"/>
  <c r="AL74" i="1"/>
  <c r="AH70" i="1"/>
  <c r="AI70" i="1" s="1"/>
  <c r="AL70" i="1"/>
  <c r="AG66" i="1"/>
  <c r="AI66" i="1" s="1"/>
  <c r="AL66" i="1"/>
  <c r="AG62" i="1"/>
  <c r="AI62" i="1" s="1"/>
  <c r="AL62" i="1"/>
  <c r="AG58" i="1"/>
  <c r="AI58" i="1" s="1"/>
  <c r="AL58" i="1"/>
  <c r="AG54" i="1"/>
  <c r="AI54" i="1" s="1"/>
  <c r="AL54" i="1"/>
  <c r="AG50" i="1"/>
  <c r="AI50" i="1" s="1"/>
  <c r="AL50" i="1"/>
  <c r="AG45" i="1"/>
  <c r="AI45" i="1" s="1"/>
  <c r="AL45" i="1"/>
  <c r="AG20" i="1"/>
  <c r="AI20" i="1" s="1"/>
  <c r="AL20" i="1"/>
  <c r="AH122" i="1"/>
  <c r="AI122" i="1" s="1"/>
  <c r="AL122" i="1"/>
  <c r="AH118" i="1"/>
  <c r="AI118" i="1" s="1"/>
  <c r="AL118" i="1"/>
  <c r="AH110" i="1"/>
  <c r="AI110" i="1" s="1"/>
  <c r="AL110" i="1"/>
  <c r="AH102" i="1"/>
  <c r="AI102" i="1" s="1"/>
  <c r="AL102" i="1"/>
  <c r="AH94" i="1"/>
  <c r="AI94" i="1" s="1"/>
  <c r="AL94" i="1"/>
  <c r="AG86" i="1"/>
  <c r="AI86" i="1" s="1"/>
  <c r="AL86" i="1"/>
  <c r="AG78" i="1"/>
  <c r="AI78" i="1" s="1"/>
  <c r="AL78" i="1"/>
  <c r="AH140" i="1"/>
  <c r="AI140" i="1" s="1"/>
  <c r="AL140" i="1"/>
  <c r="AH137" i="1"/>
  <c r="AI137" i="1" s="1"/>
  <c r="AL137" i="1"/>
  <c r="AH23" i="1"/>
  <c r="AI23" i="1" s="1"/>
  <c r="AL23" i="1"/>
  <c r="AG19" i="1"/>
  <c r="AI19" i="1" s="1"/>
  <c r="AL19" i="1"/>
  <c r="AG15" i="1"/>
  <c r="AI15" i="1" s="1"/>
  <c r="AL15" i="1"/>
  <c r="AG11" i="1"/>
  <c r="AI11" i="1" s="1"/>
  <c r="AL11" i="1"/>
  <c r="AG16" i="1"/>
  <c r="AI16" i="1" s="1"/>
  <c r="AL16" i="1"/>
  <c r="AG121" i="1"/>
  <c r="AI121" i="1" s="1"/>
  <c r="AL121" i="1"/>
  <c r="AH113" i="1"/>
  <c r="AI113" i="1" s="1"/>
  <c r="AL113" i="1"/>
  <c r="AH101" i="1"/>
  <c r="AI101" i="1" s="1"/>
  <c r="AL101" i="1"/>
  <c r="AH89" i="1"/>
  <c r="AI89" i="1" s="1"/>
  <c r="AL89" i="1"/>
  <c r="AG77" i="1"/>
  <c r="AI77" i="1" s="1"/>
  <c r="AH73" i="1"/>
  <c r="AI73" i="1" s="1"/>
  <c r="AL73" i="1"/>
  <c r="AH69" i="1"/>
  <c r="AI69" i="1" s="1"/>
  <c r="AL69" i="1"/>
  <c r="AG65" i="1"/>
  <c r="AI65" i="1" s="1"/>
  <c r="AL65" i="1"/>
  <c r="AG61" i="1"/>
  <c r="AI61" i="1" s="1"/>
  <c r="AL61" i="1"/>
  <c r="AG57" i="1"/>
  <c r="AI57" i="1" s="1"/>
  <c r="AL57" i="1"/>
  <c r="AG53" i="1"/>
  <c r="AI53" i="1" s="1"/>
  <c r="AL53" i="1"/>
  <c r="AG49" i="1"/>
  <c r="AI49" i="1" s="1"/>
  <c r="AL49" i="1"/>
  <c r="AG44" i="1"/>
  <c r="AI44" i="1" s="1"/>
  <c r="AL44" i="1"/>
  <c r="AG36" i="1"/>
  <c r="AI36" i="1" s="1"/>
  <c r="AL36" i="1"/>
  <c r="AH138" i="1"/>
  <c r="AI138" i="1" s="1"/>
  <c r="AL138" i="1"/>
  <c r="AH117" i="1"/>
  <c r="AI117" i="1" s="1"/>
  <c r="AL117" i="1"/>
  <c r="AH109" i="1"/>
  <c r="AI109" i="1" s="1"/>
  <c r="AL109" i="1"/>
  <c r="AH105" i="1"/>
  <c r="AI105" i="1" s="1"/>
  <c r="AL105" i="1"/>
  <c r="AG97" i="1"/>
  <c r="AI97" i="1" s="1"/>
  <c r="AL97" i="1"/>
  <c r="AH85" i="1"/>
  <c r="AI85" i="1" s="1"/>
  <c r="AL85" i="1"/>
  <c r="AH22" i="1"/>
  <c r="AI22" i="1" s="1"/>
  <c r="AL22" i="1"/>
  <c r="AG18" i="1"/>
  <c r="AI18" i="1" s="1"/>
  <c r="AL18" i="1"/>
  <c r="AG14" i="1"/>
  <c r="AI14" i="1" s="1"/>
  <c r="AL14" i="1"/>
  <c r="AG12" i="1"/>
  <c r="AI12" i="1" s="1"/>
  <c r="AL12" i="1"/>
  <c r="AH120" i="1"/>
  <c r="AI120" i="1" s="1"/>
  <c r="AL120" i="1"/>
  <c r="AH112" i="1"/>
  <c r="AI112" i="1" s="1"/>
  <c r="AL112" i="1"/>
  <c r="AH104" i="1"/>
  <c r="AI104" i="1" s="1"/>
  <c r="AL104" i="1"/>
  <c r="AG100" i="1"/>
  <c r="AI100" i="1" s="1"/>
  <c r="AL100" i="1"/>
  <c r="AG92" i="1"/>
  <c r="AI92" i="1" s="1"/>
  <c r="AL92" i="1"/>
  <c r="AH84" i="1"/>
  <c r="AI84" i="1" s="1"/>
  <c r="AL84" i="1"/>
  <c r="AH80" i="1"/>
  <c r="AI80" i="1" s="1"/>
  <c r="AL80" i="1"/>
  <c r="AH76" i="1"/>
  <c r="AI76" i="1" s="1"/>
  <c r="AL76" i="1"/>
  <c r="AH72" i="1"/>
  <c r="AI72" i="1" s="1"/>
  <c r="AL72" i="1"/>
  <c r="AG68" i="1"/>
  <c r="AI68" i="1" s="1"/>
  <c r="AL68" i="1"/>
  <c r="AH64" i="1"/>
  <c r="AI64" i="1" s="1"/>
  <c r="AL64" i="1"/>
  <c r="AG60" i="1"/>
  <c r="AI60" i="1" s="1"/>
  <c r="AL60" i="1"/>
  <c r="AG56" i="1"/>
  <c r="AI56" i="1" s="1"/>
  <c r="AL56" i="1"/>
  <c r="AG52" i="1"/>
  <c r="AI52" i="1" s="1"/>
  <c r="AL52" i="1"/>
  <c r="AG48" i="1"/>
  <c r="AI48" i="1" s="1"/>
  <c r="AL48" i="1"/>
  <c r="AG43" i="1"/>
  <c r="AI43" i="1" s="1"/>
  <c r="AL43" i="1"/>
  <c r="AG24" i="1"/>
  <c r="AI24" i="1" s="1"/>
  <c r="AL24" i="1"/>
  <c r="AH124" i="1"/>
  <c r="AI124" i="1" s="1"/>
  <c r="AL124" i="1"/>
  <c r="AH116" i="1"/>
  <c r="AI116" i="1" s="1"/>
  <c r="AL116" i="1"/>
  <c r="AH108" i="1"/>
  <c r="AI108" i="1" s="1"/>
  <c r="AL108" i="1"/>
  <c r="AG96" i="1"/>
  <c r="AI96" i="1" s="1"/>
  <c r="AL96" i="1"/>
  <c r="AH88" i="1"/>
  <c r="AI88" i="1" s="1"/>
  <c r="AL88" i="1"/>
  <c r="AG25" i="1"/>
  <c r="AI25" i="1" s="1"/>
  <c r="AL25" i="1"/>
  <c r="AG21" i="1"/>
  <c r="AI21" i="1" s="1"/>
  <c r="AL21" i="1"/>
  <c r="AG17" i="1"/>
  <c r="AI17" i="1" s="1"/>
  <c r="AL17" i="1"/>
  <c r="AG13" i="1"/>
  <c r="AI13" i="1" s="1"/>
  <c r="AL13" i="1"/>
  <c r="AH131" i="1"/>
  <c r="AI131" i="1" s="1"/>
  <c r="AG41" i="1"/>
  <c r="AI41" i="1" s="1"/>
  <c r="AG42" i="1"/>
  <c r="AI42" i="1" s="1"/>
  <c r="AH27" i="1"/>
  <c r="AI27" i="1" s="1"/>
  <c r="AG40" i="1"/>
  <c r="AI40" i="1" s="1"/>
  <c r="AG39" i="1"/>
  <c r="AI39" i="1" s="1"/>
  <c r="AG37" i="1"/>
  <c r="AI37" i="1" s="1"/>
  <c r="AG38" i="1"/>
  <c r="AI38" i="1" s="1"/>
  <c r="AG33" i="1"/>
  <c r="AI33" i="1" s="1"/>
  <c r="AG34" i="1"/>
  <c r="AI34" i="1" s="1"/>
  <c r="AG32" i="1"/>
  <c r="AI32" i="1" s="1"/>
  <c r="AG31" i="1"/>
  <c r="AI31" i="1" s="1"/>
  <c r="AG30" i="1"/>
  <c r="AI30" i="1" s="1"/>
  <c r="AG29" i="1"/>
  <c r="AI29" i="1" s="1"/>
  <c r="AG28" i="1"/>
  <c r="AI28" i="1" s="1"/>
  <c r="AG26" i="1"/>
  <c r="AI26" i="1" s="1"/>
  <c r="AH81" i="1"/>
  <c r="AI81" i="1" s="1"/>
  <c r="AH128" i="1"/>
  <c r="AI128" i="1" s="1"/>
  <c r="AH125" i="1"/>
  <c r="AI125" i="1" s="1"/>
  <c r="AH134" i="1"/>
  <c r="AI134" i="1" s="1"/>
  <c r="AH133" i="1"/>
  <c r="AI133" i="1" s="1"/>
  <c r="AH126" i="1"/>
  <c r="AI126" i="1" s="1"/>
  <c r="AH127" i="1"/>
  <c r="AI127" i="1" s="1"/>
  <c r="AG79" i="1"/>
  <c r="AI79" i="1" s="1"/>
  <c r="AH132" i="1"/>
  <c r="AI132" i="1" s="1"/>
  <c r="AH130" i="1"/>
  <c r="AI130" i="1" s="1"/>
  <c r="AG93" i="1"/>
  <c r="AI93" i="1" s="1"/>
  <c r="E124" i="1" l="1"/>
  <c r="E123" i="1"/>
  <c r="E122" i="1"/>
  <c r="E121" i="1"/>
  <c r="E120" i="1"/>
  <c r="E119" i="1"/>
  <c r="E118" i="1"/>
  <c r="E117" i="1"/>
  <c r="E116" i="1"/>
  <c r="E115" i="1"/>
  <c r="E114" i="1"/>
  <c r="AE10" i="1" l="1"/>
  <c r="AF10" i="1" s="1"/>
  <c r="AG10" i="1" s="1"/>
  <c r="AH10" i="1" l="1"/>
  <c r="AI10" i="1" s="1"/>
  <c r="AL10" i="1"/>
  <c r="S68" i="1" l="1"/>
  <c r="S67" i="1"/>
  <c r="S65" i="1"/>
  <c r="S64" i="1"/>
  <c r="S63" i="1"/>
  <c r="S49" i="1" l="1"/>
  <c r="S48" i="1"/>
  <c r="S47" i="1"/>
  <c r="E46" i="1" l="1"/>
  <c r="E45" i="1"/>
  <c r="E44" i="1"/>
  <c r="E43" i="1"/>
  <c r="E42" i="1" l="1"/>
  <c r="E41" i="1"/>
  <c r="E40" i="1"/>
  <c r="E39" i="1"/>
  <c r="E38" i="1"/>
  <c r="E37" i="1"/>
  <c r="S34" i="1"/>
  <c r="S33" i="1"/>
  <c r="S32" i="1"/>
  <c r="S31" i="1"/>
  <c r="S30" i="1"/>
  <c r="S29" i="1"/>
  <c r="S28" i="1"/>
  <c r="S27" i="1"/>
  <c r="S26" i="1"/>
  <c r="S25" i="1"/>
  <c r="T17" i="1"/>
  <c r="S17" i="1"/>
  <c r="T16" i="1"/>
  <c r="S16" i="1"/>
  <c r="T15" i="1"/>
  <c r="S15" i="1"/>
  <c r="T14" i="1"/>
  <c r="S14" i="1"/>
  <c r="T13" i="1"/>
  <c r="S13" i="1"/>
  <c r="S12" i="1"/>
  <c r="T10" i="1"/>
  <c r="S10" i="1"/>
</calcChain>
</file>

<file path=xl/comments1.xml><?xml version="1.0" encoding="utf-8"?>
<comments xmlns="http://schemas.openxmlformats.org/spreadsheetml/2006/main">
  <authors>
    <author>FERNANDO AVELLA</author>
  </authors>
  <commentList>
    <comment ref="AJ115" authorId="0" shapeId="0">
      <text>
        <r>
          <rPr>
            <b/>
            <sz val="9"/>
            <color indexed="81"/>
            <rFont val="Tahoma"/>
            <family val="2"/>
          </rPr>
          <t>FERNANDO AVELLA:</t>
        </r>
        <r>
          <rPr>
            <sz val="9"/>
            <color indexed="81"/>
            <rFont val="Tahoma"/>
            <family val="2"/>
          </rPr>
          <t xml:space="preserve">
La acción No. 329 puede considerarse soportes similares. 
</t>
        </r>
      </text>
    </comment>
  </commentList>
</comments>
</file>

<file path=xl/sharedStrings.xml><?xml version="1.0" encoding="utf-8"?>
<sst xmlns="http://schemas.openxmlformats.org/spreadsheetml/2006/main" count="3142" uniqueCount="1289">
  <si>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</si>
  <si>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</si>
  <si>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</si>
  <si>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</si>
  <si>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</si>
  <si>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</si>
  <si>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</si>
  <si>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</si>
  <si>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</si>
  <si>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</si>
  <si>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</si>
  <si>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</si>
  <si>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</si>
  <si>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</si>
  <si>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</si>
  <si>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</si>
  <si>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</si>
  <si>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</si>
  <si>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</si>
  <si>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Origen Interno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</si>
  <si>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</si>
  <si>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</si>
  <si>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</si>
  <si>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</si>
  <si>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</si>
  <si>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</si>
  <si>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</si>
  <si>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</si>
  <si>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</si>
  <si>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</si>
  <si>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</si>
  <si>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</si>
  <si>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</si>
  <si>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</si>
  <si>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</si>
  <si>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</si>
  <si>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</si>
  <si>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</si>
  <si>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</si>
  <si>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</si>
  <si>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</si>
  <si>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</si>
  <si>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</si>
  <si>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</si>
  <si>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</si>
  <si>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</si>
  <si>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</si>
  <si>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</si>
  <si>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</si>
  <si>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</si>
  <si>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</si>
  <si>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</si>
  <si>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</si>
  <si>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</si>
  <si>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</si>
  <si>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</si>
  <si>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</si>
  <si>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</si>
  <si>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</si>
  <si>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</si>
  <si>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</si>
  <si>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</si>
  <si>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</si>
  <si>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</si>
  <si>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</si>
  <si>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</si>
  <si>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</si>
  <si>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</si>
  <si>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</si>
  <si>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</si>
  <si>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</si>
  <si>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</si>
  <si>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</si>
  <si>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Planeación Estratégica (Estratégico)</t>
  </si>
  <si>
    <t>Gestión de las Comunicaciones (Estratégico)</t>
  </si>
  <si>
    <t>Comercialización (Misional)</t>
  </si>
  <si>
    <t>Gestión Jurídica y Contractual (Apoyo)</t>
  </si>
  <si>
    <t>Gestión de Recursos y Administración de la Información (Apoyo)</t>
  </si>
  <si>
    <t>Nelson Jairo Rincón Martínez</t>
  </si>
  <si>
    <t>Coordinación Jurídica y Contractual</t>
  </si>
  <si>
    <t>Atención al Ciudadano</t>
  </si>
  <si>
    <t>Facturación y Cartera</t>
  </si>
  <si>
    <t>Sistema Informativo</t>
  </si>
  <si>
    <t>Cargo del responsable de ejecución</t>
  </si>
  <si>
    <t>Meta de la acción</t>
  </si>
  <si>
    <t>(Detalle el resultado que se espera obtener)</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</si>
  <si>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</si>
  <si>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</si>
  <si>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</si>
  <si>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</si>
  <si>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</si>
  <si>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</si>
  <si>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</si>
  <si>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</si>
  <si>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</si>
  <si>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</si>
  <si>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</si>
  <si>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</si>
  <si>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N/A</t>
  </si>
  <si>
    <t>No</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</si>
  <si>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</si>
  <si>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</si>
  <si>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</si>
  <si>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</si>
  <si>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</si>
  <si>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</si>
  <si>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Gestión de Recursos y Administración de la Información</t>
  </si>
  <si>
    <t>Planeación Estratégica</t>
  </si>
  <si>
    <t>Producción de Televisión</t>
  </si>
  <si>
    <t>número de actividades realizadas/número de actividades programadas</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</si>
  <si>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</si>
  <si>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</si>
  <si>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Servicio al Ciudadano y Defensor del Televidente (Apoyo)</t>
  </si>
  <si>
    <t>Los valores establecidos en la Resolución de Tarifas del canal, no se encuentran redondeados a la denominación  mínima  ($50) de la moneda circulante, complicándole al ciudadano, la consignación del  valor exacto de la copia del material.</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</si>
  <si>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</si>
  <si>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</si>
  <si>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</si>
  <si>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Si</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</si>
  <si>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</si>
  <si>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</si>
  <si>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</si>
  <si>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</si>
  <si>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</si>
  <si>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</si>
  <si>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</si>
  <si>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Informe técnico sobre el deterioro de los bienes de propiedad, planta y equipo.</t>
  </si>
  <si>
    <t>De Mejora</t>
  </si>
  <si>
    <t>Visita de Seguimiento al Cumplimiento de la Normativa Archivística.  (Herramienta No. 1)</t>
  </si>
  <si>
    <t>1-5.7</t>
  </si>
  <si>
    <t xml:space="preserve">No se cuenta con modelo de requisitos para la gestión de documentos electrónicos. </t>
  </si>
  <si>
    <t>No se tiene el modelo de requisitos para los documentos electrónicos.</t>
  </si>
  <si>
    <t>Se realizará  diagnóstico de información con el fin de realizar el modelo de requisitos para documento electrónico.</t>
  </si>
  <si>
    <t>1 documento Diagnostico</t>
  </si>
  <si>
    <t>Diagnóstico de documento electrónico</t>
  </si>
  <si>
    <t>1-9.2</t>
  </si>
  <si>
    <t xml:space="preserve">No se ha ejecutado intervención al Fondo Documental Acumulado (FDA) de acuerdo a las Tablas de Valoración Documental (TVD). </t>
  </si>
  <si>
    <t>falta de personal, para apoyar en la intervención de los documentos que hacen parte del fondo documental , por otra parte la falta de un espacio adecuado para realizar dicha intervención</t>
  </si>
  <si>
    <t>Cantidades de áreas ejecutadas / Total de las áreas de la entidad</t>
  </si>
  <si>
    <t>Identificar el Fondo Acumulado documental del Canal</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</si>
  <si>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</si>
  <si>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</si>
  <si>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Faltaba la aprobación por parte del Archivo Distrital de Bogotá para realizar la transferencia secundaria.</t>
  </si>
  <si>
    <t xml:space="preserve">1. Actas de comités técnico sobre el desarrollo del convenio  Interadministrativo 4213000-797 de 2017 con  el Archivo de Bogotá.
2. Informes que se generan periódicamente sobre desarrollo convenio Interadministrativo 4213000-797 de 2017. </t>
  </si>
  <si>
    <t>Comité Técnico e informes programados /  Actas de comité e informes entregados.</t>
  </si>
  <si>
    <t xml:space="preserve">Informes y Actas de comité técnico que se han generado durante la ejecución del convenio. </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</si>
  <si>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</si>
  <si>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</si>
  <si>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</si>
  <si>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</si>
  <si>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Actividades programadas / Actividades Realizadas</t>
  </si>
  <si>
    <t>Visita de Seguimiento al Cumplimiento de la Normativa Archivística. (Otras Recomendaciones)</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</si>
  <si>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</si>
  <si>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</si>
  <si>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Revisar el proceso de contratación en cumplimiento del Decreto 514 de 2006</t>
  </si>
  <si>
    <t>Realizar mesa de trabajo con el área jurídica para brindar orientación y asesoría con relación a requisitos normativos y técnicos para al contratación</t>
  </si>
  <si>
    <t>Mesa trabajo realizada / Mesa trabajo proyectada</t>
  </si>
  <si>
    <t>Se realizara mesas de trabajo para mejorar el proceso de contratación y de ser necesario se realizara su actualización.</t>
  </si>
  <si>
    <t>Control, Seguimiento y Evaluación</t>
  </si>
  <si>
    <t xml:space="preserve">Jefe Oficina de Control Interno </t>
  </si>
  <si>
    <t xml:space="preserve"> Auditoría Proceso Planeación Estratégica.</t>
  </si>
  <si>
    <t>(No. de acciones ejecutadas / No. de acciones formuladas) * 100%</t>
  </si>
  <si>
    <t>Profesional Universitario de Planeación</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</si>
  <si>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</si>
  <si>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</si>
  <si>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</si>
  <si>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</si>
  <si>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</si>
  <si>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 xml:space="preserve">Informe de Auditoria Gestión de Recursos y Administración de la Información. 2017 </t>
  </si>
  <si>
    <t>Debilidades en la plaquetización de los equipos y/o elementos de propiedad, planta y equipo.</t>
  </si>
  <si>
    <t>1. Revisar en la toma física de inventarios anual y en la toma física periódica, la cual se debe hacer mínimo una vez al año antes de cada toma física de cierre de vigencia,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
5. Adquirir etiquetas de seguridad que permitan proteger la impresión de la placa de inventario.
6. Adquirir una impresora de códigos de barras moderna que permita tener placas claras, duraderas y  en perfectas condiciones para su uso diario.</t>
  </si>
  <si>
    <t xml:space="preserve">Profesional de Recursos Humanos </t>
  </si>
  <si>
    <t xml:space="preserve">Informe de Auditoria Nuevos Negocios. 2017 </t>
  </si>
  <si>
    <t>Coordinadora de Nuevos Negocios</t>
  </si>
  <si>
    <t>De conformidad con los expedientes contractuales puestos en conocimiento de la OCI se pudo establecer que, conforme a la muestra seleccionada, al corte del presente informe para siete (7) contratos se les ha terminado su plazo de ejecución, sin que sea posible evidenciar en los expedientes puestos en consideración de la OCI el balance financiero o el acta de liquidación de los mismos.</t>
  </si>
  <si>
    <t>El acta de liquidación, al ser un acto bilateral, requiere el acuerdo de voluntades de ambas partes y el Canal depende de la gestión de sus clientes sobre el particular.</t>
  </si>
  <si>
    <t xml:space="preserve">Solicitar de forma escrita a los clientes, la liquidación de los contratos interadministrativos. </t>
  </si>
  <si>
    <t>Contratos interadministrativos terminados/Solicitudes de liquidación enviadas.</t>
  </si>
  <si>
    <t>90% de los contratos liquidados</t>
  </si>
  <si>
    <t>Al verificar la forma de calcular y presentar el FEE para la facturación realizada, así como para los cuadros de ejecución de los contratos interadministrativos de la muestra aleatoria, se observó que durante el 2017 el valor de FEE se calcula y presenta incluyendo el IVA. Calculo que no es correcto pues efectuado de esta manera el valor del FEE se encuentra sobrevalorado.</t>
  </si>
  <si>
    <t>No existe instructivo alguno que permita establecer cómo se debe llevar el control al interior de Nuevos Negocios en relación con la forma de presentar el ingreso discriminando el Fee y el IVA del Fee.</t>
  </si>
  <si>
    <t>Incluir en los cuadros de control la Desagregación del Fee más IVA, el IVA del Fee y el  Fee sin IVA.</t>
  </si>
  <si>
    <t>Cuadros de control desagregados/No. de contratos interadministrativos</t>
  </si>
  <si>
    <t>Servicio al Ciudadano y Defensor del Televidente</t>
  </si>
  <si>
    <t>Diseño y Creación de Contenidos</t>
  </si>
  <si>
    <t xml:space="preserve">Coordinadora de Programación </t>
  </si>
  <si>
    <t>1. Fecha seguimiento</t>
  </si>
  <si>
    <t>(Nombre)</t>
  </si>
  <si>
    <t>Fuente de Hallazgo</t>
  </si>
  <si>
    <t>Proceso</t>
  </si>
  <si>
    <t xml:space="preserve">Origen Interno </t>
  </si>
  <si>
    <t>Gestión de las Comunicaciones</t>
  </si>
  <si>
    <t>Comercialización</t>
  </si>
  <si>
    <t>Emisión de Contenidos</t>
  </si>
  <si>
    <t>Gestión Jurídica y Contractual</t>
  </si>
  <si>
    <t>Gestión de Talento Humano</t>
  </si>
  <si>
    <t>Proceso de Participación Ciudadana y Control Social</t>
  </si>
  <si>
    <t xml:space="preserve">Tipo de acción </t>
  </si>
  <si>
    <t xml:space="preserve">Área responsable </t>
  </si>
  <si>
    <t xml:space="preserve">Cargo del responsable </t>
  </si>
  <si>
    <t>Meta</t>
  </si>
  <si>
    <t xml:space="preserve">Actividades </t>
  </si>
  <si>
    <t xml:space="preserve">Auditor </t>
  </si>
  <si>
    <t xml:space="preserve">Cierre Hallazgo </t>
  </si>
  <si>
    <t>ABIERTA</t>
  </si>
  <si>
    <t>Néstor Fernando Avella Avella</t>
  </si>
  <si>
    <t>CERRADA</t>
  </si>
  <si>
    <t xml:space="preserve">José Leonardo Ibarra Quiroga </t>
  </si>
  <si>
    <t>Gloria Marcela Morales Páez</t>
  </si>
  <si>
    <t xml:space="preserve">Jizeth Hael González Ramírez </t>
  </si>
  <si>
    <t>Profesional Universitario de Ventas y Mercadeo</t>
  </si>
  <si>
    <t>Profesional Universitario de Contabilidad</t>
  </si>
  <si>
    <t>Profesional Universitario de Presupuesto</t>
  </si>
  <si>
    <t>Profesional Universitario de Facturación</t>
  </si>
  <si>
    <t>Profesional Universitario de Recursos Humanos</t>
  </si>
  <si>
    <t>Profesional Universitario de Sistemas</t>
  </si>
  <si>
    <t xml:space="preserve">Líder de Gestión Documental </t>
  </si>
  <si>
    <t>Área</t>
  </si>
  <si>
    <t xml:space="preserve">Cargo responsable </t>
  </si>
  <si>
    <t>Gestión de Comunicaciones</t>
  </si>
  <si>
    <t>Atención al Usuario y Defensor del Televidente</t>
  </si>
  <si>
    <t>Prestación/Emisión Servicio de Televisión</t>
  </si>
  <si>
    <t>Profesional Universitario de Talento Humano</t>
  </si>
  <si>
    <t>Líder de Gestión Documental</t>
  </si>
  <si>
    <t>Profesional Universitario de Tesorería</t>
  </si>
  <si>
    <t xml:space="preserve">Profesional Universitario de Facturación </t>
  </si>
  <si>
    <t>Director Sistema Informativo</t>
  </si>
  <si>
    <t xml:space="preserve">Planeación </t>
  </si>
  <si>
    <t xml:space="preserve">Coordinación de Prensa y Comunicaciones </t>
  </si>
  <si>
    <t xml:space="preserve">Ventas y Mercadeo </t>
  </si>
  <si>
    <t>Coordinadora de Prensa y Comunicaciones</t>
  </si>
  <si>
    <t xml:space="preserve">Profesional Universitario de Ventas y Mercadeo </t>
  </si>
  <si>
    <t>Subdirectora Financiera</t>
  </si>
  <si>
    <t xml:space="preserve">Coordinación Jurídica </t>
  </si>
  <si>
    <t>Servicios administrativos</t>
  </si>
  <si>
    <t xml:space="preserve">Oficina de Control Interno </t>
  </si>
  <si>
    <t xml:space="preserve">Cargo del encargado de ejecución </t>
  </si>
  <si>
    <t>Acción Formulada</t>
  </si>
  <si>
    <t xml:space="preserve">Líder del Proceso </t>
  </si>
  <si>
    <t xml:space="preserve">Profesional Universitario de Planeación </t>
  </si>
  <si>
    <t>Coordinadora Técnica</t>
  </si>
  <si>
    <t xml:space="preserve">Coordinadora de Producción </t>
  </si>
  <si>
    <t xml:space="preserve">Profesional Universitario de Contabilidad </t>
  </si>
  <si>
    <t>Coordinadora Jurídica</t>
  </si>
  <si>
    <t>Técnico Servicios Administrativos</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</si>
  <si>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</si>
  <si>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</si>
  <si>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</si>
  <si>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</si>
  <si>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</si>
  <si>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</si>
  <si>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</si>
  <si>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Informe de control interno contable Vigencia 2018</t>
  </si>
  <si>
    <t>7.2.2</t>
  </si>
  <si>
    <t xml:space="preserve">Gerente General </t>
  </si>
  <si>
    <t>NO</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</si>
  <si>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</si>
  <si>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</si>
  <si>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</si>
  <si>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</si>
  <si>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Realizar informe de la medición posterior de los bienes susceptibles de avalúo y deterioro .</t>
  </si>
  <si>
    <t>Técnico de servicios administrativos</t>
  </si>
  <si>
    <t>Auditoría Gestión del Talento Humano</t>
  </si>
  <si>
    <t>Gestión del Talento Humano (Apoyo)</t>
  </si>
  <si>
    <t>Actividades ejecutadas -------------*100 /Actividades programadas</t>
  </si>
  <si>
    <t>Documentos actualizados</t>
  </si>
  <si>
    <t>Mejora</t>
  </si>
  <si>
    <t>No se evidencian lineamientos, prácticas o procedimientos, asociados con:
a. Desempeño y evaluación de la gestión de los servidores públicos.
b. Selección de personal, meritocracia y provisión de hojas de vida para vacantes.</t>
  </si>
  <si>
    <t>La entidad no había identificado actividades relacionadas con temáticas observadas.</t>
  </si>
  <si>
    <t xml:space="preserve">1. Proponer un procedimiento de Reclutamiento y selección para el Canal.                                                                             
2. Solicitar concepto sobre la implementación de un proceso de evaluación a la Gerencia del Canal.
3. De acuerdo con el concepto de la Gerencia realizar una consulta al DASCD sobre la pertinencia de implementar un procedimiento para evaluar el desempeño.
4. De acuerdo con la respuesta del DASCD se harán las respectivas propuestas.   </t>
  </si>
  <si>
    <t>4. Alerta</t>
  </si>
  <si>
    <t>2. Análisis - Seguimiento OCI</t>
  </si>
  <si>
    <t>EN PROCESO</t>
  </si>
  <si>
    <t>TERMINADA</t>
  </si>
  <si>
    <t>SIN INICIAR</t>
  </si>
  <si>
    <t>INCUMPLIDA</t>
  </si>
  <si>
    <t>TERMINADA EXTEMPORÁNEA</t>
  </si>
  <si>
    <t>Mónica Virgüéz</t>
  </si>
  <si>
    <t>Jizeth González</t>
  </si>
  <si>
    <t>Henry Beltrán</t>
  </si>
  <si>
    <t>Líder Gestión Documental</t>
  </si>
  <si>
    <t>SI</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</si>
  <si>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</si>
  <si>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</si>
  <si>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</si>
  <si>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Documento PINAR actualizado</t>
  </si>
  <si>
    <t>9.2</t>
  </si>
  <si>
    <t xml:space="preserve">No se han realizado intervenciones en el Fondo Documental Acumulado, de acuerdo con las Tablas de Valoración Documental convalidadas por el Consejo Distrital de Archivos. </t>
  </si>
  <si>
    <t>Por qué en Canal Capital únicamente se tiene identificado el fondo documental acumulado perteneciente al material audiovisual el cual ya se está interviniendo por medio del convenio Interadministrativo con el Archivo Distrital.</t>
  </si>
  <si>
    <t>1. Intervenir el fondo documental acumulado realizando la limpieza de este material.
2. Realizar el levantamiento y diligenciamiento del FUID.</t>
  </si>
  <si>
    <t>Informe sobre la limpieza realizada</t>
  </si>
  <si>
    <t xml:space="preserve">No se tiene documentada la Política de Eficiencia Administrativa y Cero Papel, así como el proceso de buenas prácticas de consumo y reducción de papel. </t>
  </si>
  <si>
    <t xml:space="preserve">Por qué en el Canal solo se han implementado buenas prácticas para el consumo y la reducción del papel, sin embargo, esto no se encuentra documentado. </t>
  </si>
  <si>
    <t>Documento Política de cero papel</t>
  </si>
  <si>
    <t xml:space="preserve">No se han realizado Transferencias Secundarias a la Dirección Distrital de Archivo de Bogotá y por ende, no se cuenta con la publicación en la página web de dicha información. </t>
  </si>
  <si>
    <t>No se cuenta con los recursos necesarios para realizar este proceso, para la realización de este proceso se debe contar con un grupo interdisciplinario, comprar unidades de conservación con características específicas, también se debe realizar la verificación de los archivos que serán objeto de transferencia documental.
Aplicación de las tablas de retención documental</t>
  </si>
  <si>
    <t>1. Establecer el cronograma de transferencias Secundarias en donde se establecen las actividades que se deben realizar.
2. Incluir en el presupuesto la compra de unidades de conservación especiales para estos documentos.</t>
  </si>
  <si>
    <t xml:space="preserve">* Cronograma
* Presupuesto </t>
  </si>
  <si>
    <t>El Sistema Integrado de Conservación no desarrolla los Planes de Conservación Documental y Plan de Preservación digital a largo plazo.</t>
  </si>
  <si>
    <t>El Sistema Integrado de Conservación se elaboró en el año 2016 y no se tuvo en cuenta el Plan de Conservación Documental y el Plan de Preservación Digital a Largo Plazo.</t>
  </si>
  <si>
    <t>Documento actualizado del Sistema Integrado de Conservación</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</si>
  <si>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</si>
  <si>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</si>
  <si>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Documento actualizado Plan de Emergencias</t>
  </si>
  <si>
    <t>RS-4</t>
  </si>
  <si>
    <t xml:space="preserve">En algunos expedientes de la Coordinación Jurídica no se cuenta con Hoja de Control, así como tampoco se encuentra la foliación de la vigencia 2018. </t>
  </si>
  <si>
    <t>El formato de hoja de control se encuentra publicado en la intranet desde el 2016l, pero no se ha realizado la aplicación en la contratación debido a que tienen confusión con el formato listado de documentos.</t>
  </si>
  <si>
    <t>1. Reunión con el área Jurídica para la socialización e implementación de la hoja de control en los expedientes de contratación 2018.</t>
  </si>
  <si>
    <t>* Acta de reunión.
*Informe de seguimiento de la foliación.</t>
  </si>
  <si>
    <t>La Política de Gestión Documental debe ser revisada y ajustada en relación con lo establecido en el Decreto 591 de 2018 MIPG.</t>
  </si>
  <si>
    <t>La política de gestión documental se ajustó y se aprobó en el 2018, en la última visita del Archivo Distrital se evidencia que no se integró con la parte de MIPG.</t>
  </si>
  <si>
    <t>1. Realizar ajustes a la Política de Gestión Documental integrando el componente de MIPG.
2. Revisar documento con el área de planeación del Canal.
3. Enviar documento para la revisión por parte del Archivo Distrital.
4. Aprobación por parte del comité de desarrollo institucional. 
5. Publicar en la intranet de canal.</t>
  </si>
  <si>
    <t>Documento política de Gestión Documental</t>
  </si>
  <si>
    <t>Visita de Seguimiento al Cumplimiento de la Normativa Archivística.  (Herramienta No. 2)</t>
  </si>
  <si>
    <t>4.1</t>
  </si>
  <si>
    <t>La entidad no cuenta con un aplicativo o herramienta tecnológica integral para todas las operaciones de la Gestión Documental.</t>
  </si>
  <si>
    <t>Debido a la falta de recursos financieros no se tiene una herramienta tecnológica para la gestión documental.</t>
  </si>
  <si>
    <t>1. Incluir en el presupuesto lo pertinente a la adquisición de herramienta tecnológica.</t>
  </si>
  <si>
    <t>Incluir solicitud en el presupuesto</t>
  </si>
  <si>
    <t>8.13</t>
  </si>
  <si>
    <t>Los riesgos específicos para la documentación no se encuentran en la Matriz de Riesgos.</t>
  </si>
  <si>
    <t>El plan de emergencias tiene una matriz de riegos, en ella no se contempla la evaluación de riegos para los depósitos u oficinas donde se almacenan los documentos de las oficina productoras del Canal.</t>
  </si>
  <si>
    <t>Matriz de Riesgos actualizada</t>
  </si>
  <si>
    <t>1. Integrar y actualizar el PINAR con MIPG de acuerdo con lo solicitado por el SSDA.
2. Realizar el seguimiento respectivo a la ejecución del PINAR por medio de los planes.
3. Realizar los ajustes solicitados.
4. Publicar el PINAR en la Intranet del Canal.</t>
  </si>
  <si>
    <t>1. Realizar reunión con las área de planeación, servicios administrativos, sistemas para el levantamiento de la Política de cero papel.
2. Elaborar la Política de cero papel.
3. Aprobar la política de Cero papel por el Comité Institucional de Gestión y Desempeño.
4. Publicar en la Intranet del Canal la política.</t>
  </si>
  <si>
    <t>1. Realizar mesa técnica con el Archivo Distrital para establecer los lineamientos para realizar este instrumento. 
2. Realizar los ajustes al Documento del Sistema Integrado de Conservación.
3. Presentar al Archivo Distrital de Bogotá la propuesta del SIC.
4. Realizar los ajustes solicitados.
5. Aprobar el Documento SIC por el Comité Institucional de Gestión y Desempeño.
6. Publicar el SIC en la Intranet del Canal.</t>
  </si>
  <si>
    <t xml:space="preserve">1. Realizar mesa técnica con el Archivo Distrital.
2. Realizar los ajustes al Documento del Plan de Emergencias.
3. Publicar el Plan de Emergencias en la intranet. </t>
  </si>
  <si>
    <t xml:space="preserve">1. Actualizar la Matriz de riesgo.
2. incluir matriz en el plan de emergencias.
3. Publicar en la intranet de canal la matriz de riesgo. </t>
  </si>
  <si>
    <t>Observaciones</t>
  </si>
  <si>
    <t>(Información del análisis del estado de la acción)</t>
  </si>
  <si>
    <t>(Escriba el nombre del Auditor que cierra la observación y/o hallazgo)</t>
  </si>
  <si>
    <t xml:space="preserve">Auditoría  al proceso de Gestión de Recursos y Administración de la Información. </t>
  </si>
  <si>
    <t>Numero de actividades programadas/numero de actividades realizadas</t>
  </si>
  <si>
    <t>En prueba de recorrido realizada al verificar el bien denominado escalesilla metálica de 2 pasos, identificada con la placa CONC 14-09 ubicado en gestión documental, al momento de la verificación no tenía la placa de inventario, al parecer esta se le cayó.</t>
  </si>
  <si>
    <t>Lograr que el consumo controlado tenga las placas pegadas y visibles.</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</si>
  <si>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</si>
  <si>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</si>
  <si>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</si>
  <si>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</si>
  <si>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</si>
  <si>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Tener actualizados los documentos de gestión documental que hacen parte del sistema integrado de gestión</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</si>
  <si>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</si>
  <si>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</si>
  <si>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</si>
  <si>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Ejecutar lo proyectado en el PINAR</t>
  </si>
  <si>
    <t xml:space="preserve">Verificada la carpeta del Convenio Interadministrativo celebrado con la Secretaria General del Distrito-Archivo Distrital, se evidencio debilidades en la etapa de planeación contractual y en la ejecución de este. Se encontró la falta de elaboración de los soportes precontractuales que permitieran delimitar la necesidad y el presupuesto del contrato.  </t>
  </si>
  <si>
    <t>No se ejecuto los estudios previos ni la necesidad del presupuesto en el convenio</t>
  </si>
  <si>
    <t>Acta de reunión de la mesa técnica</t>
  </si>
  <si>
    <t>Verificados los expedientes físicos de la Coordinación de Producción se evidenciaron documentos con biodeterioro tanto en el área como en custodia del archivo central sin tratamiento e inadecuado almacenamiento, favoreciendo el crecimiento de hongos, lo que deriva en la materialización del riesgo de pérdida de información.</t>
  </si>
  <si>
    <t>No se conservaron adecuadamente los expedientes por parte del área de Producción.</t>
  </si>
  <si>
    <t>1. Verificar y registrar bajo acta si las áreas  tienen documentación con biodeterioro.</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</si>
  <si>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</si>
  <si>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</si>
  <si>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</si>
  <si>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</si>
  <si>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</si>
  <si>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</si>
  <si>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Conformación de Expedientes según (TRD)</t>
  </si>
  <si>
    <t>1. Organizar el fondo documental identificado.
2. Realizar el inventario FUID del fondo.
3. Elaborar informe de ejecución.</t>
  </si>
  <si>
    <t>Poner en funcionamiento una herramienta tecnológica que se articule con la gestión documental.</t>
  </si>
  <si>
    <t>5. % avance en ejecución de la meta</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</si>
  <si>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</si>
  <si>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100% de los cuadros de control con el Fee desagregado</t>
  </si>
  <si>
    <t>Uso de elementos repetitivamente lo cual genera deterioro o caída de las placas de inventario.</t>
  </si>
  <si>
    <r>
      <rPr>
        <sz val="9"/>
        <color theme="1"/>
        <rFont val="Tahoma"/>
        <family val="2"/>
      </rPr>
      <t>1) Realizar dos tomas periódicas cada 6 meses en las cuales se verifiquen elementos susceptibles de tener borrosa, en mal estado o no poseer la placa por su reiterado uso..</t>
    </r>
    <r>
      <rPr>
        <sz val="9"/>
        <rFont val="Tahoma"/>
        <family val="2"/>
      </rPr>
      <t xml:space="preserve">
</t>
    </r>
  </si>
  <si>
    <t xml:space="preserve">1. Realizar mesa técnica con contratación para realizar asesoría en el proceso precontractual de los convenios interadministrativo. </t>
  </si>
  <si>
    <t xml:space="preserve">Informe de seguimiento de biodeterioro en los archivos de gestión </t>
  </si>
  <si>
    <t>Actas de seguimiento sobre el diligenciamiento del FUID.</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</si>
  <si>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</si>
  <si>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5. Estado</t>
  </si>
  <si>
    <t>6. Auditor que realizó el seguimiento</t>
  </si>
  <si>
    <t>(Abierta / Cerrada)</t>
  </si>
  <si>
    <t>Emisión de contenidos</t>
  </si>
  <si>
    <t>Deficiencias en el cumplimiento de lineamientos de Gestión Documental, en cuanto a la conformación de expedientes del área Técnica y su correspondiente transferencia al archivo central del Canal.</t>
  </si>
  <si>
    <t>Desactualización de los formatos que se utilizan actualmente en la Coordinación Técnica con respecto a lo que se encuentra en la TRD.</t>
  </si>
  <si>
    <t>número de actividades realizadas/número de actividades propuestas</t>
  </si>
  <si>
    <t>Actualización de las diferentes documentos de la TRD de acuerdo con los lineamientos del área de Gestión Documental</t>
  </si>
  <si>
    <t>No se evidencia verificación o control por parte de la Coordinación Técnica, a los mantenimientos preventivos realizados por los ingenieros de apoyo, de acuerdo con las Hojas de vida de los equipos y máquinas asignadas al área.</t>
  </si>
  <si>
    <t>Falta de actualización de los formatos asociados a los mantenimientos de manera que se pueda evidenciar control por parte de la Coordinación.</t>
  </si>
  <si>
    <t>1. Revisión y actualización de los formatos asociados a los mantenimientos de tal manera que en el documento quede la evidencia del control realizado por la Coordinación a estas actividades.</t>
  </si>
  <si>
    <t>Mantener actualizada la información de acuerdo con los formatos establecidos.</t>
  </si>
  <si>
    <t>Garantizar que el formato hojas de vida se encuentra completamente diligenciado de acuerdo con cada equipo asignado a la Coordinación.</t>
  </si>
  <si>
    <t>Gestión Contractual</t>
  </si>
  <si>
    <t>Se evidencia debilidad en la formulación de los documentos asociados al proceso de Ventas y Mercadeo.</t>
  </si>
  <si>
    <t>Inconsistencia en el procedimiento de Contratación Directa General, frente a los casos especiales de contratación directa que no requieren Estudios previos.</t>
  </si>
  <si>
    <t>Modificar los procedimientos MCOM-PD-002 - Gestión Comercial y Ventas y MCOM-PD-004 - Negociación de Canjes, con el fin de fortalecer y asegurar una mejora continua en la formulación de los documentos asociados a los procesos.</t>
  </si>
  <si>
    <t xml:space="preserve">Dos (2) procedimientos modificados </t>
  </si>
  <si>
    <t>Secretaria General</t>
  </si>
  <si>
    <t>1. Envío por parte de Gestión Documental propuesta de la TRD a la Coordinación Técnica.
2. Revisar por parte de la Coordinación Técnica los documentos que están en la propuesta de la TRD enviada por gestión documental con los que se está trabajando actualmente.
3. Enviar al área de Gestión Documental la TRD actualizada por parte de la Coordinación Técnica para su aprobación.
4. Enviar por parte de la Coordinación Técnica al área de planeación los documentos que se requieran actualizar, eliminar y/o crear, una vez Gestión Documental haya aprobado la TRD.</t>
  </si>
  <si>
    <t>1. Enviar comunicación oficial a cada una de las entidades involucradas en la propiedad y/o administración de dichos cerros, solicitando dicha información, por parte de la Coordinación Técnica. 
2. En caso de no obtener la información solicitada, adelantar de manera conjunta con el área jurídica y Secretaría General, los trámites necesarios para legalización de la permanencia de los equipos del Canal en dichos cerros.</t>
  </si>
  <si>
    <t>En prueba de auditoría aleatoria al inventario se encontraron 3 elementos sin placa: 2 MacBook air de 13 pulgadas seriales Nos: c17qk6adg940 y No. c1mqn6t8g940; el primero de ellos ubicado en la oficina del Secretario General y el Segundo en la oficina del director del sistema informativo, el 3 elemento es un live up grip lu-grp-00 ubicado en el in out. De igual manera se encontraron 3 elementos con la placa borrosa los cuales se identificaron por el No. de serial.</t>
  </si>
  <si>
    <t>Atención al Ciudadano
Ventas y Mercadeo</t>
  </si>
  <si>
    <t>Secretaria General
Director Operativo</t>
  </si>
  <si>
    <t>Auxiliar de Atención al Ciudadano
Profesional Universitario de Ventas y Mercadeo</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</si>
  <si>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</si>
  <si>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</si>
  <si>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</si>
  <si>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</si>
  <si>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</si>
  <si>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</si>
  <si>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No se evidencian procesos de revisión permanente sobre la vigencia del catálogo de cuentas aplicable a la entidad.</t>
  </si>
  <si>
    <t xml:space="preserve">Al cierre de la vigencia no se realizó consulta en la página de la CGN sobre cambios en la Resolución 135 de 2015 </t>
  </si>
  <si>
    <t xml:space="preserve">1. Revisar las actualizaciones de manera mensual en la página de la CGN.
2. Socializar mediante correo electrónico las actualizaciones emitidas por la CGN
3. Realizar las modificaciones de las cuentas si a ello hubiere lugar. </t>
  </si>
  <si>
    <t xml:space="preserve">Se encontraron inconsistencias al realizar verificación del Catálogo utilizado por la entidad, frente a la última versión actualizada de la CGN, del Marco normativo para Empresas que no cotizan en el mercado de valores y que no captan ni administran ahorro del público (2015.7), como: 
a)Diferencias respecto a la denominación de algunas cuentas, las cuales no tienen relación con el concepto, descripción y dinámica de las mismas y, 
b)Grupos y cuentas que no existen en el Catálogo de la CGN.
</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</si>
  <si>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</si>
  <si>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</si>
  <si>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</si>
  <si>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</si>
  <si>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No se evidencia, la expedición de un instructivo o procedimiento, respecto a la aplicación del cálculo de la medición posterior (vida útil, depreciación y deterioro), para dar cumplimiento a lo establecido en: la Resolución 414 de 2014  de la Contaduría General de la Nación, la Política Financiera del Canal (identificada con el código AGFF-PO-001 del 05/10/2018) y el numeral 4.5 Medición posterior, del Manual de procedimientos administrativos y contables para el manejo y control de los bienes, del 30/09/2019 versión 1 de la Secretaría Distrital de Hacienda (Resolución 001 de 2019).
Tener en cuenta observaciones sobre documento, identificado con el Código AGRI-SA-IN-001, versión 1 del 27/11/2017, denominado “Parámetros para asignación de vida útil y nuevos valores a equipos depreciados”, dentro del Proceso Gestión de Recursos y Administración de la Información, Servicios Administrativos del Canal.</t>
  </si>
  <si>
    <t>Gestión Financiera y Facturación (Apoyo). 
Gestión de Recursos y Administración de la Información (Apoyo).
Emisión de Contenidos (Misional).</t>
  </si>
  <si>
    <t>Falta de un instructivo para el cálculo de la medición posterior de  la vida útil, depreciación y deterioro de los bienes propiedad del Canal</t>
  </si>
  <si>
    <t>Programar una reunión entre las áreas de Sistemas, Coordinación Técnica, Servicios Administrativos, Financiera y Control Interno, para la definición de la hoja de ruta.
Realizar una mesa de trabajo entre las áreas  Sistemas, Coordinación Técnica, Servicios Administrativos, Financiera para la construcción del instructivo para la medición posterior de la vida útil, depreciación y deterioro de los bienes del Canal.
Realizar reunión entre las áreas Sistemas, Coordinación Técnica, Servicios Administrativos, Financiera y Control Interno, para la socialización y aprobación del instructivo para la medición posterior de la vida útil, depreciación y deterioro de los bienes del Canal.</t>
  </si>
  <si>
    <t>Coordinación Técnica
Servicios Administrativos
Sistemas
Subdirección Financiera</t>
  </si>
  <si>
    <t>No se evidencia dentro del procedimiento “Estados Financieros” (versión 12 del 30/08/2019), la verificación de un nivel superior, respecto a la asignación de roles en el sistema financiero Siigo.</t>
  </si>
  <si>
    <t xml:space="preserve">La asignación de roles las realiza el profesional universitario de contabilidad quién ejerce control y tiene el conocimiento sobre el software contable. </t>
  </si>
  <si>
    <t xml:space="preserve">1. Se revisará el procedimiento y de ser necesario se actualizará, incluyendo el rol superior en el software SIIGO al Subdirector Financiero. </t>
  </si>
  <si>
    <t>Se encontró normatividad faltante y derogada, respectivamente, en los procedimientos "Estados Financieros" (versión 12 del 30/08/2019) – Resolución DDC-000003 del 05/12/2018 de la Dirección Distrital de Contabilidad y Toma física de Inventarios” (Versión 13 del 19/02/2019).</t>
  </si>
  <si>
    <t xml:space="preserve">1. Se revisará la normatividad vigente aplicable y se hará la respectiva actualización si hay lugar a ello. </t>
  </si>
  <si>
    <t xml:space="preserve">Se observó que los descuentos efectuados a contratistas, correspondientes a cooperativas, se están clasificando y registrando como descuentos de nómina, cuenta 24240605. </t>
  </si>
  <si>
    <t xml:space="preserve">No se tiene una cuenta especifica para los descuentos efectuados a los contratistas. </t>
  </si>
  <si>
    <t xml:space="preserve">1. Se revisará para llevar los descuentos a contratistas en otras cuentas por pagar. </t>
  </si>
  <si>
    <t>En el proceso de clasificación de los hechos económicos, se encontró que el Bien inmueble, declarado como BIC (Bien de Interés Cultural) propiedad del Canal, ubicado en la carrera 11A  69 – 43, Casa - Barrio Quinta Camacho, Matrícula inmobiliaria 50C-962527, se clasificó de manera errada, en la cuenta 1681 Bienes de Arte y Cultura.</t>
  </si>
  <si>
    <t>Se encontraron debilidades en las Notas a los Estados Financieros, a 31 de diciembre, en cuanto a su estructura y revelaciones, conforme a las Normas para el Reconocimiento, Medición, Revelación y Presentación de los Hechos Económicos, del marco que le aplica al Canal (versión 2014.4) y a las directrices emitidas por la CGN, específicamente a la Resolución 182 de 2017.</t>
  </si>
  <si>
    <t>Al cierre de la vigencia se contaba con el instructivo AGFF-CO-IN-004, el cual no ha sido revisado ni actualizado.</t>
  </si>
  <si>
    <t>1. Actualizar el Instructivo AGFF-CO-IN-004 de acuerdo a lo establecido en  la resolución 441 del 26 de diciembre de 2019  emitida por la CGN, sobre el reporte uniforme de las notas a la Contaduría General de la Nación.</t>
  </si>
  <si>
    <t xml:space="preserve"> Adicionalmente, no se evidenció un mecanismo para verificar que los programas de capacitación desarrollados apuntan al mejoramiento de competencias y habilidades, de acuerdo con los principios pedagógicos establecidos en dicho Plan. </t>
  </si>
  <si>
    <t xml:space="preserve">
Gestión de Recursos y Administración de la Información (Apoyo).
</t>
  </si>
  <si>
    <t>Algunos procedimientos no se encuentran acordes a la evaluación del mejoramiento de habilidades y competencias</t>
  </si>
  <si>
    <t xml:space="preserve">Se revisará el procedimiento de evaluación a las capacitaciones que se realicen a los servidores. </t>
  </si>
  <si>
    <t>Evaluación de capacitación área financiera/ sobre capacitaciones área financiera</t>
  </si>
  <si>
    <t>Profesional de Recursos Humanos</t>
  </si>
  <si>
    <t xml:space="preserve">No se observa una práctica programada de socializaciones periódicas, (diferentes a los boletines internos), de los lineamientos del proceso contable. </t>
  </si>
  <si>
    <t>Auditoría Proceso de producción de Televisión</t>
  </si>
  <si>
    <t>Se evidencio que no se han realizado actividades de socialización sobre los documentos del proceso de producción de televisión y procedimientos implementados, de igual manera debilidades en la actualización de la información socializada a los funcionarios sobre los objetivos y  estrategias del proceso.</t>
  </si>
  <si>
    <t>Al verificar de la documentación asociada al proceso de producción de televisión, se evidencio que, de los 8 documentos revisados entre la caracterización, los procedimientos, políticas y manual de producción, 7 encuentran desactualizados; de igual manera formatos que no están incluidos dentro de los procedimientos a saber:
• Los procedimientos, caracterización y política no se encuentran articulados con lo definido en la nueva plataforma estratégica del Canal, adoptada mediante Resolución 026 del 6/03/2019.
• Los documentos no cuentan en los encabezados con los logos actualizados. definidos por la Alcaldía Mayor de Bogotá para la documentación.
• Se evidencian formatos implementados por el proceso que no se encuentran asociados a ninguno de los procedimientos vigentes, como tampoco documentos que permitan hacer seguimiento y control a las actividades realizadas.
• Se evidencian actividades realizadas durante las trasmisiones que no se encuentran definidas en los procedimientos vigentes.
• El manual para uso del DRON no está actualizado con en la Resolución No. 04201 de 2018, de la Unidad Administrativa Especial de Aeronáutica Civil, respecto a la norma RAC 91 para operación de aeronaves no tripuladas
• El libro de producción no se encuentra relacionado en los procedimientos que tiene implementados el proceso de producción de televisión, importante definir unos criterios mínimos para su contenido.
• Se evidenciaron diferentes tipos formatos para el registro de la información del cronograma y el presupuesto de las producciones, se sugiere estandarizar estos formatos por manejo y control de la información.</t>
  </si>
  <si>
    <t xml:space="preserve">Gestión Financiera y Facturación (Apoyo). </t>
  </si>
  <si>
    <t>Al verificar la información de los indicadores se evidencio que el proceso está realizando medición con un indicador de la ANTV, por lo tanto, debe tener hoja de vida del canal. De otra parte, se observan debilidades en los demás indicadores definidos del proceso, en los análisis, las mediciones y los resultados.</t>
  </si>
  <si>
    <t>Procesos y procedimientos de televisión desactualizados que no se ajustan al diseño de producción actual y que crearía confusión al ser difundido.</t>
  </si>
  <si>
    <t>Procesos y procedimientos de televisión desactualizados que no utilizaban, en algunos casos, o que se implementaron para un momento en particular de la producción del Canal pero que no se actualizó en la medida que el diseño de producción cambiaba.</t>
  </si>
  <si>
    <t>Indicadores sin hoja de vida</t>
  </si>
  <si>
    <t>Actualizar los documentos correspondientes, los cuales deben ir alineados al nuevo diseño de producción propuesto por la nueva administración 2020.</t>
  </si>
  <si>
    <t>Realizar la hoja de vida de los indicadores en el que se identifique el objetivo de su medición, las acciones a tomar para así poder crear la formula que nos permite cuantificar, ver resultados y comparar entre años anteriores y en el mismo año que  se lleve acabo estas mediciones.</t>
  </si>
  <si>
    <t>Número de socializaciones hechas/ 2</t>
  </si>
  <si>
    <t>numero de procedimientos actualizados/ numero de procedimientos del proceso de producción</t>
  </si>
  <si>
    <t>Número con hojas de indicadores diligenciados/ Número de indicadores de proceso</t>
  </si>
  <si>
    <t xml:space="preserve">Coordinación de Producción </t>
  </si>
  <si>
    <t>3. % avance en ejecución de la meta</t>
  </si>
  <si>
    <t>Coordinación Técnica
Técnico Servicios Administrativos
Sistemas
Subdirección Financiera</t>
  </si>
  <si>
    <t>8.1</t>
  </si>
  <si>
    <t>Se construyó el formato de seguimiento AGRI-SI-FT-041 SEGUIMIENTO EQUIPOS FUERA DE DOMINIO, actividad que no se esta realizando de forma adecuada debido al desconocimiento del mismo; a su vez, los tiempos necesarios para que no se presente acciones de instalación de software no autorizado no son los adecuados.</t>
  </si>
  <si>
    <t>1. Realizar una capacitación por semestre al personal del área técnica y de sistemas, sobre el uso de software licenciado en la entidad y los formatos y acciones de seguimiento a equipos fuera de dominio.
2. realizar seguimiento de acciones correctivas trimestrales que permitan evidenciar el control del software instalado.</t>
  </si>
  <si>
    <t>Número de actividades ejecutadas/Número de actividades programadas</t>
  </si>
  <si>
    <t>Profesional Universitario de Sistemas
Coordinadora área Técnica</t>
  </si>
  <si>
    <t>Subdirector Administrativo
Director Operativo</t>
  </si>
  <si>
    <t>Sistemas 
Coordinación Técnica</t>
  </si>
  <si>
    <t xml:space="preserve">La entidad no cuenta con una metodología de reporte en el cual se den los lineamientos para informar al área de contabilidad el reconocimiento  de los derechos patrimoniales de autor </t>
  </si>
  <si>
    <t>Socialización de las actualizaciones emitidas por la CGN</t>
  </si>
  <si>
    <t>Al cierre de la vigencia, no se han realizado registro contables en cuenta diferentes a las permitidas por la CGN bajo lo establecido en la Resolución 414 de 2014 y sus modificaciones  y la Resolución 139 de 2015. y sus modificaciones</t>
  </si>
  <si>
    <t>Contar con un instructivo para la medición posterior de los bienes de la entidad</t>
  </si>
  <si>
    <t>Al cierre de la vigencia no se realizó actualización de normatividad aplicable al procedimiento de Estados Financieros.</t>
  </si>
  <si>
    <t xml:space="preserve">No se tenía claridad de donde se debía clasificar el bien teniendo en cuenta que no se tiene una cuenta especifica en el plan de cuentas. </t>
  </si>
  <si>
    <t>1. Solicitar a la CGN concepto sobre el registro de reconocimiento del Bien de Interés Cultural poseído por la entidad.
2. Realizar la reclasificación de acuerdo a lo conceptuado por la CGN, si hubiere lugar a ello.</t>
  </si>
  <si>
    <t>Actualizar el Instructivo AGFF-CO-IN-004 con lo establecido en la Resolución 441 de 2019 emitido por la CGN</t>
  </si>
  <si>
    <t xml:space="preserve">Las áreas que suministran información a Contabilidad, no han solicitado capacitaciones en temas puntales o generales que afecten la información que ellos entregan como insumo. </t>
  </si>
  <si>
    <t xml:space="preserve">1. Enviar correo electrónico trimestralmente, a las áreas que suministran información a Contabilidad sobre las dudas e inquietudes que tengan sobre los reportes que deben hacer periódicamente.
2. Socializar la normatividad que se genere por parte de la CGN y la SHD de manera mensual si la hubiere con el personal del área contable.
</t>
  </si>
  <si>
    <t>Reporte a la Dirección Nacional de Derechos de Autor</t>
  </si>
  <si>
    <t xml:space="preserve">No se esta cumpliendo con el mecanismo de control establecido para evitar que usuarios sin los permisos correspondientes instalen software sin las licencias correspondientes. Se encontró esta situación en dos (02) de los veinte (20) equipos revisados. </t>
  </si>
  <si>
    <t>Realizar socialización  a los funcionarios de lo nuevos procesos de producción y procedimientos que se levanten teniendo en cuenta los nuevos lineamientos de producción que desarrolle la nueva administración 2020.</t>
  </si>
  <si>
    <t xml:space="preserve">Se encontró que no se dispone de un documento escrito que detalle el proceso de renovación, las fases de actualización, mantenimiento a la infraestructura tecnológica y que relacione los equipos que formarán parte de la renovación tecnológica; a la meta de renovación tecnológica se le asignó un indicador que permite la medición exclusiva en términos de ejecución presupuestal la cual impide una medición física más razonable, estos aspectos impiden realizar el seguimiento en términos de metas físicas y evidencia debilidades en la rigurosidad y razonabilidad de la medición respectiva.
Con base en lo anterior se evidencia que hay un nuevo riesgo a tener en cuenta “inadecuada medición de la implementación de las fases de actualización y mantenimiento a la infraestructura tecnológica” asociada al indicador de “Ejecución del Plan de renovación tecnológica”.
</t>
  </si>
  <si>
    <r>
      <rPr>
        <b/>
        <sz val="9"/>
        <color theme="1"/>
        <rFont val="Tahoma"/>
        <family val="2"/>
      </rPr>
      <t xml:space="preserve">¿Porqué solamente se mide la ejecución presupuestal y no la meta física en el marco del plan de renovación tecnológica?
</t>
    </r>
    <r>
      <rPr>
        <sz val="9"/>
        <color theme="1"/>
        <rFont val="Tahoma"/>
        <family val="2"/>
      </rPr>
      <t xml:space="preserve">Porque no existe un documento que defina las necesidades  metas según los recursos asignados por FonTIC anualmente, aunque se tiene una proyección de las necesidades en cuanto a infraestructura, se define qué equipos se van a adquirir hasta tener el monto de los recursos asignados
</t>
    </r>
    <r>
      <rPr>
        <b/>
        <sz val="9"/>
        <color theme="1"/>
        <rFont val="Tahoma"/>
        <family val="2"/>
      </rPr>
      <t xml:space="preserve">¿Porqué no existen un documento que establezca las metas y la medición del Plan de renovación tecnológica?
</t>
    </r>
    <r>
      <rPr>
        <sz val="9"/>
        <color theme="1"/>
        <rFont val="Tahoma"/>
        <family val="2"/>
      </rPr>
      <t xml:space="preserve">
Porque no se cuenta con las fuentes de información claras desde el enfoque de asignación de recursos anuales del FonTIC, por lo tanto el factor de incertidumbre alto sobre la planeación.</t>
    </r>
    <r>
      <rPr>
        <b/>
        <sz val="9"/>
        <color theme="1"/>
        <rFont val="Tahoma"/>
        <family val="2"/>
      </rPr>
      <t xml:space="preserve">
¿Porqué no se cuenta con las fuentes de información claras? 
</t>
    </r>
    <r>
      <rPr>
        <sz val="9"/>
        <color theme="1"/>
        <rFont val="Tahoma"/>
        <family val="2"/>
      </rPr>
      <t>Porque la información corresponde a recursos que asigna el FonTIC anualmente y sin dicha información no es pertinente establecer cuáles equipos serán adquiridos en cada vigencia.</t>
    </r>
    <r>
      <rPr>
        <b/>
        <sz val="9"/>
        <color theme="1"/>
        <rFont val="Tahoma"/>
        <family val="2"/>
      </rPr>
      <t xml:space="preserve">
</t>
    </r>
  </si>
  <si>
    <t xml:space="preserve">Incorporar dentro de los nuevos proyectos de inversión el diseño de un plan de renovación tecnológica.
</t>
  </si>
  <si>
    <t>Un (1) Plan de renovación tecnológica diseñado</t>
  </si>
  <si>
    <t xml:space="preserve">Profesional universitario de Planeación </t>
  </si>
  <si>
    <t>Con la revisión de la ejecución presupuestal de la vigencia 2019, se evidencia que el rubro previsto para la inversión directa del proyecto 79 presentó modificaciones durante el transcurso de la vigencia con reducciones de hasta el 100% de su valor y al final del periodo concluyó con una reducción acumulada del 21,74% con un presupuesto final disponible de 360.000.001 para desarrollo del proyecto de inversión, aspecto que muestra debilidades en el proceso de planeación y el de programación presupuestal.</t>
  </si>
  <si>
    <r>
      <rPr>
        <b/>
        <sz val="9"/>
        <color theme="1"/>
        <rFont val="Tahoma"/>
        <family val="2"/>
      </rPr>
      <t>¿Por qué se presentan variaciones tan significativas en el reporte de la ejecución presupuestal del proyecto 79?</t>
    </r>
    <r>
      <rPr>
        <sz val="9"/>
        <color theme="1"/>
        <rFont val="Tahoma"/>
        <family val="2"/>
      </rPr>
      <t xml:space="preserve">
El presupuesto se elabora antes del plan de inversiones y se desconoce el monto que asignará FonTIC, por ende se deja un estimado el cual  se ajustó en el transcurso de la vigencia 2019. 
</t>
    </r>
    <r>
      <rPr>
        <b/>
        <sz val="9"/>
        <color theme="1"/>
        <rFont val="Tahoma"/>
        <family val="2"/>
      </rPr>
      <t>¿Porqué se desconoce el monto de asignación presupuestal del FonTIC?</t>
    </r>
    <r>
      <rPr>
        <sz val="9"/>
        <color theme="1"/>
        <rFont val="Tahoma"/>
        <family val="2"/>
      </rPr>
      <t xml:space="preserve">
Los recursos son asignados durante la vigencia, esto dificulta realizar un ejercicio de planificación oportuno ya que se desconoce la asignación presupuestal de la entidad y no permite hacer la priorización de la adquisición de equipos por el grado de incertidumbre. 
</t>
    </r>
    <r>
      <rPr>
        <b/>
        <sz val="9"/>
        <color theme="1"/>
        <rFont val="Tahoma"/>
        <family val="2"/>
      </rPr>
      <t xml:space="preserve">¿Porqué no se cuenta con criterios adicionales para determinar la programación del presupuesto?
</t>
    </r>
    <r>
      <rPr>
        <sz val="9"/>
        <color theme="1"/>
        <rFont val="Tahoma"/>
        <family val="2"/>
      </rPr>
      <t xml:space="preserve">
La variación en la información asociada a la ejecución de los recursos es alta debido a la variación en las prioridades de la operación de la entidad.
   </t>
    </r>
  </si>
  <si>
    <t>Revisar desde la estructuración del anteproyecto de presupuesto las fuentes de financiación que permitan el cumplimiento de las necesidades planeadas en el marco del proyecto de inversión.</t>
  </si>
  <si>
    <t xml:space="preserve">Una (1) reunión adelantada con el gerente del proyecto. </t>
  </si>
  <si>
    <t xml:space="preserve">Un (1) acta de reunión con el gerente del proyecto </t>
  </si>
  <si>
    <t xml:space="preserve">Según el informe seguimiento al mapa de riesgos por procesos vigencia 2019 la evaluación de los controles para el proceso de “emisión de contenidos” de los cinco (5) controles cuatro (4) de ellos tienen acciones sin ejecutar, a pesar que el informe incluyó las recomendaciones y solicitó adelantar las mejoras. Se encontró que no existe una base escrita que permita evaluar la aplicación de las recomendaciones y la ejecución de los controles identificados a este proceso, lo cual evidencia debilidades en la ejecución del plan de mejora, en el seguimiento permanente a los controles y la aplicación de medidas correctivas y de autocontrol.
Las acciones sin ejecutar se encuentran:
- Realizar monitoreo constante de la señal de programa y sus retornos, de acuerdo con lo observado activar los protocolos de contingencia establecidos según corresponda
- Diligenciamiento de formatos de solicitud y de entrada y salida de elementos y cumplimiento del protocolo asociado a los mismos
- Realizar el protocolo de suministro de combustible para plantas eléctricas
</t>
  </si>
  <si>
    <t>Emisión de Contenidos (Misional)</t>
  </si>
  <si>
    <t xml:space="preserve">Revisar y actualizar los riesgos del proceso emisión de contenidos. 
Hacer el seguimiento al plan de manejo de riesgos del proceso emisión de contenidos. </t>
  </si>
  <si>
    <t>Matriz de riesgos revisada y actualizada con los soportes correspondiente.
Registro de los seguimientos al mapa de riesgos realizados por la coordinación</t>
  </si>
  <si>
    <t>Debilidades en el proceso de verificación y aprobación de pólizas por parte del área jurídica  y en el cumplimiento de los procedimientos de supervisión</t>
  </si>
  <si>
    <t>El formato en el cual se consignan los datos para aprobar las garantías no cuenta con un espacio que permita dejar observaciones  respecto del documento que se aprueba</t>
  </si>
  <si>
    <t>Modificar el formato denominado "ACTA DE APROBACIÓN DE PÓLIZA" Código AGJC-CN-FT-035 y adelantar la socialización del mismo</t>
  </si>
  <si>
    <t>Las actividades ejecutadas sobre actividades programadas</t>
  </si>
  <si>
    <t xml:space="preserve">Se encontró debilidades en la conformación de los documentos asociados al Proceso de Comercialización conforme a lo señalado en el numeral de situaciones generales.  Por ejemplo: 
• Complejidad de procedimientos.
• Formulación de actividades de naturaleza contractual.
• Debida identificación de puntos de control.
• Desactualización de la imagen institucional.
</t>
  </si>
  <si>
    <t>Debido a:
*Cambios de administración
*Ajuste en la estructura organizacional de la dirección operativa
*Deficiencia en los periodos de revisión de la documentación propia de los procesos
*Descripción ampliada y detallada de actividades lideradas por otros procesos/áreas que no son de la competencia del proceso de comercialización</t>
  </si>
  <si>
    <t>Revisar y actualizar los procedimientos que se encuentran vigentes para el proceso de comercialización</t>
  </si>
  <si>
    <t>Procedimientos actualizados</t>
  </si>
  <si>
    <t>Actualizar los procedimientos</t>
  </si>
  <si>
    <t>Profesional Ventas y Mercadeo</t>
  </si>
  <si>
    <t>Se observó la falta de seguimiento a los indicadores de gestión, la programación no acorde con la realidad de la actividad y el incumplimiento a las actividades destinadas al manejo preventivo de los riesgos identificados</t>
  </si>
  <si>
    <t>Debido a:
*Cambios de administración
*Ajuste en la estructura organizacional de la dirección operativa</t>
  </si>
  <si>
    <t>Realizar la medición de los indicadores de acuerdo con la periodicidad, realizar seguimientos a riesgos y resultados de indicadores</t>
  </si>
  <si>
    <t>Reuniones de seguimiento realizada</t>
  </si>
  <si>
    <t>Acta de reunión</t>
  </si>
  <si>
    <t>Gestión de Recursos y Administración de la Información – TIC</t>
  </si>
  <si>
    <t>11.1</t>
  </si>
  <si>
    <r>
      <t xml:space="preserve">Situaciones generales, encontradas en los diferentes documentos del proceso Gestión de Recursos y Administración de la Información – Sistemas: 
</t>
    </r>
    <r>
      <rPr>
        <b/>
        <sz val="9"/>
        <color theme="1"/>
        <rFont val="Tahoma"/>
        <family val="2"/>
      </rPr>
      <t>a.</t>
    </r>
    <r>
      <rPr>
        <sz val="9"/>
        <color theme="1"/>
        <rFont val="Tahoma"/>
        <family val="2"/>
      </rPr>
      <t xml:space="preserve"> Se evidenciaron documentos que no cumplen en su encabezado con el logotipo o emblema oficial de Canal Capital, así mismo se evidencia que usan logos que hacen alusión a campañas anteriores de las alcaldías del Distrito Capital.
</t>
    </r>
    <r>
      <rPr>
        <b/>
        <sz val="9"/>
        <color theme="1"/>
        <rFont val="Tahoma"/>
        <family val="2"/>
      </rPr>
      <t>b.</t>
    </r>
    <r>
      <rPr>
        <sz val="9"/>
        <color theme="1"/>
        <rFont val="Tahoma"/>
        <family val="2"/>
      </rPr>
      <t xml:space="preserve"> Se evidenciaron documentos con debilidades en la actualización y establecimiento de normas aplicables vigentes.
</t>
    </r>
    <r>
      <rPr>
        <b/>
        <sz val="9"/>
        <color theme="1"/>
        <rFont val="Tahoma"/>
        <family val="2"/>
      </rPr>
      <t>c.</t>
    </r>
    <r>
      <rPr>
        <sz val="9"/>
        <color theme="1"/>
        <rFont val="Tahoma"/>
        <family val="2"/>
      </rPr>
      <t xml:space="preserve"> Se evidenciaron formatos que no se encuentran articulados al procedimiento de Soporte técnico.
</t>
    </r>
    <r>
      <rPr>
        <b/>
        <sz val="9"/>
        <color theme="1"/>
        <rFont val="Tahoma"/>
        <family val="2"/>
      </rPr>
      <t>d.</t>
    </r>
    <r>
      <rPr>
        <sz val="9"/>
        <color theme="1"/>
        <rFont val="Tahoma"/>
        <family val="2"/>
      </rPr>
      <t xml:space="preserve"> Se evidenciaron documentos que cuentan con debilidades en el establecimiento de puntos de control.
</t>
    </r>
    <r>
      <rPr>
        <b/>
        <sz val="9"/>
        <color theme="1"/>
        <rFont val="Tahoma"/>
        <family val="2"/>
      </rPr>
      <t>e.</t>
    </r>
    <r>
      <rPr>
        <sz val="9"/>
        <color theme="1"/>
        <rFont val="Tahoma"/>
        <family val="2"/>
      </rPr>
      <t xml:space="preserve"> Se observa la desactualización del documento AGRI-SI-PO-003 POLÍTICAS Y CONTROLES PARA LA CONSTRUCCIÓN DEL PETIC, VERSIÓN 1 frente a la deficiencia de lineamientos y controles de construcción del PETI y políticas asociadas.
</t>
    </r>
    <r>
      <rPr>
        <b/>
        <sz val="9"/>
        <color theme="1"/>
        <rFont val="Tahoma"/>
        <family val="2"/>
      </rPr>
      <t>f.</t>
    </r>
    <r>
      <rPr>
        <sz val="9"/>
        <color theme="1"/>
        <rFont val="Tahoma"/>
        <family val="2"/>
      </rPr>
      <t xml:space="preserve"> Se evidenció la desactualización del documento AGRI-SI-PD-014 COPIAS DE SEGURIDAD, VERSIÓN 8.
</t>
    </r>
    <r>
      <rPr>
        <b/>
        <sz val="9"/>
        <color theme="1"/>
        <rFont val="Tahoma"/>
        <family val="2"/>
      </rPr>
      <t xml:space="preserve">g. </t>
    </r>
    <r>
      <rPr>
        <sz val="9"/>
        <color theme="1"/>
        <rFont val="Tahoma"/>
        <family val="2"/>
      </rPr>
      <t xml:space="preserve">Se evidenciaron debilidades en el documento de CREACIÓN DE USUARIOS Y EXPEDICIÓN DE CARNÉ INSTITUCIONAL, AGRI-SI-PD-018, VERSIÓN 4.
</t>
    </r>
    <r>
      <rPr>
        <b/>
        <sz val="9"/>
        <color theme="1"/>
        <rFont val="Tahoma"/>
        <family val="2"/>
      </rPr>
      <t>h.</t>
    </r>
    <r>
      <rPr>
        <sz val="9"/>
        <color theme="1"/>
        <rFont val="Tahoma"/>
        <family val="2"/>
      </rPr>
      <t xml:space="preserve"> Se evidenció que ni el alcance ni la totalidad de las actividades descritas en el procedimiento SOPORTE TÉCNICO, se realizan tal y como se encuentran definidas, basados en: Diferencias entre alcance, insumos, descripción de actividad 1 y producto.</t>
    </r>
  </si>
  <si>
    <t>Los procesos, procedimientos y formatos relacionados con las actividades del área de sistemas no corresponden a las actividades que actualmente se realizan y que han evolucionado con el paso del tiempo por lo cual presentan desactualización y falta de normalización de los documentos publicados en la carpeta de sistemas.</t>
  </si>
  <si>
    <r>
      <rPr>
        <b/>
        <sz val="9"/>
        <color rgb="FF000000"/>
        <rFont val="Tahoma"/>
        <family val="2"/>
      </rPr>
      <t xml:space="preserve">
</t>
    </r>
    <r>
      <rPr>
        <sz val="9"/>
        <color rgb="FF000000"/>
        <rFont val="Tahoma"/>
        <family val="2"/>
      </rPr>
      <t>Revisar todos los procedimientos, formatos, planes, guías políticas y manuales que actualmente se encuentran publicados en la carpeta de sistemas, para realizar las modificaciones y actualizaciones correspondientes a la administración actual y las actividades realizadas.</t>
    </r>
  </si>
  <si>
    <t xml:space="preserve">Cantidad de documentos revisados y actualizados/ Cantidad de documentos publicados </t>
  </si>
  <si>
    <t>Documentos del proceso actualizados</t>
  </si>
  <si>
    <t>11.1.e.1</t>
  </si>
  <si>
    <r>
      <rPr>
        <sz val="9"/>
        <color rgb="FF000000"/>
        <rFont val="Tahoma"/>
        <family val="2"/>
      </rPr>
      <t xml:space="preserve">Se evidenciaron debilidades en la definición de actividades y ejecución de estas, en algunos documentos del área, específicamente en cuanto a:
</t>
    </r>
    <r>
      <rPr>
        <b/>
        <sz val="9"/>
        <color rgb="FF000000"/>
        <rFont val="Tahoma"/>
        <family val="2"/>
      </rPr>
      <t xml:space="preserve">1. </t>
    </r>
    <r>
      <rPr>
        <sz val="9"/>
        <color rgb="FF000000"/>
        <rFont val="Tahoma"/>
        <family val="2"/>
      </rPr>
      <t xml:space="preserve">Definición y ejecución de actividades del documento AGRI-SI-MN-002 MANUAL DE USO DE RECURSOS TECNOLÓGICOS, VERSIÓN 1.
</t>
    </r>
    <r>
      <rPr>
        <b/>
        <sz val="9"/>
        <color rgb="FF000000"/>
        <rFont val="Tahoma"/>
        <family val="2"/>
      </rPr>
      <t xml:space="preserve">2. </t>
    </r>
    <r>
      <rPr>
        <sz val="9"/>
        <color rgb="FF000000"/>
        <rFont val="Tahoma"/>
        <family val="2"/>
      </rPr>
      <t>Establecimiento de roles y responsabilidades frente a las actividades de entrada y salida de equipos, planeación, implementación y evaluación de habilitadores transversales de la Política de Gobierno Digital.</t>
    </r>
  </si>
  <si>
    <t>Desactualización de los documentos frente a la realidad administrativa y funcional de la entidad, enmarcada en la capacidad de gestión digital de la información</t>
  </si>
  <si>
    <t>1. Realizar la actualización del documento AGRI-SI-MN-002 MANUAL DE USO DE RECURSOS TECNOLÓGICOS, en cuanto a actividades propias del uso de los recursos por parte de los funcionarios y contratistas.
2. Realizar la divulgación (1 por semestre) de las normas de uso contenidas en el manual de forma masiva (intranet y comunicaciones internas).
3. Convertir a formato digital el documento AGRI-SI-FT-037 CONTROL DE ENTRADA Y SALIDA DE EQUIPO, que permita verificar, controlar  y llevar un histórico de eventos. 
4. En el documento PETI 2021-2024 se establecerá la planeación, implementación e indicadores de los habilitadores transversales de la Política de Gobierno Digital.</t>
  </si>
  <si>
    <t>actividades ejecutadas/actividades programadas</t>
  </si>
  <si>
    <t xml:space="preserve">1. Actualización del documento.
2. Divulgación semestral de uso (Manual).
3. Formato AGRI-SI-FT-037 CONTROL DE ENTRADA Y SALIDA DE EQUIPO de físico a digital.
4. Documento PETI 2021-2024. </t>
  </si>
  <si>
    <t>11.2</t>
  </si>
  <si>
    <r>
      <rPr>
        <sz val="9"/>
        <color rgb="FF000000"/>
        <rFont val="Tahoma"/>
        <family val="2"/>
      </rPr>
      <t xml:space="preserve">Observaciones encontradas al revisar la medición de los indicadores de eficacia, formulados en el Plan de Acción para la vigencia 2019:
</t>
    </r>
    <r>
      <rPr>
        <b/>
        <sz val="9"/>
        <color rgb="FF000000"/>
        <rFont val="Tahoma"/>
        <family val="2"/>
      </rPr>
      <t>a.</t>
    </r>
    <r>
      <rPr>
        <sz val="9"/>
        <color rgb="FF000000"/>
        <rFont val="Tahoma"/>
        <family val="2"/>
      </rPr>
      <t xml:space="preserve"> “Brindar atención y respuesta oportuna al 100% de los requerimientos de servicios para sistemas de información mediante mesa de ayuda y sistema GLPI”, relacionadas en el indicador 30 “Servicios atendidos para los sistemas de Información (Mesa de ayuda y GLPI)”.
</t>
    </r>
    <r>
      <rPr>
        <b/>
        <sz val="9"/>
        <color rgb="FF000000"/>
        <rFont val="Tahoma"/>
        <family val="2"/>
      </rPr>
      <t>b.</t>
    </r>
    <r>
      <rPr>
        <sz val="9"/>
        <color rgb="FF000000"/>
        <rFont val="Tahoma"/>
        <family val="2"/>
      </rPr>
      <t xml:space="preserve"> Se evidenciaron deficiencias en la implementación de la Política de Fortalecimiento organizacional y simplificación de procesos, tercera dimensión del Modelo Integrado de Planeación y Gestión.
</t>
    </r>
    <r>
      <rPr>
        <b/>
        <sz val="9"/>
        <color rgb="FF000000"/>
        <rFont val="Tahoma"/>
        <family val="2"/>
      </rPr>
      <t xml:space="preserve">c. </t>
    </r>
    <r>
      <rPr>
        <sz val="9"/>
        <color rgb="FF000000"/>
        <rFont val="Tahoma"/>
        <family val="2"/>
      </rPr>
      <t xml:space="preserve">Se evidenció que frente a la ejecución de las actividades de mantenimiento preventivo y correctivo relacionadas en el indicador 32 "Medir el cumplimiento de actividades establecidas en el cronograma de mantenimiento preventivo de equipos de cómputo para la vigencia 2019" no se cuenta con los soportes de ejecución en el expediente contractual y otras debilidades del cronograma e inventario de software y hardware.
</t>
    </r>
    <r>
      <rPr>
        <b/>
        <sz val="9"/>
        <color rgb="FF000000"/>
        <rFont val="Tahoma"/>
        <family val="2"/>
      </rPr>
      <t xml:space="preserve">d. </t>
    </r>
    <r>
      <rPr>
        <sz val="9"/>
        <color rgb="FF000000"/>
        <rFont val="Tahoma"/>
        <family val="2"/>
      </rPr>
      <t xml:space="preserve">Inconsistencias en el inventario y debilidades en la ejecución de los  procedimientos establecidos por el área de Servicios Administrativos frente al manejo de los activos existentes y elementos sin placa. 
</t>
    </r>
    <r>
      <rPr>
        <b/>
        <sz val="9"/>
        <color rgb="FF000000"/>
        <rFont val="Tahoma"/>
        <family val="2"/>
      </rPr>
      <t>e.</t>
    </r>
    <r>
      <rPr>
        <sz val="9"/>
        <color rgb="FF000000"/>
        <rFont val="Tahoma"/>
        <family val="2"/>
      </rPr>
      <t xml:space="preserve"> Se identificaron inconsistencias en los reportes del indicador No. 33 "Ejecutar y desarrollar las actividades necesarias para dar cumplimiento del plan de T.I., para la vigencia 2019" entre el análisis trimestral y el documento PETI formulado para la vigencia 2019.</t>
    </r>
  </si>
  <si>
    <t>Gestión de Recursos y Administración de la Información (Apoyo)
Planeación Estratégica</t>
  </si>
  <si>
    <t>Las herramientas de medición de servicios y actividades relacionadas con soporte técnico y mantenimiento de equipos presentan debilidades en su forma de reporte y metodología de cuantificación.
Debilidades en la ejecución de las actividades de los procedimientos de Servicios Administrativos, relacionados con la gestión de los activos.</t>
  </si>
  <si>
    <t>a)Iniciar con la fase de implementación y luego despliegue de la herramienta de GLPI
b) Se realizará un repositorio único por parte del área de planeación para la recepción y almacenamiento de evidencias orientadas al reporte del plan de acción y el fortalecimiento organizacional.
c) Solicitar al proveedor realizar mejoras en la presentación del informe de ejecución de los mantenimientos programados. 
d) Verificar el inventario del centro de datos (calle 26 y 69) y realizar la solicitud de movimientos pertinentes y plaquetización necesaria que permitan corregir el error evidenciado.
e)Realizar mejoras  en el reporte de seguimiento a la ejecución de las actividades planeadas en el documento PETI.</t>
  </si>
  <si>
    <t>Actividades ejecutadas/Actividades programadas</t>
  </si>
  <si>
    <t>Herramientas implementadas</t>
  </si>
  <si>
    <t>Sistemas
Planeación 
Servicios Administrativos</t>
  </si>
  <si>
    <t xml:space="preserve">Subdirector Administrativo
Profesional Universitario de planeación 
</t>
  </si>
  <si>
    <t>Profesional Universitario de Sistemas
Profesional Universitario de planeación 
Técnico de Servicios Administrativos</t>
  </si>
  <si>
    <t>11.3.1</t>
  </si>
  <si>
    <t>Se observa incumplimiento en cuanto a establecer claramente los responsables de la Política de Gobierno Digital, así como sus responsabilidades frente a la implementación y ejecución de esta.</t>
  </si>
  <si>
    <t>Falta de armonización de la Política de Gobierno Digital</t>
  </si>
  <si>
    <t>Construir el documento PETI 2021-2024 donde se incluya los roles y responsabilidades requeridas en la implementación de la Política de Gobierno Digital.</t>
  </si>
  <si>
    <t>Documento aprobado/1</t>
  </si>
  <si>
    <t>Documento actualizado con las responsabilidades de la Política de Gobierno Digital</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</si>
  <si>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</si>
  <si>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</si>
  <si>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</si>
  <si>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</si>
  <si>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</si>
  <si>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Actividades ejecutadas para la implementación de la Política de Gobierno Digital</t>
  </si>
  <si>
    <t>11.3.3</t>
  </si>
  <si>
    <t>No se tienen definidos procedimientos para el desarrollo de las capacidades de gestión de tecnologías de la información, relacionados con la seguridad de la información y los servicios ciudadanos digitales. A excepción de los tres procedimientos documentados por el área de sistemas y a los que ya nos referimos en el numeral 11.1 de Situaciones generales.</t>
  </si>
  <si>
    <t>Debido a que el área adelanta el proceso de análisis, diseño y construcción de recursos (guías, documentos, manuales, entre otros) orientados a la implementación de la ISO 27002, los cuales son el insumo, aun no cuenta con los procedimientos relacionados.</t>
  </si>
  <si>
    <t>Definir los procedimientos de gestión de tecnologías de la información que sean necesarios para la apropiada gestión de actividades orientadas a la seguridad de la información y servicios ciudadanos digitales con base en la norma ISO 27002.</t>
  </si>
  <si>
    <t>procedimientos publicados/procedimientos definidos</t>
  </si>
  <si>
    <t>Procedimiento desarrollado y publicado</t>
  </si>
  <si>
    <t>11.4</t>
  </si>
  <si>
    <r>
      <t xml:space="preserve">Se evidenciaron debilidades en la planeación, estructuración e implementación de la Arquitectura Empresarial de Canal Capital frente a aspectos detallados en la verificación de “Arquitectura Empresarial 2020” como:
a. Desactualización del PLAN ESTRATÉGICO DE TECNOLOGÍAS DE LA INFORMACIÓN Y COMUNICACIONES, AGRI-SI-PL-001.
b. Inexistencia del comité de arquitectura, estructura del área documentada, mecanismos de seguimiento y evaluación periódica de los diferentes requisitos de la arquitectura. 
c. Catalogo actualizado de servicios T.I. con sus fichas de los ANS.
d. Inexistencia de Política de T.I., monitoreo de capacidades de T.I., aprobación y socialización.
e. Inexistencia del plan de calidad de los componentes de información, medición y evaluación de este. 
f. Documentación técnica de sistemas de información con debilidades frente al establecimiento de roles y responsabilidades, plan de pruebas, plan de capacitación, controles de cambio, aseguramiento de calidad, priorización de necesidades, especificaciones de usabilidad y cesión de derechos por parte del proveedor.
g. Inexistencia de los esquemas de mantenimiento de los sistemas de información, así como la gestión de cambios. 
h. Debilidades en el Plan de continuidad del negocio y plan de contingencia de sistemas frente a roles y responsabilidades (Sistemas, Coordinación Técnica, Servicios Administrativos), actualización, publicación y socialización del documento, inclusión de los servicios en la nube, Data Center alterno, actualización del catalogo de los servicios tecnológicos. 
i. Fortalecimiento a la estructuración del documento "Plan de Gestión Integral de Residuos Peligrosos - PGIRESPEL" frente a la inclusión de políticas, esquemas de uso eficiente de papel, controles de consumo de electricidad, articulación con otros planes (PIGA), responsables de las actividades, productos y seguimientos.
j. Oportunidad de fortalecimiento frente a la implementación de protocolo IPv6, planes de diagnóstico, caracterización y </t>
    </r>
    <r>
      <rPr>
        <sz val="9"/>
        <rFont val="Tahoma"/>
        <family val="2"/>
      </rPr>
      <t>presupuesto. 
k. Inexistencia de matriz de caracterización y priorización de grupos de interés, estrategias de sensibilización, esquemas de incentivos, planes de capacitación, gestión de cambios y ejecución de estos</t>
    </r>
    <r>
      <rPr>
        <sz val="9"/>
        <color theme="1"/>
        <rFont val="Tahoma"/>
        <family val="2"/>
      </rPr>
      <t xml:space="preserve">. </t>
    </r>
  </si>
  <si>
    <t>Gestión de Recursos y Administración de la Información (Apoyo)
Emisión de Contenidos
Planeación Estratégica</t>
  </si>
  <si>
    <t xml:space="preserve">Debido a que el área de sistemas adelanta la construcción del Plan estratégico de tecnologías de la información PETI, para el periodo 2021-2024, el documento anterior se encontró desactualizado, ya que el diseño y publicación del nuevo plan para el cuatrienio debe estar alineado con el plan estratégico de la entidad y el eje transversal del gobierno de la ciudad al que pertenece y no ha sido actualizado en la intranet. </t>
  </si>
  <si>
    <t>a) y b) Diseñar el Plan Estratégico de Tecnologías de la Información 2021-2024, con aspectos de arquitectura empresarial.
c) Actualizar el catalogo de servicio de TI.
d) Diseñar el plan de calidad de datos de información de la entidad.
e), f) y g) Para el desarrollo de sistemas de información se constituirá una guía de diseño (definición de metodología de desarrollo), basada en los pormenores de la arquitectura actual de los desarrollos propios de la entidad.
h) Actualizar el Plan de Continuidad del Negocio y publicarlo en la intranet.
i)Revisar el Plan de Gestión Integral de Residuos peligrosos y las guías del MinTIC e incluir si se considera pertinente criterios de gestión TIC dentro del documento.
j) Implementar la transición de IPv4 a IPv6 de acuerdo a la normatividad vigente.
k) Desarrollar el plan de sensibilización de los servicios TI con los parámetros definidos en la Política de Gobierno Digital.</t>
  </si>
  <si>
    <t>Documentación actualizada / documentación publicada</t>
  </si>
  <si>
    <t>Documentación actualizada y publicada en el sitio correspondiente.</t>
  </si>
  <si>
    <t xml:space="preserve">Subdirector Administrativo
Profesional Universitario de planeación </t>
  </si>
  <si>
    <t xml:space="preserve">Profesional Universitario de Sistemas
Profesional Universitario de planeación </t>
  </si>
  <si>
    <t>11.5.1</t>
  </si>
  <si>
    <t>No existe claridad ni certeza, frente a los diagnósticos de seguridad de la información, que ha realizado el Canal, basada en:
a. Documento “Instrumento de identificación de la línea base del MSPI”, realizado en agosto de 2018 con identificación de la entidad evaluada como Departamento Administrativo del Servicio Civil Distrital.
b. El estado final de la Matriz SoA (con fecha de corte diciembre 2019, sin estandarizar), asocia documentos, procedimientos o controles como existentes, pero no se evidencia su implementación.</t>
  </si>
  <si>
    <t>Los documentos relacionados con la matriz SOA  se encuentran en fase de construcción por lo cual no se estandarizaron. Su implementación se programo para 2020 pero se retrasó la misma por causa de la pandemia del COVID 19 que incentivo el desarrollo de las actividades de manera remota y 100% digital, lo cual obligo a evaluar la implementación de la Norma ISO 27002 y sus controles.</t>
  </si>
  <si>
    <t>a) Aplicar el Instrumento de identificación MSPI, de manera periódica (1 vez por año).
b) Normalizar y publicar el formato Matriz SOA en la intranet incorporando una sección de control de cambios que permita evidenciar la gestión en la medición del madurez de la implementación 
c) Revisar y actualizar la Matriz SOA de acuerdo a los cambios y actualización de documentos, procedimientos y controles necesarios para la entidad.</t>
  </si>
  <si>
    <t>numero de acciones realizadas/numero de acciones propuestas</t>
  </si>
  <si>
    <t>Declaración de aplicabilidad de los controles ISO27001</t>
  </si>
  <si>
    <t>11.5.2</t>
  </si>
  <si>
    <t>No se evidencia ninguna de las fases de la gestión de riesgos de seguridad de la información, como son:
a. Establecimiento del Contexto
b. Valoración de riesgos
c. Aceptación de Riesgos
d. Monitoreo y control</t>
  </si>
  <si>
    <t>Inexistencia del plan de tratamiento de riesgos de seguridad y privacidad de la información</t>
  </si>
  <si>
    <t>a) Formular el plan de tratamiento de riesgos de seguridad y privacidad de la información 2021  (con base en la guía MinTic), el cual contempla la gestión de riesgos asociados a la seguridad de la información.
b)  Solicitar la inclusión del documento Plan de tratamiento de riesgos de seguridad y privacidad de la información 2021 de Capital  al área de planeación  en los planes institucionales pertinentes.</t>
  </si>
  <si>
    <t>Plan publicado/1</t>
  </si>
  <si>
    <t>Publicación del plan de tratamiento de riesgos de seguridad y privacidad de la información</t>
  </si>
  <si>
    <t>11.5.3</t>
  </si>
  <si>
    <t>No se observó la expedición del Plan de Seguridad y Privacidad de la Información, para la vigencia evaluada (2019), ni para el 2020, de acuerdo con el contexto del Canal.</t>
  </si>
  <si>
    <t>Falta de formulación y publicación del plan de seguridad y privacidad de la información</t>
  </si>
  <si>
    <t>Formular y publicar el plan de seguridad y privacidad de la información para la vigencia 2021</t>
  </si>
  <si>
    <t>Plan de seguridad y privacidad de la información publicado.</t>
  </si>
  <si>
    <t>11.5.4</t>
  </si>
  <si>
    <t>No se evidencia la integración y publicación por parte del área de Planeación, de los planes de: “Seguridad y Privacidad de la Información” y “Tratamiento de Riesgos de Seguridad y Privacidad de la Información” en el Plan de Acción del Canal para las vigencias 2019 y 2020.</t>
  </si>
  <si>
    <t>Inexistencia de los planes de seguridad y privacidad de la información y del plan de tratamiento de riesgos de seguridad y privacidad de la información .</t>
  </si>
  <si>
    <t>Integrar los planes de seguridad de la información y tratamiento de riesgos para vigencia 2021 al Plan de Acción Institucional 2021 del Canal.</t>
  </si>
  <si>
    <t>Planes formulados y publicados</t>
  </si>
  <si>
    <t>Profesional Universitario de planeación 
Profesional Universitario de Sistemas</t>
  </si>
  <si>
    <t>11.5.5</t>
  </si>
  <si>
    <t>No se evidencia un Plan de sensibilización, capacitación y comunicación en seguridad de la información (4 fases: Diseño, Desarrollo, Implementación y Mejoramiento) para el talento humano, como elemento importante sobre la disponibilidad, integridad y confidencialidad de la información.</t>
  </si>
  <si>
    <t>Inexistencia del plan de sensibilización del sistema de gestión de seguridad y privacidad de la información</t>
  </si>
  <si>
    <t>a) Diseñar el plan de sensibilización del sistema de gestión de seguridad y privacidad de la información.
b) Publicar en la intranet el plan de sensibilización del sistema de seguridad y privacidad de la información.
c) Ejecutar el plan descrito.</t>
  </si>
  <si>
    <t>Publicación del Plan de sensibilización del SGSI</t>
  </si>
  <si>
    <t>11.6.1</t>
  </si>
  <si>
    <t>No se evidencia ningún avance de documentación y/o implementación del habilitador “Servicios ciudadanos digitales”.</t>
  </si>
  <si>
    <t xml:space="preserve">En las vigencias anteriores no se había realizado un análisis de la aplicación del habilitador. </t>
  </si>
  <si>
    <t xml:space="preserve">1. Documentar el diagnóstico del Habilitador “Servicios ciudadanos digitales" al interior del Canal. 
2. Socializar los resultados en el Comité Institucional de Gestión y Desempeño </t>
  </si>
  <si>
    <t xml:space="preserve"> Diagnóstico del Habilitador socializado. </t>
  </si>
  <si>
    <t>Sistemas
Planeación 
Atención al Ciudadano</t>
  </si>
  <si>
    <t>Profesional Universitario de Sistemas
Profesional Universitario de Planeación
Auxiliar Atención al Ciudadano</t>
  </si>
  <si>
    <t>Evaluación al Sistema de Control Interno - I Semestre 2020</t>
  </si>
  <si>
    <t>1.2</t>
  </si>
  <si>
    <t xml:space="preserve">Se requiere adelantar la revisión de la gestión de los conflictos de interés de manera que se prevenga la aparición de estos y/o se controlen las situaciones existentes,  evitando la afectación del servicio prestado en el Canal, de cara a lo establecido en el Art 12 Ley 1437/2011 y la Ley 2013/2019, se requiere realizar el realizar el autodiagnóstico y basado en el resultado establecer las plan de acción para adelantar la respectiva implementación. </t>
  </si>
  <si>
    <t>El canal no cuenta con el documento de lineamientos de conflictos de interés.</t>
  </si>
  <si>
    <t>Implementar un documento de lineamientos para la gestión de conflictos de interés en el Canal de acuerdo con la normatividad establecida.</t>
  </si>
  <si>
    <t>Actividades ejecutadas /Actividades programadas</t>
  </si>
  <si>
    <t>Documento realizado</t>
  </si>
  <si>
    <t xml:space="preserve">Profesional Universitario Recursos Humanos </t>
  </si>
  <si>
    <t>1.5</t>
  </si>
  <si>
    <t xml:space="preserve">Determinar el mecanismo de articulación de la línea de denuncias por posibles actos de corrupción establecida por Canal Capital, con la línea de denuncia interna sobre posibles incumplimientos al código de integridad. </t>
  </si>
  <si>
    <t>Portal de denuncias</t>
  </si>
  <si>
    <t>2.2
2.3</t>
  </si>
  <si>
    <t>Efectuar la revisión y documentación del esquema de líneas de defensa dando alcance a todas las actividades institucionales, de manera que se determinen así mismo las líneas de reporte, estándares de reporte y periodicidad de temas clave en la toma de decisiones.</t>
  </si>
  <si>
    <t>Si bien se cuenta con lineamientos articulados en la estructura de líneas de defensa, se requiere continuar con la articulación y la respectiva asociación de los diferentes documentos y herramientas ya establecidos para la gestión institucional.</t>
  </si>
  <si>
    <t xml:space="preserve">Número de documentos realizados/Número de documentos planeados </t>
  </si>
  <si>
    <t xml:space="preserve">Un (1) manual MIPG </t>
  </si>
  <si>
    <t xml:space="preserve">Elaborar el Plan Estratégico de Talento Humano con la inclusión de medidas que permitan evaluar la eficacia de lo identificado, teniendo en cuenta los parámetros definidos por el DAFP. </t>
  </si>
  <si>
    <t>4.2</t>
  </si>
  <si>
    <t xml:space="preserve">Ejecutar evaluaciones de satisfacción de las actividades formuladas en los Planes de Capacitación y Bienestar, tabular los resultados y adelantar los análisis respectivos de los mismos. </t>
  </si>
  <si>
    <t xml:space="preserve">Adecuado uso de los formato 002 EVALUACIÓN DE CAPACITACIÓN y 019 EVALUACIÓN DE IMPACTO DE CAPACITACIÓN </t>
  </si>
  <si>
    <t xml:space="preserve">1)Revisión de preguntas de los formatos  002 EVALUACIÓN DE CAPACITACIÓN y 019 EVALUACIÓN DE IMPACTO DE CAPACITACIÓN 
2) Identificar en cuales actividades y capacitaciones se diligencia
3)Realizar formatos digitales para poder tabular reportes
4)socializar </t>
  </si>
  <si>
    <t>Evaluaciones de satisfacción</t>
  </si>
  <si>
    <t>4.6</t>
  </si>
  <si>
    <t>Realizar actualización del Procedimiento de retiro del personal, con el fin de incluir la evaluación de actividades adelantadas y los formatos adoptados recientemente.</t>
  </si>
  <si>
    <t xml:space="preserve">Falta de actualización del procedimiento de retiro </t>
  </si>
  <si>
    <t>Procedimiento actualizado</t>
  </si>
  <si>
    <t>6.1</t>
  </si>
  <si>
    <t>Adoptar un mecanismo(s) que permita la vinculación de los objetivos estratégicos, los operativos (objetivos de los procesos) y de los proyectos velando por su sincronía y articulación.</t>
  </si>
  <si>
    <t xml:space="preserve">1. Formulación y publicación de la política de planeación institucional. 
2. Formulación y publicación del Plan Estratégico </t>
  </si>
  <si>
    <t>Dos (2) documentos formulados y publicados</t>
  </si>
  <si>
    <t>8.2</t>
  </si>
  <si>
    <t xml:space="preserve">Definir y aplicar lineamientos para la realización y presentación del  informe periódico sobre la gestión del riesgo del Canal. </t>
  </si>
  <si>
    <t xml:space="preserve">Desde la segunda línea de defensa no se han llevado a cabo seguimientos a la gestión de los riesgos identificados en el mapa de riesgos de la entidad, inicialmente se ha gestionado desde la fase de identificación y de diseño de los controles. </t>
  </si>
  <si>
    <t xml:space="preserve">Diseñar y publicar el documento asociado a los reportes de información relacionados con la segunda línea de defensa para el periodo 2021 incluyendo los seguimientos a la gestión de riesgos. </t>
  </si>
  <si>
    <t xml:space="preserve">Un (1) documento diseñado y publicado </t>
  </si>
  <si>
    <t>10.1</t>
  </si>
  <si>
    <t xml:space="preserve">Se observan debilidades asociadas a la segregación de funciones en diferentes procedimientos, teniendo en cuenta las limitaciones del personal de planta con las que cuenta el canal, por lo cual es importante adelantar una revisión de la estructura organizacional y adelantar las acciones correspondientes para su adecuación. </t>
  </si>
  <si>
    <t>Planta de personal muy pequeña</t>
  </si>
  <si>
    <t>estudio de planta</t>
  </si>
  <si>
    <t>14.4</t>
  </si>
  <si>
    <t>Adelantar revisión y actualización de los procedimientos de comunicación interna y externa, teniendo  en cuenta canales como la intranet y los lineamientos de la nueva Dirección.</t>
  </si>
  <si>
    <t>actividades ejecutadas / programadas</t>
  </si>
  <si>
    <t>Procedimientos actualizados y socializados</t>
  </si>
  <si>
    <t>Coordinación de Prensa y comunicaciones</t>
  </si>
  <si>
    <t>13.1
13.2</t>
  </si>
  <si>
    <t>Revisar los lineamientos específicos de la Política de Gestión de Información Estadística de la Dimensión Información y Comunicación, contenidos en el numeral 5.2.4 del Manual Operativo del MIPG, versión 3 de diciembre 2019 y  adelantar su implementación mediante la aplicación de los  diagnósticos que están establecidos y coordinar con las áreas que generan datos en el Canal.</t>
  </si>
  <si>
    <t>Analizar la pertinencia de la aplicación de la política de Gestión de Información Estadística de la Dimensión Información y Comunicación a partir de los lineamientos definidos por la Secretaría Distrital de Planeación.</t>
  </si>
  <si>
    <t xml:space="preserve">Número de análisis realizados/Número de análisis planeados </t>
  </si>
  <si>
    <t xml:space="preserve">Un (1) análisis de política realizado  </t>
  </si>
  <si>
    <t>15.1</t>
  </si>
  <si>
    <t>Revisar estrategia de comunicaciones externa para la vigencia 2020,  que cuente con el  visto bueno de la línea estratégica.</t>
  </si>
  <si>
    <t>Por cambio de la administración se están haciendo cambios a los lineamientos, formatos y documentos de Comunicaciones</t>
  </si>
  <si>
    <t>1. Revisar plan de comunicaciones.
2. Actualizar el plan de comunicaciones e incluir la  estrategia y el Brief.
3. Socialización de los documentos actualizados.</t>
  </si>
  <si>
    <t xml:space="preserve">Mejora </t>
  </si>
  <si>
    <t>15.4</t>
  </si>
  <si>
    <t>Documentar y/o revisar los  mecanismos establecidos para evaluar periódicamente la efectividad de los canales de comunicación con partes externas, así como sus contenidos e incluir mecanismos de mejora de resultados.</t>
  </si>
  <si>
    <t xml:space="preserve">1. Determinar dentro de la estrategia qué mecanismos se pueden o no llevar a cabo para evaluar la efectividad de los canales de comunicación con partes externas.
</t>
  </si>
  <si>
    <t>Revisión de los mecanismos de evaluación/Acta de la revisión de los mecanismos.</t>
  </si>
  <si>
    <t xml:space="preserve">Diseño y Creación de Contenidos - Área Digital </t>
  </si>
  <si>
    <t xml:space="preserve">Debido a:
*Cambios de administración
*Ajuste en la estructura organizacional de la dirección operativa y creación del área digital
*Se encuentra en proceso de documentación y de las acciones propias ejecutadas por el área digital de capital
</t>
  </si>
  <si>
    <t>Digital</t>
  </si>
  <si>
    <t>Coordinador de producción</t>
  </si>
  <si>
    <t xml:space="preserve">Se requiere una revisión periódica de los mecanismos establecidos para ajustarlos. </t>
  </si>
  <si>
    <t>1. Revisar la encuesta de satisfacción y realizar las actualizaciones que sean necesarias.
2. Publicarla en la página web.</t>
  </si>
  <si>
    <t>Publicación de la encuesta de satisfacción actualizada</t>
  </si>
  <si>
    <t>16.4</t>
  </si>
  <si>
    <t>Estandarizar los mecanismos de reporte con periodicidades y responsables, acorde a lo determinado en el esquema de líneas de defensa.</t>
  </si>
  <si>
    <t>Diseñar y publicar un documento que describa los reportes de información relacionados con la segunda línea de defensa para el periodo 2021 indicando: Informe, fecha de reporte, mecanismo y/o insumo y responsable del reporte.</t>
  </si>
  <si>
    <t>17.7</t>
  </si>
  <si>
    <t xml:space="preserve">Adelantar la coordinación de la verificación al avance y cumplimiento incluidas en los planes de mejoramiento por la segunda línea de defensa. </t>
  </si>
  <si>
    <t>Auditoría Proyecto 79</t>
  </si>
  <si>
    <t>1. Revisar y actualizar el Plan de Comunicaciones. 
2. Remitir para aprobación por Gerencia el Plan de Comunicaciones actualizado.
3. Socializar el Plan de Comunicaciones aprobado con el Comité Directivo.</t>
  </si>
  <si>
    <t>Plan de comunicaciones actualizado y socializado/1</t>
  </si>
  <si>
    <t>Un Manual de comunicaciones para la crisis actualizado y socializado/1</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</si>
  <si>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</si>
  <si>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</si>
  <si>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</si>
  <si>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</si>
  <si>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</si>
  <si>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No aplica</t>
  </si>
  <si>
    <t>Debilidad al no verificar la consolidación de la información recibida por parte de cada entidad financiera, en el formato AGFF TE- FT-032 (Acta de Comité de Inversiones)</t>
  </si>
  <si>
    <t xml:space="preserve">Verificar que las actas de comité de inversiones incluyan las entidades financieras que intervienen en el proceso final de inversión. </t>
  </si>
  <si>
    <t>Nro. actas de comité revisadas / Nro. De  actas emitidas en la vigencia</t>
  </si>
  <si>
    <t>1. Resolución creación comité /1
2. Reportes mensuales /12</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</si>
  <si>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</si>
  <si>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Al verificar la información exportada del aplicativo ORDPAGO del cual se obtiene copia del Boletín de Tesorería,  se  evidencio  que  el  sistema  no  actualiza  la información  para cada periodo  de  reporte y duplica  la información para todos  los  periodos y no refleja la información real correspondiente al  campo "INVERSIONES EN CDT", así también a través del aplicativo no se logra identificar las firmas de elaboración, revisión y/o aprobación de este.</t>
  </si>
  <si>
    <t>1. No contar con el Informe Diario de Tesorería, en una (1) de las cuatro (4) reuniones del Comité de Inversiones vigencia 2019.
2. Falta de una firma en el formato AGFF-TE-FT-034</t>
  </si>
  <si>
    <t>Al verificar PROCEDIMIENTO OPERACIONES DE TESORERÌA ítem No.5 "Realizar conciliaciones   de tesorería", se evidencio que en la información magnética allegada por el área responsable se encuentra el archivo en  Excel  denominado  "CONCILIACIONES 2019" en el cual si bien contiene la conciliación bancaria tesorería del mes de septiembre de  2019 se evidencio que en  dicho archivo  no  se  incluye  la  información correspondiente a las cuentas (961)   BANCOLOMBIA CUENTA  CORRIENTE No.  048-397907-97;  (908) BANCOLOMBIA  CUENTA  No. 048-011300-25 CANAL; (987) BANCOLOMBIA 031-865974-34 ANTV   2017; (991)      BANCOLOMBIA 031- 000752-61  EAAB  -2019.</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</si>
  <si>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</si>
  <si>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</si>
  <si>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Debilidades en el aplicativo ORDPAGO, en cuanto actualización de la información y por ende  en los reportes en tiempo real de las de Inversiones en CDT.</t>
  </si>
  <si>
    <t>No se pudo observar en el mes de Septiembre 2020, en el archivo de Excel, todas las cuentas bancarias conciliadas.</t>
  </si>
  <si>
    <t>Diferencias entre la información de la conciliación bancaria y el reporte del formato de Sivicof -CB0115 INFORME RECURSOS DE TESORERIA del mes de mes de Enero de 2020</t>
  </si>
  <si>
    <t>1.  Registrar  la información  de   todas  las cuentas bancarias, debidamente conciliadas en el formato de Excel correspondiente.</t>
  </si>
  <si>
    <t>1.  Realizar  el  reporte  del  Formato  de  Sivicof - CB0115 INFORME DE RECURSOS DE TESORERIA, una vez se haya realizado la conciliación  del mes correspondiente.</t>
  </si>
  <si>
    <t>1. Reporte de Información de Sivicof actualizada/1</t>
  </si>
  <si>
    <t>1. Coordinar mesas de trabajo con el área de sistemas y la subdirección administrativa para proponer la actualización del aplicativo Ordpago o el cambio a un aplicativo nuevo.</t>
  </si>
  <si>
    <t>1. Mesa de trabajo área de sistemas/1</t>
  </si>
  <si>
    <t>CCSE-FT-016 Informe Final
 de Auditoría - Tesorería</t>
  </si>
  <si>
    <t>Auditoría Diseño y Creación de Contenidos</t>
  </si>
  <si>
    <t xml:space="preserve">Diseño y Creación de Contenidos (Misional) </t>
  </si>
  <si>
    <t>Desactualización del alcance de la caracterización desde 2018, toda vez que no está reflejando la realidad del proceso y afectando el ciclo PHVA (planear, hacer, verificar y actuar) debido a que el formato “libreto de pauta” hace parte del mismo.</t>
  </si>
  <si>
    <t>Debido a:
*Cambios de administración
*Ajuste en la estructura organizacional de la dirección operativa
*Deficiencia en la comunicación de revisión de la documentación propia de los procesos
*Desconocimiento y/o ausencia de acompañamiento en la actualización de la documentación del proceso</t>
  </si>
  <si>
    <t>Realizar la revisión de la documentación del proceso y realizar la gestión de actualización en la intranet, si se considera pertinente.</t>
  </si>
  <si>
    <t>Documentos revisados y/o actualizados según corresponda y actas de las reuniones realizadas</t>
  </si>
  <si>
    <t>Director Operativo
Secretaria General</t>
  </si>
  <si>
    <t>Coordinador de Programación
Coordinadora Jurídica</t>
  </si>
  <si>
    <t>Coordinación de Programación 
Coordinación Jurídica y Contractual</t>
  </si>
  <si>
    <t>Se encontraron debilidades en la gestión de los riesgos de gestión del proceso toda vez que no se cumplió con el plan de manejo preventivo de los riesgos identificados. Adicional el control del segundo riesgo no existe</t>
  </si>
  <si>
    <t>Se encontró debilidad en la formulación, seguimiento y análisis de los indicadores durante la vigencia 2019 y en el primer trimestre de 2020. Se encontraron numeradores que superan ampliamente a los denominadores y no se encontraron análisis que sirvieran de retroalimentación al reporte de los indicadores, a pesar de que se presentarán sobrecumplimientos hasta de un 430%.</t>
  </si>
  <si>
    <t xml:space="preserve">Se encontró que el instrumento por el cual se dispone y adquiere el derecho de uso de imágenes audiovisuales se encuentra desligado de la caracterización del proceso de “Diseño y Creación de Contenidos” así como del Manual de Contratación vigente, pese a ser una de las actividades propia del giro ordinario de los negocios de la entidad. Se encontró también: 
• Que en los contratos celebrados durante 2019 y 2020 no se estipulo la obligación de supervisión y 
• Que para la gestión de licencia de uso de imágenes no hay un procedimiento determinado donde se establezcan objetivo, roles, responsabilidades y controles. 
• Que existen distintas fuentes de información entre áreas de la entidad respecto a bases datos sobre licencias de uso de imagen. </t>
  </si>
  <si>
    <t>Debido a:
*Cambios de administración
*Deficiencia en la comunicación de revisión de los indicadores del proceso
*Desconocimiento y/o ausencia de acompañamiento en la actualización de los indicadores del proceso</t>
  </si>
  <si>
    <t>Debido a:
*Desconocimiento y/o ausencia de acompañamiento en la identificación de necesidades de la documentación del proceso</t>
  </si>
  <si>
    <t>Revisar y ajustar el mapa de riesgos de proceso, según se considere pertinente</t>
  </si>
  <si>
    <t>Mapa de riesgos revisado y/o actualizado</t>
  </si>
  <si>
    <t>Analizar las fichas técnicas del (os) indicador (es) que mide (n) el proceso y realizar su actualización o eliminación según corresponda</t>
  </si>
  <si>
    <t>Ficha técnica revisado y/o actualizado</t>
  </si>
  <si>
    <t>Elaborar documento (procedimiento, o guía, o manual o lineamiento, según se considere pertinente) que describa la gestión de licencias de uso atendiendo las previsiones señaladas desde el manual de contratación de Capital</t>
  </si>
  <si>
    <t xml:space="preserve">Auditoría al proceso de Servicio a la Ciudadanía y Defensor del Televidente. </t>
  </si>
  <si>
    <t xml:space="preserve">Situaciones generales encontradas en los documentos pertenecientes al proceso de Atención al Ciudadano: 
a. Desactualización de logos institucionales en los documentos AAUT-CR-001 CARACTERIZACIÓN DEL PROCESO SERVICIO A LA CIUDADANÍA Y DEFENSOR DEL TELEVIDENTE y AAUT-PO-001 POLÍTICA INSTITUCIONAL DE SERVICIO A LA CIUDADANÍA, así como el uso de formatos desactualizados como formatos AAUT-FT-008 y AAUT-FT-010.
b. Desactualización del marco normativo de los documentos AAUT-PO-001 POLÍTICA INSTITUCIONAL DE SERVICIO A LA CIUDADANÍA, AAUT-MN-001 MANUAL DE SERVICIO A LA CIUDADANÍA y AAUT-PD-001 ATENCIÓN Y RESPUESTA A REQUERIMIENTOS DE LA CIUDADANIA.
c. Revisión de funcionalidad de los enlaces relacionados, ya que estos no remiten a la información consignada. 
d. Revisión de lineamientos, servicios ofrecidos por el Canal, excepciones de radicación y aspectos en materia de atención al ciudadano del AAUT-MN-001 MANUAL DE SERVICIO A LA CIUDADANÍA. 
e. Falta de revisión de la información consignada en los formatos AAUT-FT-008 y AAUT-FT-009 evidenciando vacíos y desactualización de la información consignada en estos, así como incoherencias entre la información sujeta a seguimiento y las planillas de radicación. 
f. Oportunidad de fortalecimiento de los puntos de control identificados en el procedimiento AAUT-PD-001 ATENCIÓN Y RESPUESTA A REQUERIMIENTOS DE LA CIUDADANIA, atendiendo los criterios de la gestión del riesgo adelantada en acompañamiento de Planeación. </t>
  </si>
  <si>
    <t>Servicio a la Ciudadanía y Defensor del Ciudadano.  (Apoyo)</t>
  </si>
  <si>
    <r>
      <t xml:space="preserve">1. No se adelanta una revisión de los documentos del área de manera periódica.
2. Se migro de manera errónea la información de la matriz de control y seguimiento de copias de material audiovisual dejando campos en blanco en los registros de fecha posterior a la fecha de actualización del documento.
</t>
    </r>
    <r>
      <rPr>
        <sz val="9"/>
        <rFont val="Tahoma"/>
        <family val="2"/>
      </rPr>
      <t>3. Desconocimiento de la desviación de la ejecución de los controles establecidos en el procedimiento AAUT-PD-001 ATENCIÓN Y RESPUESTA A REQUERIMIENTOS DE LA CIUDADANIA.</t>
    </r>
  </si>
  <si>
    <r>
      <rPr>
        <sz val="9"/>
        <rFont val="Tahoma"/>
        <family val="2"/>
      </rPr>
      <t>1.  Realizar la actualización de los logos institucionales de los diferentes documentos que maneja el área, actualizar y publicar en la intranet de Canal Capital.</t>
    </r>
    <r>
      <rPr>
        <sz val="9"/>
        <color rgb="FFFF0000"/>
        <rFont val="Tahoma"/>
        <family val="2"/>
      </rPr>
      <t xml:space="preserve">
</t>
    </r>
    <r>
      <rPr>
        <sz val="9"/>
        <color theme="1"/>
        <rFont val="Tahoma"/>
        <family val="2"/>
      </rPr>
      <t xml:space="preserve">
</t>
    </r>
    <r>
      <rPr>
        <sz val="9"/>
        <rFont val="Tahoma"/>
        <family val="2"/>
      </rPr>
      <t xml:space="preserve">2. Actualizar, publicar y socializar </t>
    </r>
    <r>
      <rPr>
        <sz val="9"/>
        <color theme="1"/>
        <rFont val="Tahoma"/>
        <family val="2"/>
      </rPr>
      <t xml:space="preserve">el Manual de Servicio a la Ciudadanía AAUT-MN-001 MANUAL DE SERVICIO A LA CIUDADANÍA </t>
    </r>
    <r>
      <rPr>
        <sz val="9"/>
        <rFont val="Tahoma"/>
        <family val="2"/>
      </rPr>
      <t xml:space="preserve">y la  AAUT-PO-001 POLÍTICA INSTITUCIONAL DE SERVICIO A LA CIUDADANÍA en la intranet del Canal. </t>
    </r>
    <r>
      <rPr>
        <sz val="9"/>
        <color rgb="FFFF0000"/>
        <rFont val="Tahoma"/>
        <family val="2"/>
      </rPr>
      <t xml:space="preserve">
</t>
    </r>
    <r>
      <rPr>
        <sz val="9"/>
        <rFont val="Tahoma"/>
        <family val="2"/>
      </rPr>
      <t>3. Revisar y actualizar en la intranet los enlaces dispuestos en los documentos a cargo del área.</t>
    </r>
    <r>
      <rPr>
        <sz val="9"/>
        <color theme="1"/>
        <rFont val="Tahoma"/>
        <family val="2"/>
      </rPr>
      <t xml:space="preserve">
4. Realizar la revisión y ajuste de las matrices utilizadas para control y seguimiento de PQRS y solicitudes de copias de material audiovisual.
5. Verificar y actualizar si es necesario los puntos de control  identificados en el procedimiento AAUT-PD-001 AT</t>
    </r>
    <r>
      <rPr>
        <sz val="9"/>
        <rFont val="Tahoma"/>
        <family val="2"/>
      </rPr>
      <t>ENCIÓN Y RESPUESTA A REQUERIMIENTOS DE LA CIUDADANIA, publicar en la intranet y socializar a las partes interesadas.</t>
    </r>
  </si>
  <si>
    <t xml:space="preserve">Auxiliar de Atención al Ciudadano </t>
  </si>
  <si>
    <t xml:space="preserve">Debilidades en la formulación de los indicadores del proceso, así como falta de inclusión de un indicador de cumplimiento que permita determinar el cumplimiento de la Política Institucional de servicio a la Ciudadanía. </t>
  </si>
  <si>
    <r>
      <t xml:space="preserve">1. La formulación del indicador no refleja la realidad de la gestión realizada por el área en cuanto a PQRS.
</t>
    </r>
    <r>
      <rPr>
        <sz val="9"/>
        <rFont val="Tahoma"/>
        <family val="2"/>
      </rPr>
      <t>2. No se había contemplado la necesidad de contar con un indicador que permitiera medir el cumplimiento de la política de servicio a la ciudadanía.</t>
    </r>
  </si>
  <si>
    <t xml:space="preserve">1. Revisar la formulación de los indicadores del proceso y adelantar la modificación y/o actualización correspondiente.
2. Incluir si es necesario un indicador que permita determinar el cumplimiento  de la Política Institucional de servicio a la Ciudadanía, y formular la hoja de vida del indicador correspondiente.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</si>
  <si>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</si>
  <si>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</si>
  <si>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</si>
  <si>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</si>
  <si>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</si>
  <si>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</si>
  <si>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</si>
  <si>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r>
      <t>1. Realizar las actividades concernientes a mejorar el acceso a la información de</t>
    </r>
    <r>
      <rPr>
        <sz val="9"/>
        <rFont val="Tahoma"/>
        <family val="2"/>
      </rPr>
      <t xml:space="preserve"> la entidad para  las personas en condición de discapacidad de acuerdo con el diagnóstico de lo determinado en la NTC 6047 y Ley 1618 de 2013.</t>
    </r>
    <r>
      <rPr>
        <sz val="9"/>
        <color rgb="FFFF0000"/>
        <rFont val="Tahoma"/>
        <family val="2"/>
      </rPr>
      <t xml:space="preserve">
</t>
    </r>
    <r>
      <rPr>
        <sz val="9"/>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9"/>
        <rFont val="Tahoma"/>
        <family val="2"/>
      </rPr>
      <t xml:space="preserve">
6. Realizar una solicitud de evaluación al área de Recursos Humanos en el marco de la implementación de la política y de estándares de excelencia en materia de atención al ciudadano.</t>
    </r>
    <r>
      <rPr>
        <sz val="9"/>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</si>
  <si>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r>
      <t xml:space="preserve">Reporte Programación: </t>
    </r>
    <r>
      <rPr>
        <sz val="9"/>
        <rFont val="Tahoma"/>
        <family val="2"/>
      </rPr>
      <t xml:space="preserve">Se realizó la gestión de actualización del documento "Caracterización del proceso de diseño y creación" con el área de planeación. El documento fue publicado en la intranet el 22 de septiembre de 2020.
Se tiene programada la revisión del documento para el primer semestre de 2021 con el equipo de programación.
</t>
    </r>
    <r>
      <rPr>
        <b/>
        <sz val="9"/>
        <rFont val="Tahoma"/>
        <family val="2"/>
      </rPr>
      <t xml:space="preserve">Análisis OCI: </t>
    </r>
    <r>
      <rPr>
        <sz val="9"/>
        <rFont val="Tahoma"/>
        <family val="2"/>
      </rPr>
      <t xml:space="preserve">Se evidencia el correo del 22 de septiembre de 2020 en el que se informa la actualización de la caracterización del proceso; sin embargo, teniendo en cuenta que la acción tiene como fecha de inicio el 18 de noviembre de 2020 el soporte no puede ser tenido en cuenta, de igual manera ya que se adelantará la revisión de este en la vigencia 2021 se califica la acción con alerta </t>
    </r>
    <r>
      <rPr>
        <b/>
        <sz val="9"/>
        <rFont val="Tahoma"/>
        <family val="2"/>
      </rPr>
      <t>"Sin Iniciar"</t>
    </r>
    <r>
      <rPr>
        <sz val="9"/>
        <rFont val="Tahoma"/>
        <family val="2"/>
      </rPr>
      <t xml:space="preserve"> y se recomienda al área remitir los soportes de cumplimiento de lo formulado de manera que correspondan al periodo de seguimiento y que se encuentren dentro de las fechas de ejecución programadas. </t>
    </r>
  </si>
  <si>
    <r>
      <t xml:space="preserve">Reporte Programación: </t>
    </r>
    <r>
      <rPr>
        <sz val="9"/>
        <rFont val="Tahoma"/>
        <family val="2"/>
      </rPr>
      <t xml:space="preserve">Se realizó la actualización de las fichas de indicadores del proceso, se realizó la solicitud de actualización con el área planeación.
</t>
    </r>
    <r>
      <rPr>
        <b/>
        <sz val="9"/>
        <rFont val="Tahoma"/>
        <family val="2"/>
      </rPr>
      <t xml:space="preserve">Análisis OCI: </t>
    </r>
    <r>
      <rPr>
        <sz val="9"/>
        <rFont val="Tahoma"/>
        <family val="2"/>
      </rPr>
      <t xml:space="preserve">Revisados los soportes remitidos por el área se evidencia que a 1 de diciembre se vienen adelantando actividades de revisión de los indicadores con recomendación de adelantarlos durante la vigencia 2021 teniendo en cuenta la entrada en vigencia del plan de acción 2021-2024 y actualización de la plataforma estratégica por parte de Planeación, posterior a la revisión de la observación dejada por la Oficina de Control Interno. 
Teniendo en cuenta lo anterior, las fechas de ejecución así como la modificación de los indicadores articulados con el plan de acción 2021-2024 a realizar, se califica la acción </t>
    </r>
    <r>
      <rPr>
        <b/>
        <sz val="9"/>
        <rFont val="Tahoma"/>
        <family val="2"/>
      </rPr>
      <t>"En Proceso".</t>
    </r>
  </si>
  <si>
    <r>
      <t xml:space="preserve">Reporte Programación: </t>
    </r>
    <r>
      <rPr>
        <sz val="9"/>
        <rFont val="Tahoma"/>
        <family val="2"/>
      </rPr>
      <t xml:space="preserve">Desde la coordinación de programación se ha realizado el levantamiento de la información para la descripción de las acciones a realizar para la administración de licencias de contenidos tanto las emitidas por Capital como las que son entregadas por terceros, sobre este último se tiene el diseñado del procedimiento de "adquisición de licencias de emisión". Paralelamente, desde el área Jurídica se generó en diciembre de 2020 el Manual de contratación, en el cual se incluyó el capítulo denominado "Licenciamiento de productos audiovisuales", información que se tendrá en cuenta para la edición del documento de licencias de uso.
</t>
    </r>
    <r>
      <rPr>
        <b/>
        <sz val="9"/>
        <rFont val="Tahoma"/>
        <family val="2"/>
      </rPr>
      <t xml:space="preserve">Análisis OCI: </t>
    </r>
    <r>
      <rPr>
        <sz val="9"/>
        <rFont val="Tahoma"/>
        <family val="2"/>
      </rPr>
      <t xml:space="preserve">Se procede a la verificación de los soportes remitidos observando las actas de reunión adelantadas el 26 de noviembre, 3 y 10 de diciembre con el fin de revisar los procedimientos de licenciamiento de productos audiovisuales, así mismo se realiza la revisión del manual de contratación adoptado el 30 de diciembre de 2020 en el que se observa el numeral 5.8 sin contenido por lo que no es posible determinar la inclusión de lo remitido por el área de Programación. Adicionalmente, se observa que durante septiembre se creo el procedimiento MDCC-PD-007 ADQUISICIÓN DE LICENCIAS DE CONTENIDOS FINALIZADOS.
Teniendo en cuenta lo anterior y las fechas de ejecución formuladas se califica la acción </t>
    </r>
    <r>
      <rPr>
        <b/>
        <sz val="9"/>
        <rFont val="Tahoma"/>
        <family val="2"/>
      </rPr>
      <t>"En Proceso"</t>
    </r>
    <r>
      <rPr>
        <sz val="9"/>
        <rFont val="Tahoma"/>
        <family val="2"/>
      </rPr>
      <t xml:space="preserve"> y se recomienda al área adelantar el reporte de los soportes correspondientes al periodo de evaluación.</t>
    </r>
  </si>
  <si>
    <t>Coordinadora de prensa y comunicaciones</t>
  </si>
  <si>
    <r>
      <t xml:space="preserve">Reporte Comunicaciones: </t>
    </r>
    <r>
      <rPr>
        <sz val="9"/>
        <rFont val="Tahoma"/>
        <family val="2"/>
      </rPr>
      <t xml:space="preserve">No se cuenta con el Manual de Comunicaciones del Distrito Capital porque este no ha sido compartido. Se espera realizar actualización del plan de crisis en el primer trimestre de 2021.
</t>
    </r>
    <r>
      <rPr>
        <b/>
        <sz val="9"/>
        <rFont val="Tahoma"/>
        <family val="2"/>
      </rPr>
      <t xml:space="preserve">Análisis OCI: </t>
    </r>
    <r>
      <rPr>
        <sz val="9"/>
        <rFont val="Tahoma"/>
        <family val="2"/>
      </rPr>
      <t xml:space="preserve">Teniendo en cuenta que las fechas, así como las actividades fueron modificadas en reunión del 2 de diciembre de 2020 en mesa de trabajo con el área de Comunicaciones se tiene en cuenta la revisión adelantada, quedando pendiente la remisión a aprobación y socialización en Comité Directivo del documento. Teniendo en cuenta lo anterior, se califica la acción </t>
    </r>
    <r>
      <rPr>
        <b/>
        <sz val="9"/>
        <rFont val="Tahoma"/>
        <family val="2"/>
      </rPr>
      <t xml:space="preserve">"En Proceso" </t>
    </r>
    <r>
      <rPr>
        <sz val="9"/>
        <rFont val="Tahoma"/>
        <family val="2"/>
      </rPr>
      <t>y se recomienda al área tener en cuenta las fechas establecidas para ejecución.</t>
    </r>
  </si>
  <si>
    <r>
      <t xml:space="preserve">Reporte Comunicaciones: </t>
    </r>
    <r>
      <rPr>
        <sz val="9"/>
        <rFont val="Tahoma"/>
        <family val="2"/>
      </rPr>
      <t xml:space="preserve">Se realizará actualización de estos documentos en el primer trimestre de 2021.
</t>
    </r>
    <r>
      <rPr>
        <b/>
        <sz val="9"/>
        <rFont val="Tahoma"/>
        <family val="2"/>
      </rPr>
      <t xml:space="preserve">Análisis OCI: </t>
    </r>
    <r>
      <rPr>
        <sz val="9"/>
        <rFont val="Tahoma"/>
        <family val="2"/>
      </rPr>
      <t xml:space="preserve">Teniendo en cuenta el reporte del área, así como las fechas de ejecución de la acción se califica con alerta </t>
    </r>
    <r>
      <rPr>
        <b/>
        <sz val="9"/>
        <rFont val="Tahoma"/>
        <family val="2"/>
      </rPr>
      <t>"Sin Iniciar"</t>
    </r>
    <r>
      <rPr>
        <sz val="9"/>
        <rFont val="Tahoma"/>
        <family val="2"/>
      </rPr>
      <t xml:space="preserve"> y se recomienda al área adelantar lo pertinente con el fin de dar cabal cumplimiento a lo formulado. </t>
    </r>
  </si>
  <si>
    <r>
      <t xml:space="preserve">Reporte Comercialización: </t>
    </r>
    <r>
      <rPr>
        <sz val="9"/>
        <rFont val="Tahoma"/>
        <family val="2"/>
      </rPr>
      <t xml:space="preserve">Se viene adelantando monitoreo sobre las actas de liquidación de los contratos, se adjunta cuadro de seguimiento.
</t>
    </r>
    <r>
      <rPr>
        <b/>
        <sz val="9"/>
        <rFont val="Tahoma"/>
        <family val="2"/>
      </rPr>
      <t xml:space="preserve">Análisis OCI: </t>
    </r>
    <r>
      <rPr>
        <sz val="9"/>
        <rFont val="Tahoma"/>
        <family val="2"/>
      </rPr>
      <t xml:space="preserve">Se procede a la verificación del soporte remitido en el que se lleva el control de las actas de liquidación, en el cual de once (11) actas, se cuenta con un estado finalizado de cinco (5) lo que equivale al 45% de la meta planteada en 90%. Teniendo en cuenta lo anterior, se califica la acción con alerta </t>
    </r>
    <r>
      <rPr>
        <b/>
        <sz val="9"/>
        <rFont val="Tahoma"/>
        <family val="2"/>
      </rPr>
      <t>"Incumplida"</t>
    </r>
    <r>
      <rPr>
        <sz val="9"/>
        <rFont val="Tahoma"/>
        <family val="2"/>
      </rPr>
      <t xml:space="preserve"> y se recomienda al área mantener las acciones de seguimiento de manera que se dé cabal cumplimiento a lo formulado.</t>
    </r>
  </si>
  <si>
    <r>
      <t xml:space="preserve">Reporte Comercialización: </t>
    </r>
    <r>
      <rPr>
        <sz val="9"/>
        <rFont val="Tahoma"/>
        <family val="2"/>
      </rPr>
      <t xml:space="preserve">Se realizo la solicitud de modificación del procedimiento de MCOM-PD-002 GESTIÓN COMERCIAL Y VENTAS y MCOM-PD-005 GESTIÓN NUEVOS NEGOCIOS y los cuales se unificaron en el procedimiento "GESTIÓN PROYECTOS Y NEGOCIOS ESTRATÉGICOS". Respecto al procedimiento denominado "MCOM-PD-004 NEGOCIACIÓN DE CANJES" y se llegó a la conclusión, que este procedimiento no esta en el alcance del proceso de acuerdo con la dinámica actual del canal por lo cual se realizó gestión de eliminación.
</t>
    </r>
    <r>
      <rPr>
        <b/>
        <sz val="9"/>
        <rFont val="Tahoma"/>
        <family val="2"/>
      </rPr>
      <t xml:space="preserve">Análisis OCI: </t>
    </r>
    <r>
      <rPr>
        <sz val="9"/>
        <rFont val="Tahoma"/>
        <family val="2"/>
      </rPr>
      <t xml:space="preserve">Se verifican los soportes remitidos por el área observando el acta de reunión del 14 de agosto de 2020 en la que se adelantó el análisis sobre el procedimiento MCOM-PD-004 NEGOCIACIÓN DE CANJES, así como la eliminación del mismo por parte de Planeación; sin embargo, no es posible verificar lo indicado sobre el procedimiento MCOM-PD-002 GESTIÓN COMERCIAL Y VENTAS respecto a su unificación dado que en la intranet se evidencia el procedimiento con fecha 31-07-2018. 
Teniendo en cuenta lo anterior, así como la fecha de terminación de la actividad se califica con alerta </t>
    </r>
    <r>
      <rPr>
        <b/>
        <sz val="9"/>
        <rFont val="Tahoma"/>
        <family val="2"/>
      </rPr>
      <t xml:space="preserve">"Incumplida" </t>
    </r>
    <r>
      <rPr>
        <sz val="9"/>
        <rFont val="Tahoma"/>
        <family val="2"/>
      </rPr>
      <t xml:space="preserve">y se recomienda al área finalizar la gestión de modificación del procedimiento restante. </t>
    </r>
  </si>
  <si>
    <r>
      <t xml:space="preserve">Reporte Comercialización: </t>
    </r>
    <r>
      <rPr>
        <sz val="9"/>
        <rFont val="Tahoma"/>
        <family val="2"/>
      </rPr>
      <t xml:space="preserve">Se ha realizado la revisión y gestión de actualización y/o eliminación de los documentos que hacen parte del proceso de comercialización y que se encontraban en la intranet.
</t>
    </r>
    <r>
      <rPr>
        <b/>
        <sz val="9"/>
        <rFont val="Tahoma"/>
        <family val="2"/>
      </rPr>
      <t xml:space="preserve">Análisis OCI: </t>
    </r>
    <r>
      <rPr>
        <sz val="9"/>
        <rFont val="Tahoma"/>
        <family val="2"/>
      </rPr>
      <t xml:space="preserve">Se verifican los soportes remitidos por el área en los que se ha venido adelantando la actualización y/o eliminación de documentos del proceso posterior a la evaluación de pertinencia y aplicación en el proceso; sin embargo, teniendo en cuenta que a la fecha se encuentra pendiente la actualización de los procedimientos remitidos el 21 de diciembre de 2020 y teniendo en cuenta la meta establecida "Procedimientos actualizados" al igual que la fecha de terminación de la actividad se califica con alerta </t>
    </r>
    <r>
      <rPr>
        <b/>
        <sz val="9"/>
        <rFont val="Tahoma"/>
        <family val="2"/>
      </rPr>
      <t>"Incumplida"</t>
    </r>
    <r>
      <rPr>
        <sz val="9"/>
        <rFont val="Tahoma"/>
        <family val="2"/>
      </rPr>
      <t xml:space="preserve"> y se recomienda al área adelantar el seguimiento de los ajustes pendientes a los procedimientos. 
De igual manera, se recomienda adelantar el reporte de soportes que correspondan al periodo de evaluación teniendo en cuenta la Circular Interna No. 024 de 2020.  </t>
    </r>
  </si>
  <si>
    <r>
      <t xml:space="preserve">Reporte At. Ciudadano: </t>
    </r>
    <r>
      <rPr>
        <sz val="9"/>
        <rFont val="Tahoma"/>
        <family val="2"/>
      </rPr>
      <t xml:space="preserve">Respecto a esta acción no se realizaron avances teniendo en cuenta que no hubo necesidad de actualizar la encuesta de satisfacción.
</t>
    </r>
    <r>
      <rPr>
        <b/>
        <sz val="9"/>
        <rFont val="Tahoma"/>
        <family val="2"/>
      </rPr>
      <t xml:space="preserve">Análisis OCI: </t>
    </r>
    <r>
      <rPr>
        <sz val="9"/>
        <rFont val="Tahoma"/>
        <family val="2"/>
      </rPr>
      <t xml:space="preserve">Teniendo en cuenta el reporte del área no es posible verificar la revisión de la herramienta con lo que se dé cumplimiento a lo formulado en la acción, se recomienda al área documentar la revisión de la encuesta de satisfacción. De conformidad con lo anterior, así como la fecha de terminación se califica la acción con alerta </t>
    </r>
    <r>
      <rPr>
        <b/>
        <sz val="9"/>
        <rFont val="Tahoma"/>
        <family val="2"/>
      </rPr>
      <t>"Incumplida"</t>
    </r>
    <r>
      <rPr>
        <sz val="9"/>
        <rFont val="Tahoma"/>
        <family val="2"/>
      </rPr>
      <t xml:space="preserve"> y se recomienda al área adelantar lo correspondiente para dar cabal cumplimiento a lo formulado. </t>
    </r>
  </si>
  <si>
    <r>
      <t xml:space="preserve">Análisis OCI: </t>
    </r>
    <r>
      <rPr>
        <sz val="9"/>
        <rFont val="Tahoma"/>
        <family val="2"/>
      </rPr>
      <t xml:space="preserve">Teniendo en cuenta que no se remitieron soportes que permitan dar cuenta del avance en la ejecución de la actividad, se califica con alerta </t>
    </r>
    <r>
      <rPr>
        <b/>
        <sz val="9"/>
        <rFont val="Tahoma"/>
        <family val="2"/>
      </rPr>
      <t xml:space="preserve">"Sin Iniciar" </t>
    </r>
    <r>
      <rPr>
        <sz val="9"/>
        <rFont val="Tahoma"/>
        <family val="2"/>
      </rPr>
      <t xml:space="preserve">y se recomienda al área dar cumplimiento a lo formulado dentro de los plazos establecidos. </t>
    </r>
  </si>
  <si>
    <r>
      <t xml:space="preserve">Reporte At. Ciudadano: </t>
    </r>
    <r>
      <rPr>
        <sz val="9"/>
        <rFont val="Tahoma"/>
        <family val="2"/>
      </rPr>
      <t xml:space="preserve">Se realizó la actualización de los logos en los documentos utilizados por esta área.
</t>
    </r>
    <r>
      <rPr>
        <b/>
        <sz val="9"/>
        <rFont val="Tahoma"/>
        <family val="2"/>
      </rPr>
      <t xml:space="preserve">Análisis OCI: </t>
    </r>
    <r>
      <rPr>
        <sz val="9"/>
        <rFont val="Tahoma"/>
        <family val="2"/>
      </rPr>
      <t xml:space="preserve">Se procede a la verificación de los documentos en la intranet del Canal evidenciando que se encuentran actualizados los formatos AAUT-FT-008 SEGUIMIENTO  Y CONTROL DE PQRS, AAUT-FT-009 SEGUIMIENTO Y CONTROL DE SOLICITUDES DE COPIAS DE MATERIAL AUDIOVISUAL Y LICENCIA DE IMÁGENES y AAUT-FT-010 FORMATO DE REGISTRO DE PQRS POR CONTINGENCIA en la intranet del Canal, así mismo verificando los soportes se observa la implementación de los formatos AAUT-FT-008 y AAUT-FT-009. De igual manera se evidencia la actualización y publicación de la AAUT-PO-001 POLÍTICA INSTITUCIONAL DE SERVICIO A LA CIUDADANÍA aprobada en el Comité Institucional de Gestión y Desempeño del 16-22 de diciembre de 2020. 
Teniendo en cuenta lo anterior, así como la fecha de terminación se califica la acción </t>
    </r>
    <r>
      <rPr>
        <b/>
        <sz val="9"/>
        <rFont val="Tahoma"/>
        <family val="2"/>
      </rPr>
      <t>"En Proceso"</t>
    </r>
    <r>
      <rPr>
        <sz val="9"/>
        <rFont val="Tahoma"/>
        <family val="2"/>
      </rPr>
      <t xml:space="preserve"> y se recomienda al área dar continuidad a la ejecución de las actividades pendientes de conformidad con las fechas de terminación programadas.
</t>
    </r>
  </si>
  <si>
    <r>
      <rPr>
        <b/>
        <sz val="9"/>
        <rFont val="Tahoma"/>
        <family val="2"/>
      </rPr>
      <t xml:space="preserve">Reporte Sub. Financiera: </t>
    </r>
    <r>
      <rPr>
        <sz val="9"/>
        <rFont val="Tahoma"/>
        <family val="2"/>
      </rPr>
      <t xml:space="preserve">No remite reporte de avance.
</t>
    </r>
    <r>
      <rPr>
        <b/>
        <sz val="9"/>
        <rFont val="Tahoma"/>
        <family val="2"/>
      </rPr>
      <t xml:space="preserve">Análisis OCI: </t>
    </r>
    <r>
      <rPr>
        <sz val="9"/>
        <rFont val="Tahoma"/>
        <family val="2"/>
      </rPr>
      <t>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t>
    </r>
    <r>
      <rPr>
        <b/>
        <sz val="9"/>
        <rFont val="Tahoma"/>
        <family val="2"/>
      </rPr>
      <t xml:space="preserve"> "Incumplida"</t>
    </r>
    <r>
      <rPr>
        <sz val="9"/>
        <rFont val="Tahoma"/>
        <family val="2"/>
      </rPr>
      <t xml:space="preserve">. </t>
    </r>
  </si>
  <si>
    <r>
      <rPr>
        <b/>
        <sz val="9"/>
        <rFont val="Tahoma"/>
        <family val="2"/>
      </rPr>
      <t xml:space="preserve">Reporte Sub. Financiera: </t>
    </r>
    <r>
      <rPr>
        <sz val="9"/>
        <rFont val="Tahoma"/>
        <family val="2"/>
      </rPr>
      <t xml:space="preserve">No remite reporte de avance.
</t>
    </r>
    <r>
      <rPr>
        <b/>
        <sz val="9"/>
        <rFont val="Tahoma"/>
        <family val="2"/>
      </rPr>
      <t xml:space="preserve">Análisis OCI: </t>
    </r>
    <r>
      <rPr>
        <sz val="9"/>
        <rFont val="Tahoma"/>
        <family val="2"/>
      </rPr>
      <t>No se puede evidenciar avances para esta acción, teniendo en cuenta que la Subdirección Financiera, no remitió reporte ni soportes para el tercer cuatrimestre de la vigencia. Se mantiene el análisis y reporte del segundo cuatrimestre. Por lo anterior, se califica como</t>
    </r>
    <r>
      <rPr>
        <b/>
        <sz val="9"/>
        <rFont val="Tahoma"/>
        <family val="2"/>
      </rPr>
      <t xml:space="preserve"> "Incumplida"</t>
    </r>
    <r>
      <rPr>
        <sz val="9"/>
        <rFont val="Tahoma"/>
        <family val="2"/>
      </rPr>
      <t xml:space="preserve">. </t>
    </r>
  </si>
  <si>
    <r>
      <rPr>
        <b/>
        <sz val="9"/>
        <rFont val="Tahoma"/>
        <family val="2"/>
      </rPr>
      <t>Reporte Sub. Financiera:</t>
    </r>
    <r>
      <rPr>
        <sz val="9"/>
        <rFont val="Tahoma"/>
        <family val="2"/>
      </rPr>
      <t xml:space="preserve"> No remite reporte de avance.
</t>
    </r>
    <r>
      <rPr>
        <b/>
        <sz val="9"/>
        <rFont val="Tahoma"/>
        <family val="2"/>
      </rPr>
      <t>Análisis OCI:</t>
    </r>
    <r>
      <rPr>
        <sz val="9"/>
        <rFont val="Tahoma"/>
        <family val="2"/>
      </rPr>
      <t xml:space="preserve"> 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 </t>
    </r>
    <r>
      <rPr>
        <b/>
        <sz val="9"/>
        <rFont val="Tahoma"/>
        <family val="2"/>
      </rPr>
      <t>"Sin iniciar"</t>
    </r>
    <r>
      <rPr>
        <sz val="9"/>
        <rFont val="Tahoma"/>
        <family val="2"/>
      </rPr>
      <t xml:space="preserve">. </t>
    </r>
  </si>
  <si>
    <r>
      <rPr>
        <b/>
        <sz val="9"/>
        <rFont val="Tahoma"/>
        <family val="2"/>
      </rPr>
      <t xml:space="preserve">Reporte Sub. Financiera: </t>
    </r>
    <r>
      <rPr>
        <sz val="9"/>
        <rFont val="Tahoma"/>
        <family val="2"/>
      </rPr>
      <t xml:space="preserve">No remite reporte de avance.
</t>
    </r>
    <r>
      <rPr>
        <b/>
        <sz val="9"/>
        <rFont val="Tahoma"/>
        <family val="2"/>
      </rPr>
      <t>Reporte Serv. Administrativos:</t>
    </r>
    <r>
      <rPr>
        <sz val="9"/>
        <rFont val="Tahoma"/>
        <family val="2"/>
      </rPr>
      <t xml:space="preserve"> No remite reporte de avance.
</t>
    </r>
    <r>
      <rPr>
        <b/>
        <sz val="9"/>
        <rFont val="Tahoma"/>
        <family val="2"/>
      </rPr>
      <t>Reporte Técnica:</t>
    </r>
    <r>
      <rPr>
        <sz val="9"/>
        <rFont val="Tahoma"/>
        <family val="2"/>
      </rPr>
      <t xml:space="preserve"> No remite reporte de avance.
</t>
    </r>
    <r>
      <rPr>
        <b/>
        <sz val="9"/>
        <rFont val="Tahoma"/>
        <family val="2"/>
      </rPr>
      <t xml:space="preserve">Análisis OCI: </t>
    </r>
    <r>
      <rPr>
        <sz val="9"/>
        <rFont val="Tahoma"/>
        <family val="2"/>
      </rPr>
      <t>No se puede evidenciar avances para esta acción, teniendo en cuenta que la Subdirección Financiera, no remitió reporte ni soportes para el tercer cuatrimestre de la vigencia. Se mantiene el análisis y reporte del segundo cuatrimestre. Por lo anterior, se califica como</t>
    </r>
    <r>
      <rPr>
        <b/>
        <sz val="9"/>
        <rFont val="Tahoma"/>
        <family val="2"/>
      </rPr>
      <t xml:space="preserve"> "Incumplida" </t>
    </r>
    <r>
      <rPr>
        <sz val="9"/>
        <rFont val="Tahoma"/>
        <family val="2"/>
      </rPr>
      <t>y se recomienda a los responsables de la ejecución adelantar las acciones correspondientes que permitan darle cabal cumplimiento a lo formulado.</t>
    </r>
  </si>
  <si>
    <t>Mónica Virgüéz
Jizeth González</t>
  </si>
  <si>
    <r>
      <t xml:space="preserve">Reporte T. Humano: </t>
    </r>
    <r>
      <rPr>
        <sz val="9"/>
        <rFont val="Tahoma"/>
        <family val="2"/>
      </rPr>
      <t xml:space="preserve">Se proyectaron los lineamientos del caso y se enviaron a Planeación.
</t>
    </r>
    <r>
      <rPr>
        <b/>
        <sz val="9"/>
        <rFont val="Tahoma"/>
        <family val="2"/>
      </rPr>
      <t xml:space="preserve">Análisis OCI: </t>
    </r>
    <r>
      <rPr>
        <sz val="9"/>
        <rFont val="Tahoma"/>
        <family val="2"/>
      </rPr>
      <t xml:space="preserve">Verificados los soportes remitidos por el área se evidencia la remisión de los lineamientos, así como el formato de declaración de intereses con fecha del 16 de diciembre de 2020; sin embargo, teniendo en cuenta lo formulado en el plan no se observan soportes de implementación de estos. 
Teniendo en cuenta lo anterior, se califica la acción con alerta </t>
    </r>
    <r>
      <rPr>
        <b/>
        <sz val="9"/>
        <rFont val="Tahoma"/>
        <family val="2"/>
      </rPr>
      <t>"Incumplida"</t>
    </r>
    <r>
      <rPr>
        <sz val="9"/>
        <rFont val="Tahoma"/>
        <family val="2"/>
      </rPr>
      <t xml:space="preserve"> y se recomienda al área documentar los soportes que permitan evidenciar el cabal cumplimiento a lo formulado. </t>
    </r>
  </si>
  <si>
    <r>
      <t xml:space="preserve">Reporte T. Humano: </t>
    </r>
    <r>
      <rPr>
        <sz val="9"/>
        <rFont val="Tahoma"/>
        <family val="2"/>
      </rPr>
      <t>No se adelantó reporte de avances y soportes.</t>
    </r>
    <r>
      <rPr>
        <b/>
        <sz val="9"/>
        <rFont val="Tahoma"/>
        <family val="2"/>
      </rPr>
      <t xml:space="preserve">
Análisis OCI: </t>
    </r>
    <r>
      <rPr>
        <sz val="9"/>
        <rFont val="Tahoma"/>
        <family val="2"/>
      </rPr>
      <t xml:space="preserve">Teniendo en cuenta que el área no remitió soportes que permitan evidenciar el cumplimiento de la acción así como las fechas de terminación establecidas, se califica la acción con alerta </t>
    </r>
    <r>
      <rPr>
        <b/>
        <sz val="9"/>
        <rFont val="Tahoma"/>
        <family val="2"/>
      </rPr>
      <t>"Sin Iniciar"</t>
    </r>
    <r>
      <rPr>
        <sz val="9"/>
        <rFont val="Tahoma"/>
        <family val="2"/>
      </rPr>
      <t xml:space="preserve"> y se recomienda al área adelantar las actividades formuladas dentro de los plazos establecidos en el plan con el fin de dar cabal cumplimiento a lo determinado.</t>
    </r>
  </si>
  <si>
    <r>
      <t xml:space="preserve">Reporte T. Humano: </t>
    </r>
    <r>
      <rPr>
        <sz val="9"/>
        <rFont val="Tahoma"/>
        <family val="2"/>
      </rPr>
      <t xml:space="preserve">Se tiene en plan en borrador. Se tiene pendiente generar las acciones por año.
</t>
    </r>
    <r>
      <rPr>
        <b/>
        <sz val="9"/>
        <rFont val="Tahoma"/>
        <family val="2"/>
      </rPr>
      <t xml:space="preserve">Análisis OCI: </t>
    </r>
    <r>
      <rPr>
        <sz val="9"/>
        <rFont val="Tahoma"/>
        <family val="2"/>
      </rPr>
      <t xml:space="preserve">Teniendo en cuenta el reporte del área se evidencia el borrador del plan estratégico de Talento Humano 2021-2024 en borrador por lo tanto la acción se califica </t>
    </r>
    <r>
      <rPr>
        <b/>
        <sz val="9"/>
        <rFont val="Tahoma"/>
        <family val="2"/>
      </rPr>
      <t>"En Proceso"</t>
    </r>
    <r>
      <rPr>
        <sz val="9"/>
        <rFont val="Tahoma"/>
        <family val="2"/>
      </rPr>
      <t xml:space="preserve"> y se recomienda al área adelantar las actividades pendientes que permitan darle cabal cumplimiento a lo formulado dentro de los plazos establecidos. </t>
    </r>
  </si>
  <si>
    <t>VERSIÓN: 9</t>
  </si>
  <si>
    <t>FECHA DE APROBACIÓN: 11/03/2019</t>
  </si>
  <si>
    <r>
      <t xml:space="preserve">Reporte Sistemas: </t>
    </r>
    <r>
      <rPr>
        <sz val="9"/>
        <rFont val="Tahoma"/>
        <family val="2"/>
      </rPr>
      <t xml:space="preserve">Se elaboró el plan de seguridad y privacidad de la información con la planeación de las acciones definidas en el marco del 27001.
</t>
    </r>
    <r>
      <rPr>
        <b/>
        <sz val="9"/>
        <rFont val="Tahoma"/>
        <family val="2"/>
      </rPr>
      <t xml:space="preserve">Análisis OCI: </t>
    </r>
    <r>
      <rPr>
        <sz val="9"/>
        <rFont val="Tahoma"/>
        <family val="2"/>
      </rPr>
      <t xml:space="preserve">Se adelanta la verificación en la intranet del documento creado AGRI-SI-PL-003 PLAN DE SEGURIDAD Y PRIVACIDAD DE LA INFORMACIÓN en el que se incluye el cronograma de implementación del mismo, aprobado en el comité Institucional de Gestión y Desempeño del 16-22 de diciembre de 2020. 
Teniendo en cuenta lo anterior se califica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la implementación y/o cumplimiento del Plan en futuros seguimientos. </t>
    </r>
  </si>
  <si>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mantiene la calificación de la acción como</t>
    </r>
    <r>
      <rPr>
        <b/>
        <sz val="9"/>
        <rFont val="Tahoma"/>
        <family val="2"/>
      </rPr>
      <t xml:space="preserve"> "Terminada" </t>
    </r>
    <r>
      <rPr>
        <sz val="9"/>
        <rFont val="Tahoma"/>
        <family val="2"/>
      </rPr>
      <t xml:space="preserve">con estado </t>
    </r>
    <r>
      <rPr>
        <b/>
        <sz val="9"/>
        <rFont val="Tahoma"/>
        <family val="2"/>
      </rPr>
      <t xml:space="preserve">"Abierta" </t>
    </r>
    <r>
      <rPr>
        <sz val="9"/>
        <rFont val="Tahoma"/>
        <family val="2"/>
      </rPr>
      <t>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t>
    </r>
  </si>
  <si>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califica con alerta </t>
    </r>
    <r>
      <rPr>
        <b/>
        <sz val="9"/>
        <rFont val="Tahoma"/>
        <family val="2"/>
      </rPr>
      <t xml:space="preserve">"Incumplida" </t>
    </r>
    <r>
      <rPr>
        <sz val="9"/>
        <rFont val="Tahoma"/>
        <family val="2"/>
      </rPr>
      <t>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t>
    </r>
  </si>
  <si>
    <r>
      <t xml:space="preserve">Reporte S. Administrativos: </t>
    </r>
    <r>
      <rPr>
        <sz val="9"/>
        <rFont val="Tahoma"/>
        <family val="2"/>
      </rPr>
      <t xml:space="preserve">Teniendo en cuenta que el área responsable del proceso no solicitó esta información, el área de Servicios Administrativos a su vez no solicitó dicha información para realizar la consolidación respectiva. Por lo cual, para la vigencia 2020 no se realizó esta actividad.
</t>
    </r>
    <r>
      <rPr>
        <b/>
        <sz val="9"/>
        <rFont val="Tahoma"/>
        <family val="2"/>
      </rPr>
      <t xml:space="preserve">Análisis OCI: </t>
    </r>
    <r>
      <rPr>
        <sz val="9"/>
        <rFont val="Tahoma"/>
        <family val="2"/>
      </rPr>
      <t xml:space="preserve">Teniendo en cuenta el reporte entregado por el área no es posible adelantar la evaluación de soportes con el fin de proceder al cierre de la acción formulada de conformidad con lo indicado en los seguimientos anteriores.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adelantar las actividades pertinentes que permitan darle cierre a la acción. </t>
    </r>
  </si>
  <si>
    <r>
      <rPr>
        <b/>
        <sz val="9"/>
        <color theme="1"/>
        <rFont val="Tahoma"/>
        <family val="2"/>
      </rPr>
      <t>Reporte Planeación:</t>
    </r>
    <r>
      <rPr>
        <sz val="9"/>
        <color theme="1"/>
        <rFont val="Tahoma"/>
        <family val="2"/>
      </rPr>
      <t xml:space="preserve"> En reunión adelantada con la profesiones Paola Peñaloza se revisó el procedimiento EPLE-PD-003-PROYECTO FONDO PARA EL DESARROLLO DE LA TELEVISIÓN Y LOS CONTENIDOS (FONTV), a la fecha se continua estructurando la actualización del procedimiento.
</t>
    </r>
    <r>
      <rPr>
        <b/>
        <sz val="9"/>
        <color theme="1"/>
        <rFont val="Tahoma"/>
        <family val="2"/>
      </rPr>
      <t xml:space="preserve">Análisis OCI: </t>
    </r>
    <r>
      <rPr>
        <sz val="9"/>
        <color theme="1"/>
        <rFont val="Tahoma"/>
        <family val="2"/>
      </rPr>
      <t xml:space="preserve">En vista que el reporte refiere la misma situación del anterior seguimiento se mantiene la calificación y no se cierra. Se insta al área a cumplir con la actividad pendiente y remitir los soportes correspondientes. </t>
    </r>
  </si>
  <si>
    <r>
      <rPr>
        <b/>
        <sz val="9"/>
        <color theme="1"/>
        <rFont val="Tahoma"/>
        <family val="2"/>
      </rPr>
      <t xml:space="preserve">Reporte Planeación: </t>
    </r>
    <r>
      <rPr>
        <sz val="9"/>
        <color theme="1"/>
        <rFont val="Tahoma"/>
        <family val="2"/>
      </rPr>
      <t xml:space="preserve">La formulación del proyecto de inversión se llevó a cabo a partir de mesas de trabajo con la dirección operativa donde se determinaron las fuentes de financiación del proyecto. 
</t>
    </r>
    <r>
      <rPr>
        <b/>
        <sz val="9"/>
        <color theme="1"/>
        <rFont val="Tahoma"/>
        <family val="2"/>
      </rPr>
      <t>Análisis OCI:</t>
    </r>
    <r>
      <rPr>
        <sz val="9"/>
        <color theme="1"/>
        <rFont val="Tahoma"/>
        <family val="2"/>
      </rPr>
      <t xml:space="preserve"> Si bien se pudo analizar el proyecto 7505 de acuerdo a la evidencia remitida, se recuerda al área que la actividad de la acción esta encaminada a una revisión de la formulación del proyecto de inversión con el gerente encargado. EL resultado esperado es un acta de reunión con dicho gerente. Como no se aporto constancia de dicha acta, se califica la acción con una alerta de </t>
    </r>
    <r>
      <rPr>
        <b/>
        <sz val="9"/>
        <color theme="1"/>
        <rFont val="Tahoma"/>
        <family val="2"/>
      </rPr>
      <t>"Sin Iniciar"</t>
    </r>
    <r>
      <rPr>
        <sz val="9"/>
        <color theme="1"/>
        <rFont val="Tahoma"/>
        <family val="2"/>
      </rPr>
      <t xml:space="preserve"> pues aun no se cumple el plazo formulado. Se sugiere al área remitir los documentos pertinentes para la constancia del cumplimiento de las acciones y actividades. </t>
    </r>
  </si>
  <si>
    <t>Jizeth González
Henry Beltrán</t>
  </si>
  <si>
    <r>
      <rPr>
        <b/>
        <sz val="9"/>
        <color theme="1"/>
        <rFont val="Tahoma"/>
        <family val="2"/>
      </rPr>
      <t>Reporte Planeación:</t>
    </r>
    <r>
      <rPr>
        <sz val="9"/>
        <color theme="1"/>
        <rFont val="Tahoma"/>
        <family val="2"/>
      </rPr>
      <t xml:space="preserve"> Esta acción iniciará en el año 2021. 
</t>
    </r>
    <r>
      <rPr>
        <b/>
        <sz val="9"/>
        <color theme="1"/>
        <rFont val="Tahoma"/>
        <family val="2"/>
      </rPr>
      <t xml:space="preserve">Análisis OCI: </t>
    </r>
    <r>
      <rPr>
        <sz val="9"/>
        <color theme="1"/>
        <rFont val="Tahoma"/>
        <family val="2"/>
      </rPr>
      <t xml:space="preserve">Se califica con alerta </t>
    </r>
    <r>
      <rPr>
        <b/>
        <sz val="9"/>
        <color theme="1"/>
        <rFont val="Tahoma"/>
        <family val="2"/>
      </rPr>
      <t xml:space="preserve">"Sin Iniciar" </t>
    </r>
    <r>
      <rPr>
        <sz val="9"/>
        <color theme="1"/>
        <rFont val="Tahoma"/>
        <family val="2"/>
      </rPr>
      <t>porque el plazo de la acción inicio desde el 01 de septiembre de 2020.</t>
    </r>
  </si>
  <si>
    <r>
      <rPr>
        <b/>
        <sz val="9"/>
        <color theme="1"/>
        <rFont val="Tahoma"/>
        <family val="2"/>
      </rPr>
      <t xml:space="preserve">Reporte Planeación: </t>
    </r>
    <r>
      <rPr>
        <sz val="9"/>
        <color theme="1"/>
        <rFont val="Tahoma"/>
        <family val="2"/>
      </rPr>
      <t xml:space="preserve">En el segundo semestre se han adelantado acciones para formular el Plan Estratégico, así mismo se socializó el avance alcanzado en el CIGD del 16 de diciembre de 2020. 
</t>
    </r>
    <r>
      <rPr>
        <b/>
        <sz val="9"/>
        <color theme="1"/>
        <rFont val="Tahoma"/>
        <family val="2"/>
      </rPr>
      <t xml:space="preserve">Análisis OCI: </t>
    </r>
    <r>
      <rPr>
        <sz val="9"/>
        <color theme="1"/>
        <rFont val="Tahoma"/>
        <family val="2"/>
      </rPr>
      <t xml:space="preserve">Según los documentos aportados se dio la publicación del plan estratégico. No se cuentan con soportes para establecer lo mismo de la política de planeación institucional. Por lo anterior y de acuerdo a la fecha formulada, se califica la acción </t>
    </r>
    <r>
      <rPr>
        <b/>
        <sz val="9"/>
        <color theme="1"/>
        <rFont val="Tahoma"/>
        <family val="2"/>
      </rPr>
      <t xml:space="preserve">"En Proceso". </t>
    </r>
  </si>
  <si>
    <r>
      <rPr>
        <b/>
        <sz val="9"/>
        <color theme="1"/>
        <rFont val="Tahoma"/>
        <family val="2"/>
      </rPr>
      <t>Reporte Planeación:</t>
    </r>
    <r>
      <rPr>
        <sz val="9"/>
        <color theme="1"/>
        <rFont val="Tahoma"/>
        <family val="2"/>
      </rPr>
      <t xml:space="preserve"> El documento fue elaborado en el tercer cuatrimestre del año y está en proceso de publicación para conocimiento general de todos los colaboradores de la entidad.
</t>
    </r>
    <r>
      <rPr>
        <b/>
        <sz val="9"/>
        <color theme="1"/>
        <rFont val="Tahoma"/>
        <family val="2"/>
      </rPr>
      <t xml:space="preserve">Análisis OCI: </t>
    </r>
    <r>
      <rPr>
        <sz val="9"/>
        <color theme="1"/>
        <rFont val="Tahoma"/>
        <family val="2"/>
      </rPr>
      <t xml:space="preserve">En vista del reporte y de los documentos aportados, esta pendiente la socialización del documento. Debido a que no se ha vencido el plazo formulado en la acción, se  califica </t>
    </r>
    <r>
      <rPr>
        <b/>
        <sz val="9"/>
        <color theme="1"/>
        <rFont val="Tahoma"/>
        <family val="2"/>
      </rPr>
      <t>"En Proceso"</t>
    </r>
    <r>
      <rPr>
        <sz val="9"/>
        <color theme="1"/>
        <rFont val="Tahoma"/>
        <family val="2"/>
      </rPr>
      <t xml:space="preserve">. </t>
    </r>
  </si>
  <si>
    <r>
      <t xml:space="preserve">Reporte S. Administrativos: </t>
    </r>
    <r>
      <rPr>
        <sz val="9"/>
        <rFont val="Tahoma"/>
        <family val="2"/>
      </rPr>
      <t xml:space="preserve">Teniendo en cuenta que el área responsable del proceso contable no solicitó a las áreas técnicas del canal (sistemas, técnica y servicios Administrativos) dicha actividad no se llevo a cabo para la vigencia 2020.
</t>
    </r>
    <r>
      <rPr>
        <b/>
        <sz val="9"/>
        <rFont val="Tahoma"/>
        <family val="2"/>
      </rPr>
      <t xml:space="preserve">Análisis OCI: </t>
    </r>
    <r>
      <rPr>
        <sz val="9"/>
        <rFont val="Tahoma"/>
        <family val="2"/>
      </rPr>
      <t xml:space="preserve">Teniendo en cuenta el reporte entregado por el área no es posible adelantar la evaluación de soportes con el fin de proceder al cierre de la acción formulada de conformidad con lo indicado en los seguimientos anteriores.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adelantar las actividades pertinentes que permitan darle cierre a la acción. </t>
    </r>
  </si>
  <si>
    <r>
      <t xml:space="preserve">Reporte Comercialización: </t>
    </r>
    <r>
      <rPr>
        <sz val="9"/>
        <rFont val="Tahoma"/>
        <family val="2"/>
      </rPr>
      <t xml:space="preserve">Se realizó la revisión y actualización de los formatos MCOM-FT-028 CONTROL POR CONTRATO INTERADMINISTRATIVO y MCOM-FT-027 CUADRO DE CONTROL CONSOLIDADO DE CONTRATOS INTERADMINISTRATIVOS.
</t>
    </r>
    <r>
      <rPr>
        <b/>
        <sz val="9"/>
        <rFont val="Tahoma"/>
        <family val="2"/>
      </rPr>
      <t xml:space="preserve">Análisis OCI: </t>
    </r>
    <r>
      <rPr>
        <sz val="9"/>
        <rFont val="Tahoma"/>
        <family val="2"/>
      </rPr>
      <t xml:space="preserve">Se verifica la actualización adelantada de los formatos indicados por el área en la intranet, así mismo teniendo en cuenta los compromisos adquiridos en la mesa de trabajo del 4 de diciembre de 2020 se revisa soporte de la implementación del formato MCOM-FT-028 CONTROL POR CONTRATO INTERADMINISTRATIVO en el que se evidencia la desagregación del FEE en un contrato interadministrativo (SED).
Teniendo en cuenta lo anterior al igual que la fecha de terminación de la actividad se califica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con el fin de verificar la continuidad en la implementación de los formatos actualizados. </t>
    </r>
  </si>
  <si>
    <r>
      <t xml:space="preserve">Reporte Comunicaciones: </t>
    </r>
    <r>
      <rPr>
        <sz val="9"/>
        <rFont val="Tahoma"/>
        <family val="2"/>
      </rPr>
      <t xml:space="preserve">El plan de comunicaciones ya fue actualizado, aprobado y publicado en la intranet. Es importante aclarar que desde la Alcaldía no compartieron el Plan de Comunicaciones Distrital.
La socialización del documento actualizado se adelantará en el primer trimestre de la vigencia 2021.
</t>
    </r>
    <r>
      <rPr>
        <b/>
        <sz val="9"/>
        <rFont val="Tahoma"/>
        <family val="2"/>
      </rPr>
      <t xml:space="preserve">Análisis OCI: </t>
    </r>
    <r>
      <rPr>
        <sz val="9"/>
        <rFont val="Tahoma"/>
        <family val="2"/>
      </rPr>
      <t xml:space="preserve">Se adelanta la verificación del soporte remitido observando que el Plan de comunicaciones (EGCM-PL-001) se encuentra actualizado con fecha del 11 de diciembre de 2020, si bien no se cuenta con el soporte de remisión del documento a aprobación de Gerencia, se tiene en cuenta lo indicado en la reunión del 18 de enero de 2021 "El documento fue aprobado vía WhatsApp por la Gerente", quedando pendiente la socialización de este en el Comité Directivo de conformidad con lo indicado por el área. 
Teniendo en cuenta lo anterior, se califica la acción </t>
    </r>
    <r>
      <rPr>
        <b/>
        <sz val="9"/>
        <rFont val="Tahoma"/>
        <family val="2"/>
      </rPr>
      <t>"En Proceso"</t>
    </r>
    <r>
      <rPr>
        <sz val="9"/>
        <rFont val="Tahoma"/>
        <family val="2"/>
      </rPr>
      <t xml:space="preserve"> y se recomienda al área documentar las actividades pendientes con el fin de evaluar los soportes en el próximo seguimiento de conformidad con la fecha de terminación programada.</t>
    </r>
  </si>
  <si>
    <t>1. Revisar y actualizar el Manual de Comunicaciones para la crisis.
2. Remitir para aprobación por Gerencia el  Manual de Comunicaciones para la crisis.
3. Socializar el  Manual de Comunicaciones para la crisis aprobado con el Comité Directivo.</t>
  </si>
  <si>
    <r>
      <t xml:space="preserve">Reporte T. Humano: </t>
    </r>
    <r>
      <rPr>
        <sz val="9"/>
        <rFont val="Tahoma"/>
        <family val="2"/>
      </rPr>
      <t xml:space="preserve">1. el proceso de Reclutamiento y selección se propuso. 2. El concepto de la pertinencia de un proceso de evaluación de objetivos se solicito al DASCD. 3. De acuerdo al concepto propuso un formato. Todo se realizo en la administración pasada. Ahora bien en todos los seguimientos se enviaron soportes del caso, es de aclarar que en las actividades nunca se dijo implementar algún proceso, todo quedo en proponer y eso se hizo, para lo cual anexo nuevamente los soportes. En la nueva administración se enviaron nuevamente las propuestas.
</t>
    </r>
    <r>
      <rPr>
        <b/>
        <sz val="9"/>
        <rFont val="Tahoma"/>
        <family val="2"/>
      </rPr>
      <t xml:space="preserve">Análisis OCI: </t>
    </r>
    <r>
      <rPr>
        <sz val="9"/>
        <rFont val="Tahoma"/>
        <family val="2"/>
      </rPr>
      <t xml:space="preserve">Teniendo en cuenta los análisis de los seguimientos anteriores, así como la remisión de los nuevos soportes por parte del área se evidencian los correos de remisión de los formatos de evaluación y reclutamiento de personal, así como el concepto solicitado al DASCD que si bien no cuenta con soporte de solicitud de concepto a Gerencia se adelantó lo correspondiente para dar cumplimiento a las propuestas formuladas, la propuesta de los documentos fue remitida durante la vigencia 2020 a la subdirección administrativa. 
De conformidad con lo anterior, se califica la acción como </t>
    </r>
    <r>
      <rPr>
        <b/>
        <sz val="9"/>
        <rFont val="Tahoma"/>
        <family val="2"/>
      </rPr>
      <t>"Terminada Extemporánea"</t>
    </r>
    <r>
      <rPr>
        <sz val="9"/>
        <rFont val="Tahoma"/>
        <family val="2"/>
      </rPr>
      <t xml:space="preserve"> y se recomienda al área adelantar el seguimiento de la normalización de los formatos propuestos de manera que se pueda proceder al cierre de la acción. </t>
    </r>
  </si>
  <si>
    <r>
      <t xml:space="preserve">Reporte S. Administrativos: </t>
    </r>
    <r>
      <rPr>
        <sz val="9"/>
        <rFont val="Tahoma"/>
        <family val="2"/>
      </rPr>
      <t xml:space="preserve">Para dar cumplimiento a las acciones propuestas, se anexa como soporte, las actas de reuniones donde da cuenta de las actividades adelantadas para la vigencia 2020. Anexo 1: Primera Toma Física a los elementos de consumo controlado del primer semestre del 2020. Anexo 2: Segunda Toma Física a los elementos de consumo controlado del segundo semestre del 2020. Se aclara que, estas tomas físicas realizadas se adelantaron a todos los elementos catalogados como consumo controlado, incluyendo los susceptibles a caída o borrado de placa y se realizó el cambio respectivo de placa cuando hubo lugar.
</t>
    </r>
    <r>
      <rPr>
        <b/>
        <sz val="9"/>
        <rFont val="Tahoma"/>
        <family val="2"/>
      </rPr>
      <t xml:space="preserve">Análisis OCI: </t>
    </r>
    <r>
      <rPr>
        <sz val="9"/>
        <rFont val="Tahoma"/>
        <family val="2"/>
      </rPr>
      <t xml:space="preserve">Se verifican los soportes remitidos por el área en los que se evidencian dos actas de reunión del 11 de mayo y el 28 de julio de 2020 en las que se menciona la toma física de bienes de consumo controlado, así como plaquetización en caso de requerirlo; sin embargo, no se remiten soportes que permitan evidenciar lo mencionado por el área. Teniendo en cuenta lo anterior se califica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de manera que se remitan por parte de Servicios Administrativos los informes o registro fotográfico en el que se evidencie la ejecución de plaquetización adelantado.</t>
    </r>
  </si>
  <si>
    <r>
      <t xml:space="preserve">Reporte Técnica: </t>
    </r>
    <r>
      <rPr>
        <sz val="9"/>
        <rFont val="Tahoma"/>
        <family val="2"/>
      </rPr>
      <t xml:space="preserve">1. El 1 de julio de 2020 Gestión Documental, informo que por el tema de la pandemia el proceso quedó suspendido y aún faltan áreas para la actualización de su TRD, gestión documental había programado reunión Actualización de Tablas de Retención Documental-Grupo Téc... vie 4 de dic de 2020, sin embargo esta fue cancelada. 3. Se envió correo nuevamente a Gestión Documental el día 13 de noviembre, con la nueva actualización de la TRD en vista que a la fecha no se ha aprobado la TRD enviada en enero.
</t>
    </r>
    <r>
      <rPr>
        <b/>
        <sz val="9"/>
        <rFont val="Tahoma"/>
        <family val="2"/>
      </rPr>
      <t xml:space="preserve">Análisis OCI: </t>
    </r>
    <r>
      <rPr>
        <sz val="9"/>
        <rFont val="Tahoma"/>
        <family val="2"/>
      </rPr>
      <t xml:space="preserve">Se verifican los soportes evidenciando los correos remitidos al área de gestión documental con los ajustes de la Tabla de Retención Documental (TRD) al igual que el seguimiento al proceso, sin embargo, teniendo en cuenta que por la situación de emergencia sanitaria declarada por el Gobierno Nacional no se ha finalizado la actualización de las TRD del Canal se adelantó la verificación de la documentación del proceso en la intranet evidenciando que se actualizaron en su totalidad los diferentes procedimientos, formatos, instructivos, planes y caracterización y que a su vez se remitió a Planeación la solicitud correspondiente con la justificación, se procede a calificar la acción como </t>
    </r>
    <r>
      <rPr>
        <b/>
        <sz val="9"/>
        <rFont val="Tahoma"/>
        <family val="2"/>
      </rPr>
      <t>"Terminada Extemporánea"</t>
    </r>
    <r>
      <rPr>
        <sz val="9"/>
        <rFont val="Tahoma"/>
        <family val="2"/>
      </rPr>
      <t xml:space="preserve"> con estado </t>
    </r>
    <r>
      <rPr>
        <b/>
        <sz val="9"/>
        <rFont val="Tahoma"/>
        <family val="2"/>
      </rPr>
      <t xml:space="preserve">"Abierta" </t>
    </r>
    <r>
      <rPr>
        <sz val="9"/>
        <rFont val="Tahoma"/>
        <family val="2"/>
      </rPr>
      <t>con el fin de adelantar la verificación de la implementación de los lineamientos en materia de gestión documental (digital) para el Canal.</t>
    </r>
  </si>
  <si>
    <t>No se evidencia la existencia de soporte jurídico para la permanencia de las antenas de Canal Capital en los cerros Calatrava, Boquerón y Manjuy.</t>
  </si>
  <si>
    <t>Desconocimiento de los soportes jurídicos correspondientes a las antenas de los cerros de Calatrava, Manjuy y Boquerón.</t>
  </si>
  <si>
    <r>
      <t xml:space="preserve">Reporte T. Humano: </t>
    </r>
    <r>
      <rPr>
        <sz val="9"/>
        <rFont val="Tahoma"/>
        <family val="2"/>
      </rPr>
      <t xml:space="preserve">No se adelantó reporte de avances y soportes.
</t>
    </r>
    <r>
      <rPr>
        <b/>
        <sz val="9"/>
        <rFont val="Tahoma"/>
        <family val="2"/>
      </rPr>
      <t xml:space="preserve">Análisis OCI: </t>
    </r>
    <r>
      <rPr>
        <sz val="9"/>
        <rFont val="Tahoma"/>
        <family val="2"/>
      </rPr>
      <t xml:space="preserve">Teniendo en cuenta que el área no remitió soportes que permitan evidenciar el cumplimiento de la acción así como las fechas de terminación establecidas, se califica la acción con alerta </t>
    </r>
    <r>
      <rPr>
        <b/>
        <sz val="9"/>
        <rFont val="Tahoma"/>
        <family val="2"/>
      </rPr>
      <t>"Incumplida"</t>
    </r>
    <r>
      <rPr>
        <sz val="9"/>
        <rFont val="Tahoma"/>
        <family val="2"/>
      </rPr>
      <t xml:space="preserve"> y se recomienda al área adelantar las actividades pendientes con el fin de dar cabal cumplimiento a lo formulado, en caso de requerirse modificaciones debe informarse a la Oficina de Control Interno de conformidad con lo establecido en la Circular Interna No. 024 de 2020. </t>
    </r>
  </si>
  <si>
    <r>
      <t xml:space="preserve">Reporte Técnica - Sistemas: </t>
    </r>
    <r>
      <rPr>
        <sz val="9"/>
        <rFont val="Tahoma"/>
        <family val="2"/>
      </rPr>
      <t xml:space="preserve">1. Para el segundo semestre de la vigencia actual, se realizó la revisión y capacitación de licenciamiento de software en conjunto con el área técnica a través de meet el día 23/09/2020. 2. El seguimiento se realiza a partir de un proceso de selección de manera aleatoria del software instalado en las maquinas, esta actividad es realizada por parte del proveedor GF0.
</t>
    </r>
    <r>
      <rPr>
        <b/>
        <sz val="9"/>
        <rFont val="Tahoma"/>
        <family val="2"/>
      </rPr>
      <t xml:space="preserve">Análisis OCI: </t>
    </r>
    <r>
      <rPr>
        <sz val="9"/>
        <rFont val="Tahoma"/>
        <family val="2"/>
      </rPr>
      <t xml:space="preserve">Se observa la citación y diligenciamiento de un formulario en Google de asistencia sobre la capacitación en revisión y licenciamiento Microsoft, así como el inventario de licenciamiento de 76 equipos de computo en versión 11 dentro del cual se viene consolidando el inventario de los equipos; sin embargo, no es posible evidenciar soportes adicionales que den cuenta de lo indicado por el área en el punto 2. </t>
    </r>
    <r>
      <rPr>
        <i/>
        <sz val="9"/>
        <rFont val="Tahoma"/>
        <family val="2"/>
      </rPr>
      <t xml:space="preserve">"El seguimiento se realiza a partir de un proceso de selección de manera aleatoria del software instalado en las maquinas, esta actividad es realizada por parte del proveedor GF0".
</t>
    </r>
    <r>
      <rPr>
        <sz val="9"/>
        <rFont val="Tahoma"/>
        <family val="2"/>
      </rPr>
      <t xml:space="preserve">Teniendo en cuenta lo anterior, así como las fechas de terminación se califica la acción con alerta </t>
    </r>
    <r>
      <rPr>
        <b/>
        <sz val="9"/>
        <rFont val="Tahoma"/>
        <family val="2"/>
      </rPr>
      <t>"Incumplida"</t>
    </r>
    <r>
      <rPr>
        <sz val="9"/>
        <rFont val="Tahoma"/>
        <family val="2"/>
      </rPr>
      <t xml:space="preserve"> y se recomienda al área adelantar la documentación pertinente frente al seguimiento formulado en el plan. </t>
    </r>
  </si>
  <si>
    <r>
      <rPr>
        <b/>
        <sz val="9"/>
        <rFont val="Tahoma"/>
        <family val="2"/>
      </rPr>
      <t xml:space="preserve">¿Porqué se genera un hallazgo relacionado con la poca efectividad en la aplicación de los controles?
</t>
    </r>
    <r>
      <rPr>
        <sz val="9"/>
        <rFont val="Tahoma"/>
        <family val="2"/>
      </rPr>
      <t xml:space="preserve">Porque no se deja la trazabilidad completa de la ejecución de los controles definidos o porque no se formulan adecuadamente los controles que serán aplicados por el área. 
</t>
    </r>
    <r>
      <rPr>
        <b/>
        <sz val="9"/>
        <rFont val="Tahoma"/>
        <family val="2"/>
      </rPr>
      <t>¿Porqué no se deja la trazabilidad completa de la ejecución de los controles?</t>
    </r>
    <r>
      <rPr>
        <sz val="9"/>
        <rFont val="Tahoma"/>
        <family val="2"/>
      </rPr>
      <t xml:space="preserve">
Porqué la forma de ejecutar los mismos va sujeta a la documentación del área y los parámetros de calidad definidos por la misma para hacer los registros de información.
 </t>
    </r>
  </si>
  <si>
    <t xml:space="preserve">Riesgos revisados y actualizados/total de riesgos del proceso
Dos (2) seguimientos internos realizados por el equipo de trabajo </t>
  </si>
  <si>
    <r>
      <t xml:space="preserve">Reporte Técnica: </t>
    </r>
    <r>
      <rPr>
        <sz val="9"/>
        <rFont val="Tahoma"/>
        <family val="2"/>
      </rPr>
      <t xml:space="preserve">1 Se realizaron reuniones con el área de planeación para la actualización de la matriz de riesgos. 2. Se realizo monitoreo de los riesgos a través de la autoevaluación envía por planeación.
</t>
    </r>
    <r>
      <rPr>
        <b/>
        <sz val="9"/>
        <rFont val="Tahoma"/>
        <family val="2"/>
      </rPr>
      <t xml:space="preserve">Análisis OCI: </t>
    </r>
    <r>
      <rPr>
        <sz val="9"/>
        <rFont val="Tahoma"/>
        <family val="2"/>
      </rPr>
      <t xml:space="preserve">Teniendo en cuenta el reporte del área se verifican los soportes remitidos, evidenciando que las actas remitidas corresponden al primer semestre de la vigencia por lo que no se tienen en cuenta dentro de la evaluación, así mismo se evidencia que no se adelantó el seguimiento a los riesgos en la periodicidad indicada en la Política de Administración del Riesgo de Canal Capital, por lo que no se cuenta con soportes que puedan ser evaluados que den cuenta de la ejecución de lo formulado por el área. 
Teniendo en cuenta lo anterior, se califica la acción con alerta </t>
    </r>
    <r>
      <rPr>
        <b/>
        <sz val="9"/>
        <rFont val="Tahoma"/>
        <family val="2"/>
      </rPr>
      <t>"Incumplida"</t>
    </r>
    <r>
      <rPr>
        <sz val="9"/>
        <rFont val="Tahoma"/>
        <family val="2"/>
      </rPr>
      <t xml:space="preserve"> y se recomienda al área adelantar las acciones formuladas, en caso de requerir modificaciones deben informarse a la Oficina de Control Interno teniendo en cuenta lo establecido en la Circular Interna No. 024 de 2020. </t>
    </r>
  </si>
  <si>
    <t xml:space="preserve">Informe de auditoria al proceso de comercialización </t>
  </si>
  <si>
    <r>
      <t xml:space="preserve">Reporte Sistemas: </t>
    </r>
    <r>
      <rPr>
        <sz val="9"/>
        <rFont val="Tahoma"/>
        <family val="2"/>
      </rPr>
      <t xml:space="preserve">A la fecha se han realizado las siguientes actividades: 1. En el mes de septiembre del 2020 se actualizó la política de seguridad y privacidad de la información AGRI-SI-PO-002 v5, la cual se encuentra publicada en la carpeta de sistemas en la intranet. 2.En el mes de septiembre se actualizó el documento POLÍTICAS Y CONTROLES PARA LA CONSTRUCCIÓN DEL PLAN ESTRATÉGICO DE TECNOLOGÍAS DE LA INFORMACIÓN-PETI AGRI-SI-PO-003 v2, el cual se encuentra publicado en la carpeta de sistemas en la intranet. 3. En el mes de septiembre se actualizó el documento  POLÍTICA DE CERO PAPEL AGRI-SI-PO-006 v2, el cual se encuentra publicado en la carpeta de sistemas en la intranet. 4. Se actualizó el procedimiento Copias de Seguridad AGRI-SI-PD-014 v9. 5. Se actualizó el procedimiento Soporte Técnico AGRI-SI-PD-017 v9.
</t>
    </r>
    <r>
      <rPr>
        <b/>
        <sz val="9"/>
        <rFont val="Tahoma"/>
        <family val="2"/>
      </rPr>
      <t xml:space="preserve">Análisis OCI: </t>
    </r>
    <r>
      <rPr>
        <sz val="9"/>
        <rFont val="Tahoma"/>
        <family val="2"/>
      </rPr>
      <t xml:space="preserve">Se adelanta la verificación de los soportes remitido, así como la validación de la documentación del proceso en la intranet, observando que de 42 documentos se han actualizado un total de 12 a la fecha de corte del presente seguimiento. Teniendo en cuenta lo anterior, así como de las fechas de terminación establecidas en el plan se recomienda al área continuar en la revisión y actualización de su documentación de conformidad con lo formulado en el plan. 
Por lo anterior, se califica la acción </t>
    </r>
    <r>
      <rPr>
        <b/>
        <sz val="9"/>
        <rFont val="Tahoma"/>
        <family val="2"/>
      </rPr>
      <t xml:space="preserve">"En Proceso". </t>
    </r>
  </si>
  <si>
    <r>
      <t xml:space="preserve">Reporte Sistemas: </t>
    </r>
    <r>
      <rPr>
        <sz val="9"/>
        <rFont val="Tahoma"/>
        <family val="2"/>
      </rPr>
      <t xml:space="preserve">1. El plan AGRI-SI-MN-002 MANUAL DE USO DE RECURSOS TECNOLÓGICOS esta programado para ser actualizado a partir de la vigencia 2021. 2. Se envían correos electrónicos a Comunicaciones con recomendación, tips y consejos para el buen uso de los recursos tecnológicos y activos de información que producen, procesan y almacenan los servidores públicos de Capital. 3. Se realiza la actualización e implementación del formato digital para el control de entrada y salida de equipos (administrados por el área de sistemas). 4. Se actualizó el PETI 2021-2024 V2, donde se incluyeron aspectos de indicadores acorde a los lineamientos de la Política de Gobierno Digital. 
</t>
    </r>
    <r>
      <rPr>
        <b/>
        <sz val="9"/>
        <rFont val="Tahoma"/>
        <family val="2"/>
      </rPr>
      <t xml:space="preserve">Análisis OCI: </t>
    </r>
    <r>
      <rPr>
        <sz val="9"/>
        <rFont val="Tahoma"/>
        <family val="2"/>
      </rPr>
      <t xml:space="preserve">Verificados los soportes remitidos por el área se evidencia la remisión de la información para las piezas informativas al área de comunicaciones; sin embargo, no se evidencian las piezas publicadas por lo que se recomienda al área adelantar la documentación correspondiente con el fin de verificar las piezas diseñadas. Adicionalmente, se evidencia la actualización del PETI con la mención de la batería de indicadores los cuales no se pueden verificar dentro del documento, por lo que es necesario remitir en próximos seguimientos el documento que dé cuenta de lo indicado. Se verificó de igual manera la ejecución del formato de entrada y salida de equipos en Google Forms. 
Teniendo en cuenta lo anterior, se califica la acción </t>
    </r>
    <r>
      <rPr>
        <b/>
        <sz val="9"/>
        <rFont val="Tahoma"/>
        <family val="2"/>
      </rPr>
      <t>"En Proceso"</t>
    </r>
    <r>
      <rPr>
        <sz val="9"/>
        <rFont val="Tahoma"/>
        <family val="2"/>
      </rPr>
      <t xml:space="preserve"> y se recomienda al área dar continuidad a la ejecución de las acciones pendientes dentro de las fechas establecidas en el plan. </t>
    </r>
  </si>
  <si>
    <r>
      <t xml:space="preserve">Reporte Sistemas: </t>
    </r>
    <r>
      <rPr>
        <sz val="9"/>
        <rFont val="Tahoma"/>
        <family val="2"/>
      </rPr>
      <t xml:space="preserve">a) Para el segundo semestre de la vigencia del 2020 se implementó la solución tecnológica de soporte en la intranet de la entidad, con el fin de automatizar la gestión de requerimientos e incidentes de soporte técnico. b) El avance de la acción fue reportado por Planeación. c) Se solicitó a los proveedores realizar mejoras en la presentación de los informes de ejecución de los mantenimientos programados, que fueran mas específicos. d) Dando claridad a la observación, adjuntamos el comprobante de la solicitud realizada por parte del área de sistemas (Anexo 1) junto con el movimiento respectivo en el sistema de inventarios en aras de corregir el error evidenciado en el numeral d (Anexo 2). e) En la actualización realizada al documento PETI 2021-2024 se realizó el ajuste a la hoja de ruta con los proyectos planeados para ejecutar en las vigencias 2021-2024.
</t>
    </r>
    <r>
      <rPr>
        <b/>
        <sz val="9"/>
        <rFont val="Tahoma"/>
        <family val="2"/>
      </rPr>
      <t xml:space="preserve">Reporte S. Administrativos: </t>
    </r>
    <r>
      <rPr>
        <sz val="9"/>
        <rFont val="Tahoma"/>
        <family val="2"/>
      </rPr>
      <t xml:space="preserve">Para el numeral d, el cual le corresponde al área de Servicios Administrativos, dar cumplimiento al procedimiento establecido siempre y cuando, el área responsable reporte dicha novedad. Dando claridad a la observación, adjuntamos el comprobante de la solicitud realizada por parte del área de sistemas (Anexo 1) junto con el movimiento respectivo en el sistema de inventarios en aras de corregir el error evidenciado en el numeral d (Anexo 2).
</t>
    </r>
    <r>
      <rPr>
        <b/>
        <sz val="9"/>
        <rFont val="Tahoma"/>
        <family val="2"/>
      </rPr>
      <t xml:space="preserve">Reporte Planeación: </t>
    </r>
    <r>
      <rPr>
        <sz val="9"/>
        <rFont val="Tahoma"/>
        <family val="2"/>
      </rPr>
      <t xml:space="preserve">Desde planeación se han requerido oportunamente los avances a las actividades programadas en el marco del PFI y del PAI de la entidad, dicha gestión se ha adelantado requiriendo los soportes que evidencian su adecuada ejecución y que se han recopilado a través de enlaces en Drive.
</t>
    </r>
    <r>
      <rPr>
        <b/>
        <sz val="9"/>
        <rFont val="Tahoma"/>
        <family val="2"/>
      </rPr>
      <t xml:space="preserve">Análisis OCI: </t>
    </r>
    <r>
      <rPr>
        <sz val="9"/>
        <rFont val="Tahoma"/>
        <family val="2"/>
      </rPr>
      <t xml:space="preserve">Se adelanta la verificación punto a punto de lo indicado por el área observando que se implementó en la intranet el botón de "Soporte" en el que se registran los casos que requieren atención por parte del área de Sistemas, frente al repositorio único no se adjunta soporte por lo que no es posible adelantar la evaluación del avance, de igual manera no se remite soporte en el que se evidencie la solicitud de ajustes en los informes de ejecución de los mantenimientos; por otro lado, se evidencia la remisión de la información del traslado de ocho (8) elementos, sin embargo, el comprobante de traslados solo da cuenta de dos (2) elementos por lo que se recomienda se suministren los soportes completos para futuros seguimientos. 
Así mismo, Se informa al área que las direcciones web para acceso a los drives de las evidencias de esta acción son de acceso restringido y no se pudo verificar que documentos están. Se recuerda que conforme a las circulares internas sobre el reporte de información para los seguimientos de los planes de mejoramiento, las áreas deben asegurar el acceso a la oficina de control interno para la revisión. En la carpeta dispuesta por control interno para el reporte de este seguimiento no se encontró ningún archivo soporte para esta acción. 
Por último, se evidencia la ruta de implementación del PETI en formato Excel, sobre el cual se adelantarán verificaciones del seguimiento en futuros reportes. De conformidad con lo anterior, se califica la acción </t>
    </r>
    <r>
      <rPr>
        <b/>
        <sz val="9"/>
        <rFont val="Tahoma"/>
        <family val="2"/>
      </rPr>
      <t>"En Proceso"</t>
    </r>
    <r>
      <rPr>
        <sz val="9"/>
        <rFont val="Tahoma"/>
        <family val="2"/>
      </rPr>
      <t xml:space="preserve"> y se recomienda al área dar continuidad en la ejecución de las actividades formuladas. </t>
    </r>
  </si>
  <si>
    <r>
      <t xml:space="preserve">Reporte Sistemas: </t>
    </r>
    <r>
      <rPr>
        <sz val="9"/>
        <rFont val="Tahoma"/>
        <family val="2"/>
      </rPr>
      <t xml:space="preserve">Se actualizó el PETI 2021-2024 V2, donde se incluyeron  los roles y responsabilidades requeridas en la implementación de la Política de Gobierno Digital.
</t>
    </r>
    <r>
      <rPr>
        <b/>
        <sz val="9"/>
        <rFont val="Tahoma"/>
        <family val="2"/>
      </rPr>
      <t xml:space="preserve">Análisis OCI: </t>
    </r>
    <r>
      <rPr>
        <sz val="9"/>
        <rFont val="Tahoma"/>
        <family val="2"/>
      </rPr>
      <t xml:space="preserve">Se procede a la verificación del documento observando que se aprobó en Comité Institucional de Gestión y Desempeño del 16-22 de diciembre y se encuentra debidamente publicado en la intranet del Canal. Teniendo en cuenta lo anterior, se califica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en próximos seguimientos la publicación en el botón de transparencia de la página web de Canal Capital. </t>
    </r>
  </si>
  <si>
    <r>
      <t xml:space="preserve">Reporte Sistemas: </t>
    </r>
    <r>
      <rPr>
        <sz val="9"/>
        <rFont val="Tahoma"/>
        <family val="2"/>
      </rPr>
      <t xml:space="preserve">Esta acción aún no se ha iniciado, esta programada para la vigencia del 2021.
</t>
    </r>
    <r>
      <rPr>
        <b/>
        <sz val="9"/>
        <rFont val="Tahoma"/>
        <family val="2"/>
      </rPr>
      <t xml:space="preserve">Análisis OCI: </t>
    </r>
    <r>
      <rPr>
        <sz val="9"/>
        <rFont val="Tahoma"/>
        <family val="2"/>
      </rPr>
      <t xml:space="preserve">Teniendo en cuenta el reporte del área se califica la acción con alerta </t>
    </r>
    <r>
      <rPr>
        <b/>
        <sz val="9"/>
        <rFont val="Tahoma"/>
        <family val="2"/>
      </rPr>
      <t>"Sin Iniciar"</t>
    </r>
    <r>
      <rPr>
        <sz val="9"/>
        <rFont val="Tahoma"/>
        <family val="2"/>
      </rPr>
      <t xml:space="preserve"> y se recomienda adelantar la ejecución de las actividades propuestas dentro de los plazos establecidos. </t>
    </r>
  </si>
  <si>
    <r>
      <t xml:space="preserve">Reporte Sistemas: </t>
    </r>
    <r>
      <rPr>
        <sz val="9"/>
        <rFont val="Tahoma"/>
        <family val="2"/>
      </rPr>
      <t xml:space="preserve">a) y b) Se elaboró el Plan Estratégico de Tecnologías de la Información 2021-2024, donde se incluyó el Modelo de Arquitectura Empresarial del Ministerio de las TIC. c) Se inició con la elaboración del catalogo de servicio de TI y se realizó el diligenciamiento de la plantilla levantamiento de inventario de servicios TI. d) Se inicia con el diseño del plan de calidad de datos de información de la entidad. e), f) y g) El desarrollo de la guía de diseño (definición de metodología de desarrollo), basada en los pormenores de la arquitectura actual de los desarrollos propios de la entidad, esta programada para inicia en la vigencia del 2021. h) Se actualizó el Plan de Continuidad del Negocio y se encuentra en proceso de publicación en la intranet por parte de Planeación.
i) La revisión del Plan de Gestión Integral de Residuos peligrosos y las guías del MinTIC, esta programada para iniciar en la vigencia del 2021, debido a que en el 2020 la modalidad de teletrabajo desde el Área de Sistemas no se ha generado residuos. j) Se tiene organizada la red y se promueven los niveles adecuados de seguridad que permiten la correcta gestión y protección de la misma, las vlan creadas demarcan zonas lógicas con el objeto de promover una gestión segura y adecuada de la misma, cada vlan tiene un rango de direcciones el cual se encuentra ya desplegado en el servidor controlador de dominio, al igual que las direcciones reservadas que aseguran el funcionamiento de los equipos que albergan software misional ubicados en las diferentes áreas de Canal Capital. Adicionalmente se tienen inventarios, unidades de almacenamiento y diagramas de red dispuestos y actualizados para recibir el nuevo protocolo. Los proveedores de internet ya están habilitados proa anunciar el pool previamente adquirido por Canal Capital. K) El plan de sensibilización esta programada para iniciar a comienzos de la vigencia 2021.
</t>
    </r>
    <r>
      <rPr>
        <b/>
        <sz val="9"/>
        <rFont val="Tahoma"/>
        <family val="2"/>
      </rPr>
      <t xml:space="preserve">Análisis OCI: </t>
    </r>
    <r>
      <rPr>
        <sz val="9"/>
        <rFont val="Tahoma"/>
        <family val="2"/>
      </rPr>
      <t xml:space="preserve">Se adelanta la verificación punto a punto de lo indicado por el área en contraste con los soportes remitidos observando: El PETI se actualizó por el área y se aprobó en el Comité Institucional de Gestión y Desempeño del 16-22 de diciembre de 2020, así mismo se evidencian los borradores del catalogo de servicios, el plan de calidad de datos y el plan de continuidad del negocio. De igual manera se adelanta la verificación de los soportes entregados frente a la transición de IPv4 a PIv6 de conformidad con el plan de trabajo determinado, evidenciando que se ha adelantado la ejecución del 75%. Teniendo en cuenta lo anterior, se califica la acción </t>
    </r>
    <r>
      <rPr>
        <b/>
        <sz val="9"/>
        <rFont val="Tahoma"/>
        <family val="2"/>
      </rPr>
      <t>"En Proceso"</t>
    </r>
    <r>
      <rPr>
        <sz val="9"/>
        <rFont val="Tahoma"/>
        <family val="2"/>
      </rPr>
      <t xml:space="preserve"> y se recomienda al área adelantar las actividades pendientes de conformidad con las fechas establecidas en el plan, así como efectuar el reporte de los avances existentes omitiendo aquellas actividades que no cuentan con ejecución con el fin de adelantar una mejor evaluación de los soportes entregados. </t>
    </r>
  </si>
  <si>
    <r>
      <t xml:space="preserve">Reporte Sistemas: </t>
    </r>
    <r>
      <rPr>
        <sz val="9"/>
        <rFont val="Tahoma"/>
        <family val="2"/>
      </rPr>
      <t xml:space="preserve">Se elaboró el plan de tratamiento de riesgos de seguridad y privacidad de la información 2021 con base en la guía del MinTIC, el cual contempla la gestión de riesgos asociados a la seguridad de la información. Este fue socializado y aprobado en el comité institucional realizado en el mes de diciembre.
</t>
    </r>
    <r>
      <rPr>
        <b/>
        <sz val="9"/>
        <rFont val="Tahoma"/>
        <family val="2"/>
      </rPr>
      <t xml:space="preserve">Análisis OCI: </t>
    </r>
    <r>
      <rPr>
        <sz val="9"/>
        <rFont val="Tahoma"/>
        <family val="2"/>
      </rPr>
      <t xml:space="preserve">Se adelanta la verificación en la intranet del documento en mención observando que éste fue socializado y aprobado en el Comité Institucional de Gestión y Desempeño del 16-22 de diciembre de 2020, en el cual se establece el cronograma de actividades que permitan implementar el Plan de Tratamiento de Riesgos de Seguridad y Privacidad de la Información. Por lo que se procede a calificar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de manera que se pueda adelantar el seguimiento a los avances de implementación del plan indicado. </t>
    </r>
  </si>
  <si>
    <r>
      <t xml:space="preserve">Reporte Sistemas: </t>
    </r>
    <r>
      <rPr>
        <sz val="9"/>
        <rFont val="Tahoma"/>
        <family val="2"/>
      </rPr>
      <t xml:space="preserve">Se elaboró el PLAN DE SEGURIDAD Y PRIVACIDAD DE LA INFORMACIÓN 2021 de acuerdo a las directrices impartidas por el MinTIC. Este fue socializado y aprobado en el comité institucional realizado en el mes de diciembre.
</t>
    </r>
    <r>
      <rPr>
        <b/>
        <sz val="9"/>
        <rFont val="Tahoma"/>
        <family val="2"/>
      </rPr>
      <t xml:space="preserve">Análisis OCI: </t>
    </r>
    <r>
      <rPr>
        <sz val="9"/>
        <rFont val="Tahoma"/>
        <family val="2"/>
      </rPr>
      <t xml:space="preserve">Se adelanta la verificación en la intranet del documento AGRI-SI-PL-003 PLAN DE SEGURIDAD Y
PRIVACIDAD DE LA INFORMACIÓN observando que se encuentra actualizado y aprobado mediante Comité Institucional de Gestión y Desempeño del 16-22 de diciembre de 2020 de conformidad con lo formulado en el plan. Teniendo en cuenta lo anterior se califica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en próximos seguimientos los avances obtenidos sobre el cronograma de implementación.</t>
    </r>
  </si>
  <si>
    <r>
      <t xml:space="preserve">Reporte Sistemas: </t>
    </r>
    <r>
      <rPr>
        <sz val="9"/>
        <rFont val="Tahoma"/>
        <family val="2"/>
      </rPr>
      <t xml:space="preserve">Este documento del plan de sensibilización esta programada para iniciar en el mes de enero del 2021.
</t>
    </r>
    <r>
      <rPr>
        <b/>
        <sz val="9"/>
        <rFont val="Tahoma"/>
        <family val="2"/>
      </rPr>
      <t xml:space="preserve">Análisis OCI: </t>
    </r>
    <r>
      <rPr>
        <sz val="9"/>
        <rFont val="Tahoma"/>
        <family val="2"/>
      </rPr>
      <t xml:space="preserve">Teniendo en cuenta que no se adelantó reporte de avances y soportes por parte del área que den cuenta de la ejecución de lo formulado en el plan, se califica la acción con alerta </t>
    </r>
    <r>
      <rPr>
        <b/>
        <sz val="9"/>
        <rFont val="Tahoma"/>
        <family val="2"/>
      </rPr>
      <t xml:space="preserve">"Sin Iniciar" </t>
    </r>
    <r>
      <rPr>
        <sz val="9"/>
        <rFont val="Tahoma"/>
        <family val="2"/>
      </rPr>
      <t xml:space="preserve">y se recomienda adelantar las actividades pendientes dentro de los plazos establecidos. </t>
    </r>
  </si>
  <si>
    <t>Subdirector Administrativo
Profesional Universitario de Planeación
Secretaria General</t>
  </si>
  <si>
    <r>
      <t xml:space="preserve">Reporte At. Ciudadano: </t>
    </r>
    <r>
      <rPr>
        <sz val="9"/>
        <rFont val="Tahoma"/>
        <family val="2"/>
      </rPr>
      <t xml:space="preserve">Se aplicó la herramienta archivo IT4+_01_ENTREVISTA DE DIAGNÓSTICO DE LA ESTRATEGIA DE TI al Área de Atención del Ciudadano, los resultados de la misma fueron socializados en el comité institucional realizado en el mes de diciembre del 2020 en la presentación del documento PETI 2021-2024 ya que esta información hace parte de la situación actual del PETI.
</t>
    </r>
    <r>
      <rPr>
        <b/>
        <sz val="9"/>
        <rFont val="Tahoma"/>
        <family val="2"/>
      </rPr>
      <t xml:space="preserve">Reporte Sistemas: </t>
    </r>
    <r>
      <rPr>
        <sz val="9"/>
        <rFont val="Tahoma"/>
        <family val="2"/>
      </rPr>
      <t xml:space="preserve">De acuerdo a solicitud realizada a través de correo electrónico a Atención al Ciudadano, informaron lo siguiente: En la actualidad la entidad solo cuenta con un servicio registrado en el SUIT, Solicitud de Copias de Material Audiovisual, el cual se encuentra virtual izado de forma parcial teniendo en cuenta la naturaleza del servicio. En la página web se creó un botón para realizar la solicitud llamado Solicitud de copias y licencias de imágenes, al igual que se habilitó el botón de pago PSE para este servicio. Adicionalmente, este área viene adelantando reuniones con las áreas de Planeación y Control Interno y con la Función Pública y Secretaría General de la Alcaldía Mayor con el fin de incluir otros servicios en el SUIT como: visitas académicas y servicio social y de igual manera tratar de virtualizar parcialmente estos servicios.
</t>
    </r>
    <r>
      <rPr>
        <b/>
        <sz val="9"/>
        <rFont val="Tahoma"/>
        <family val="2"/>
      </rPr>
      <t xml:space="preserve">Análisis OCI: </t>
    </r>
    <r>
      <rPr>
        <sz val="9"/>
        <rFont val="Tahoma"/>
        <family val="2"/>
      </rPr>
      <t xml:space="preserve">Se adelanta la verificación de los soportes en los que se evidencia la aplicación del diagnóstico de T.I. para el área con el fin de que se consolidara por el área de Sistemas, así mismo se observa la presentación adelantada en el Comité Institucional de Gestión y Desempeño del 16 de diciembre de 2020. 
Teniendo en cuenta lo anterior, así como la fecha de terminación de la acción se califica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la implementación de los servicios identificados en el diagnóstico del área. </t>
    </r>
  </si>
  <si>
    <r>
      <t xml:space="preserve">Reporte At. Ciudadano: </t>
    </r>
    <r>
      <rPr>
        <sz val="9"/>
        <rFont val="Tahoma"/>
        <family val="2"/>
      </rPr>
      <t xml:space="preserve">2, 3, 4. Se solicito incluir en el presupuesto lo concerniente para el cumplimiento de estas actividades.
</t>
    </r>
    <r>
      <rPr>
        <b/>
        <sz val="9"/>
        <rFont val="Tahoma"/>
        <family val="2"/>
      </rPr>
      <t xml:space="preserve">Análisis OCI: </t>
    </r>
    <r>
      <rPr>
        <sz val="9"/>
        <rFont val="Tahoma"/>
        <family val="2"/>
      </rPr>
      <t xml:space="preserve">Se evidencian los correos de solicitud de asignación de recursos a la Secretaría General para implementación del chat en versión paga con fecha del 1 de diciembre de 2020, así mismo se solicitó al área de Servicios Administrativos la inclusión de señalización en braille, horarios de atención y política de tratamiento de datos en la Oficina de Atención al Ciudadano con fecha del 1 de diciembre de 2020. 
Teniendo en cuenta lo anterior, al igual que las fechas de ejecución establecidas se califica la acción </t>
    </r>
    <r>
      <rPr>
        <b/>
        <sz val="9"/>
        <rFont val="Tahoma"/>
        <family val="2"/>
      </rPr>
      <t>"En Proceso"</t>
    </r>
    <r>
      <rPr>
        <sz val="9"/>
        <rFont val="Tahoma"/>
        <family val="2"/>
      </rPr>
      <t xml:space="preserve"> y se recomienda al área seguir adelantando la ejecución de las actividades pendientes que permitan darle cabal cumplimiento a lo formulado dentro de los tiempos determinados en el plan. </t>
    </r>
  </si>
  <si>
    <t>Falta articular y complementar la línea de denuncias por corrupción con otros tipos de denuncias</t>
  </si>
  <si>
    <t>1) Realizar reunión con servicio al ciudadano para verificar la pertinencia de incluir este tipo de denuncias.
2) Realizar reunión con el área de sistemas para ver la posibilidad de integrarlo en la intranet de ser pertinente
3) Diseñar el formato de denuncias digital de todos los temas pertinentes.
4) Realizar socialización de la implementación.</t>
  </si>
  <si>
    <t xml:space="preserve">Diseñar y publicar el manual del Modelo Integrado de Planeación y Gestión incorporando el esquema de líneas de defensa en el marco de la gestión institucional y las diferentes políticas de gestión. </t>
  </si>
  <si>
    <t xml:space="preserve">Falta de actualización del Plan estratégico de Talento Humano </t>
  </si>
  <si>
    <t xml:space="preserve">1) Identificar modificaciones a realizar en el PETH según parámetros establecidos y nuevos objetivos.
2) Elaborar borrador y  aprobaciones 
3) publicar y socializar </t>
  </si>
  <si>
    <t xml:space="preserve">1) Identificar modificaciones a realizar
en el procedimiento de retiro.
2) Elaborar borrador y  aprobaciones 
3) publicar y socializar </t>
  </si>
  <si>
    <t xml:space="preserve">Debido a que a entidad se encuentra en procesos de revisión y actualización de su plataforma estratégica, y por otra parte, durante el primer semestre de la vigencia se surtió la definición del nuevo Plan de Desarrollo Distrital, se está redefiniendo la política de planeación institucional que permita la sincronía y articulación de los objetivos estratégicos, operativos y de los proyectos. </t>
  </si>
  <si>
    <t xml:space="preserve">1) Realizar un estudio de necesidades de planta y así estudiar la posibilidad financiera de ampliar la planta.
</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</si>
  <si>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</si>
  <si>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</si>
  <si>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 xml:space="preserve">Falta de claridad en los lineamientos distritales respecto a la política de planeación estadística. </t>
  </si>
  <si>
    <t>Plan de Comunicaciones actualizado y socializado.</t>
  </si>
  <si>
    <t xml:space="preserve">No se ha contemplado el mecanismo dentro de los documentos del área. </t>
  </si>
  <si>
    <r>
      <t xml:space="preserve">Reporte Comunicaciones: </t>
    </r>
    <r>
      <rPr>
        <sz val="9"/>
        <rFont val="Tahoma"/>
        <family val="2"/>
      </rPr>
      <t xml:space="preserve">Uno de los mecanismos para evaluar la efectividad de los canales de comunicación con partes externas, que se constituyen en el envío de mails y en cuanto a los medios de comunicación es el monitorio de medios, que por presupuesto no se estima su contratación.
</t>
    </r>
    <r>
      <rPr>
        <b/>
        <sz val="9"/>
        <rFont val="Tahoma"/>
        <family val="2"/>
      </rPr>
      <t xml:space="preserve">Análisis OCI: </t>
    </r>
    <r>
      <rPr>
        <sz val="9"/>
        <rFont val="Tahoma"/>
        <family val="2"/>
      </rPr>
      <t xml:space="preserve">Teniendo en cuenta el reporte del área, así como la reunión sostenida con el área el 2 de diciembre de 2020 no se adelantó la verificación de los mecanismos ni la inclusión en los documentos del proceso por lo que se califica la acción con alerta </t>
    </r>
    <r>
      <rPr>
        <b/>
        <sz val="9"/>
        <rFont val="Tahoma"/>
        <family val="2"/>
      </rPr>
      <t>"Incumplida"</t>
    </r>
    <r>
      <rPr>
        <sz val="9"/>
        <rFont val="Tahoma"/>
        <family val="2"/>
      </rPr>
      <t xml:space="preserve"> y se recomienda al área que se adelanten las actividades pendientes de manera que se dé cabal cumplimiento a lo formulado. </t>
    </r>
  </si>
  <si>
    <t>Estándar documental de los mecanismos de medición de los canales digitales de capital que permitan dar claridad a la forma en que se están monitoreando las audiencias digitales y socialización con el equipo digital del mismo</t>
  </si>
  <si>
    <t>Estándar documental que describa el monitoreo de las audiencias digitales</t>
  </si>
  <si>
    <t>1 estándar documental
1 Socialización</t>
  </si>
  <si>
    <t>Líder de digital</t>
  </si>
  <si>
    <r>
      <t xml:space="preserve">Si bien se cuenta con un cronograma definido para los principales reportes gestionados desde la segunda línea de defensa, es necesario complementar y divulgar dicho cronograma para conocimiento de las diferentes áreas. 
</t>
    </r>
    <r>
      <rPr>
        <b/>
        <sz val="9"/>
        <color theme="1"/>
        <rFont val="Tahoma"/>
        <family val="2"/>
      </rPr>
      <t>Por otro lado, dentro del mismo documento hace falta incorporar criterios de reporte y responsables que garanticen el compromiso de los diferentes procesos y equipos de trabajo.</t>
    </r>
  </si>
  <si>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</si>
  <si>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</si>
  <si>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</si>
  <si>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el cumplimiento de los parámetros establecidos en el MANUAL DE INVERSIONES AGFF-TEMN-002 numeral 3.2 política de riesgos, se evidenció una debilidad en la actividad de Consolidar la información recibida por cada entidad financiera y de diligenciar para ello entre otros el documento AGFF TEFT-032 Formato Comité de Inversiones, el informe emitido por la Secretaría Distrital de Hacienda, para verificar las entidades bancarias habilitadas con cupo de inversión y zonas de riesgos. Esta situación podría obstaculizar el adecuado cumplimiento de los parámetros restantes que se encuentran definidos en la citada política de riesgos (Evitar realizar operaciones con entidades financieras que se encuentran en zonas no habilitadas, Monitorear periódicamente la calificación de las entidades que se encuentran vinculadas).</t>
  </si>
  <si>
    <t>1. Archivo de Excel actualizado con conciliaciones/1</t>
  </si>
  <si>
    <t>Al verificar la consistencia de la información correspondiente a conciliaciones y reportes tesorería sivicof, se evidencio que al comparar la información de la conciliación Bancaria Tesorería (Archivo CONCILIACIONES  2020) y la información del reporte SIVICOF formato CB- 0115_INFORME_OBRE_RECURSOS_DE_TESORERIA_En 2020 correspondiente al mes de enero de   2020 se identificaron diferencias en los valores reflejados en cada reporte.</t>
  </si>
  <si>
    <t>Debido a:
*La metodología para la identificación de los riesgos no es clara y cuenta con diferencias entre lo establecido por planeación, control interno y la guía de riesgos emitida por el DAFP.
*Se identificó una contradicción entre el hallazgo y la información solicitada en el preinforme, razón por la cual se suministro información (actas de reunión) y no correos electrónicos.
*Errores en la consolidación de evidencias y en el diseño de los controles.</t>
  </si>
  <si>
    <r>
      <t xml:space="preserve">Reporte Programación: </t>
    </r>
    <r>
      <rPr>
        <sz val="9"/>
        <rFont val="Tahoma"/>
        <family val="2"/>
      </rPr>
      <t xml:space="preserve">En mayo de 2020 se realizó la revisión y actualización del mapa de riesgos de proceso con el acompañamiento del área de planeación. Se cargaron en la carpeta drive las evidencias del cumplimiento de los controles establecidos para 2020 al área de control interno según requerimiento.
</t>
    </r>
    <r>
      <rPr>
        <b/>
        <sz val="9"/>
        <rFont val="Tahoma"/>
        <family val="2"/>
      </rPr>
      <t xml:space="preserve">Análisis OCI: </t>
    </r>
    <r>
      <rPr>
        <sz val="9"/>
        <rFont val="Tahoma"/>
        <family val="2"/>
      </rPr>
      <t xml:space="preserve">Se verifican los soportes remitidos evidenciando que la revisión de los riesgos adelantada con Planeación se encuentra fuera de los tiempos de ejecución formulados para la acción y que el correo de reporte a la Oficina de Control Interno corresponde a una respuesta de solicitud de información del segundo seguimiento de los riesgos de corrupción más no a la revisión formulada en el plan. 
Teniendo en cuenta lo anterior, se califica la acción con alerta </t>
    </r>
    <r>
      <rPr>
        <b/>
        <sz val="9"/>
        <rFont val="Tahoma"/>
        <family val="2"/>
      </rPr>
      <t xml:space="preserve">"Sin Iniciar" </t>
    </r>
    <r>
      <rPr>
        <sz val="9"/>
        <rFont val="Tahoma"/>
        <family val="2"/>
      </rPr>
      <t xml:space="preserve">y se recomienda al área adelantar lo formulado en la acción y suministrar los soportes que correspondan al corte de los seguimientos de manera que puedan evaluarse por el equipo de la Oficina de Control Interno. </t>
    </r>
  </si>
  <si>
    <t>Procedimiento, o guía, o manual o lineamiento creado</t>
  </si>
  <si>
    <r>
      <t xml:space="preserve">Reporte At. Ciudadano: </t>
    </r>
    <r>
      <rPr>
        <sz val="9"/>
        <rFont val="Tahoma"/>
        <family val="2"/>
      </rPr>
      <t>Se realizó el borrador del tarifario por parte del área de Ventas y Mercadeo incluyendo el artículo solicitado el cual se encuentra en revisión por parte de las directivas y las áreas competentes para su aprobación según cronograma.</t>
    </r>
    <r>
      <rPr>
        <b/>
        <sz val="9"/>
        <rFont val="Tahoma"/>
        <family val="2"/>
      </rPr>
      <t xml:space="preserve">
Reporte Comercialización: </t>
    </r>
    <r>
      <rPr>
        <sz val="9"/>
        <rFont val="Tahoma"/>
        <family val="2"/>
      </rPr>
      <t>Se encuentra en proceso la edición de la resolución de tarifas de 2021, de acuerdo con el  requerimiento expresado por Atención al Ciudadano  se realizará el análisis al interior desde la dirección operativa para determinar si es viable y funcional el requerimiento expresado. Para determinar el origen del requerimiento y la pertinencia de la actividad se efectuarán reuniones con el área de atención al ciudadano y control interno para generar la solución eficaz de acuerdo a la gestión.</t>
    </r>
    <r>
      <rPr>
        <b/>
        <sz val="9"/>
        <rFont val="Tahoma"/>
        <family val="2"/>
      </rPr>
      <t xml:space="preserve">
Análisis OCI: </t>
    </r>
    <r>
      <rPr>
        <sz val="9"/>
        <rFont val="Tahoma"/>
        <family val="2"/>
      </rPr>
      <t>Se evidencian contradicciones en el reporte de información frente a la inclusión del artículo (Quinto) que permita acercar las tarifas al $50 más cercano; sin embargo, teniendo en cuenta los soportes suministrados por el área de Atención al Ciudadano el cronograma indica que la resolución de tarifas se publicaría en febrero, por lo que en el próximo seguimiento se determinará el cierre de la acción. 
Teniendo en cuenta lo anterior, se califica la acción con alerta</t>
    </r>
    <r>
      <rPr>
        <b/>
        <sz val="9"/>
        <rFont val="Tahoma"/>
        <family val="2"/>
      </rPr>
      <t xml:space="preserve"> "Incumplida". </t>
    </r>
  </si>
  <si>
    <r>
      <t xml:space="preserve">Reporte Técnica: </t>
    </r>
    <r>
      <rPr>
        <sz val="9"/>
        <rFont val="Tahoma"/>
        <family val="2"/>
      </rPr>
      <t>1. Mediante llamada telefónica a la línea gratuita de ETB para hacer seguimiento de la solicitud y se creo el caso No 01568694. 2.Se envió correo los días 15 de octubre, 25 de noviembre a RTVC para definir jurídicamente que tipo de contrato de debe realizar, estamos a la espera que por parte de RTVC revisen el contrato e arrendamiento y definir el paso a seguir para formalizar el alojamiento, sin embargo no se ha recibido respuesta formalmente por parte de RTVC, de manera verbal el ingeniero encargado hablo con la coordinación con respecto de la situación, información que se le informo a la coordinación jurídica y se esta a espera del paso a seguir.</t>
    </r>
    <r>
      <rPr>
        <b/>
        <sz val="9"/>
        <rFont val="Tahoma"/>
        <family val="2"/>
      </rPr>
      <t xml:space="preserve">
Análisis OCI: </t>
    </r>
    <r>
      <rPr>
        <sz val="9"/>
        <rFont val="Tahoma"/>
        <family val="2"/>
      </rPr>
      <t xml:space="preserve">Se verifican los soportes remitidos evidenciando el seguimiento que se ha venido adelantando a las solicitudes de legalización de permanencia de los equipos del Canal en los cerros Manjuy, Calatrava y Boquerón desde octubre de 2020 con el fin de dar cumplimiento a la acción; sin embargo, al no contar con los soportes que den cumplimiento a la acción No.2 "En caso de no obtener la información solicitada, adelantar de manera conjunta con el área jurídica y Secretaría General, los trámites necesarios para legalización de la permanencia de los equipos del Canal en dichos cerros" se califica la acción con alerta </t>
    </r>
    <r>
      <rPr>
        <b/>
        <sz val="9"/>
        <rFont val="Tahoma"/>
        <family val="2"/>
      </rPr>
      <t xml:space="preserve">"Incumplida" </t>
    </r>
    <r>
      <rPr>
        <sz val="9"/>
        <rFont val="Tahoma"/>
        <family val="2"/>
      </rPr>
      <t xml:space="preserve">y se recomienda al área adelantar las actividades pendientes, de igual manera en caso de requerir ajustes se debe realizar el trámite correspondiente teniendo en cuenta la Circular interna N0. 024 de 2020. </t>
    </r>
  </si>
  <si>
    <r>
      <t xml:space="preserve">Reporte Técnica: </t>
    </r>
    <r>
      <rPr>
        <sz val="9"/>
        <rFont val="Tahoma"/>
        <family val="2"/>
      </rPr>
      <t xml:space="preserve">Se realizo la tercera y cuarta jornada de mantenimiento en los meses de septiembre y diciembre, se realizo el seguimiento correspondiente.
</t>
    </r>
    <r>
      <rPr>
        <b/>
        <sz val="9"/>
        <rFont val="Tahoma"/>
        <family val="2"/>
      </rPr>
      <t xml:space="preserve">Análisis OCI: </t>
    </r>
    <r>
      <rPr>
        <sz val="9"/>
        <rFont val="Tahoma"/>
        <family val="2"/>
      </rPr>
      <t xml:space="preserve">Se adelanta la verificación de los soportes remitidos evidenciando que el reporte en las hojas de vida se encuentra de conformidad con los cronogramas, algunos con diferencias de días; adicionalmente, se adelantó una verificación aleatoria de las hojas de vida, encontrando debilidades en el diligenciamiento de las mismas, ya que no se encuentran completas frente a información de marca, serial y en el caso del cerro Manjuy se observan diferencias de equipos entre cronograma y formatos de hojas de vida. 
Teniendo en cuenta que se adelantó la revisión y actualización del formato en el que se registran los mantenimientos, así como las fechas de ejecución se califica la acción como </t>
    </r>
    <r>
      <rPr>
        <b/>
        <sz val="9"/>
        <rFont val="Tahoma"/>
        <family val="2"/>
      </rPr>
      <t>"Terminada Extemporánea"</t>
    </r>
    <r>
      <rPr>
        <sz val="9"/>
        <rFont val="Tahoma"/>
        <family val="2"/>
      </rPr>
      <t xml:space="preserve"> y se recomienda al área tener en cuenta las debilidades encontradas para verificaciones durante la vigencia 2021. </t>
    </r>
  </si>
  <si>
    <r>
      <rPr>
        <b/>
        <sz val="9"/>
        <rFont val="Tahoma"/>
        <family val="2"/>
      </rPr>
      <t>Reporte C. Jurídica:</t>
    </r>
    <r>
      <rPr>
        <sz val="9"/>
        <rFont val="Tahoma"/>
        <family val="2"/>
      </rPr>
      <t xml:space="preserve"> Se actualizó el formato denominado Acta de Aprobación de Póliza Código AGJC-CN-FT-035 versión 6 el 30 de octubre de 2020, incluyendo una fila para incluir Observaciones en caso de que haya lugar para ello. 
</t>
    </r>
    <r>
      <rPr>
        <b/>
        <sz val="9"/>
        <rFont val="Tahoma"/>
        <family val="2"/>
      </rPr>
      <t>Análisis OCI:</t>
    </r>
    <r>
      <rPr>
        <sz val="9"/>
        <rFont val="Tahoma"/>
        <family val="2"/>
      </rPr>
      <t xml:space="preserve"> La programación de la acción consta de dos actividades diferentes. La primera era la actualización del formato usado para la aprobación de la pólizas contractuales y la segunda era la socialización del formato posterior a la modificación. queda pendiente la realización de la segunda actividad. Así las cosas, y de acuerdo a la fecha de la acción, se califica</t>
    </r>
    <r>
      <rPr>
        <b/>
        <sz val="9"/>
        <rFont val="Tahoma"/>
        <family val="2"/>
      </rPr>
      <t xml:space="preserve"> "Incumplida".</t>
    </r>
    <r>
      <rPr>
        <sz val="9"/>
        <rFont val="Tahoma"/>
        <family val="2"/>
      </rPr>
      <t xml:space="preserve"> Se sugiere al área remitir en el próximo seguimiento la evidencia de la socialización del formato para poder verificar y ordenar el cierre de la acción. </t>
    </r>
  </si>
  <si>
    <r>
      <rPr>
        <b/>
        <sz val="9"/>
        <color theme="1"/>
        <rFont val="Tahoma"/>
        <family val="2"/>
      </rPr>
      <t>Reporte planeación</t>
    </r>
    <r>
      <rPr>
        <sz val="9"/>
        <color theme="1"/>
        <rFont val="Tahoma"/>
        <family val="2"/>
      </rPr>
      <t xml:space="preserve">: Se construyó el documento de balance respecto a la gestión de la información estadística, para el mes de diciembre se llevará a cabo la socialización del mismo.
</t>
    </r>
    <r>
      <rPr>
        <b/>
        <sz val="9"/>
        <color theme="1"/>
        <rFont val="Tahoma"/>
        <family val="2"/>
      </rPr>
      <t>Análisis OCI:</t>
    </r>
    <r>
      <rPr>
        <sz val="9"/>
        <color theme="1"/>
        <rFont val="Tahoma"/>
        <family val="2"/>
      </rPr>
      <t xml:space="preserve"> La acción tiene como objetivo contar con un análisis sobre la implementación o no de la política de Gestión de Información Estadística de la Dimensión Información y Comunicación. Los documentos aportados dan cuenta del trabajo que ha realizado el área de planeación, pero no se aporto un documento final con dicho análisis. El archivo Word reportado esta relacionado con el hilo de correos electrónicos del equipo de planeación haciendo comentarios sobre el documento de la política.  De acuerdo a la fecha establecida se califica con alerta de </t>
    </r>
    <r>
      <rPr>
        <b/>
        <sz val="9"/>
        <color theme="1"/>
        <rFont val="Tahoma"/>
        <family val="2"/>
      </rPr>
      <t>"Incumplida"</t>
    </r>
    <r>
      <rPr>
        <sz val="9"/>
        <color theme="1"/>
        <rFont val="Tahoma"/>
        <family val="2"/>
      </rPr>
      <t xml:space="preserve"> y se insta al área a dar cumplimiento a la acción formulada para el próximo seguimiento.</t>
    </r>
  </si>
  <si>
    <r>
      <t xml:space="preserve">Reporte Producción: </t>
    </r>
    <r>
      <rPr>
        <sz val="9"/>
        <rFont val="Tahoma"/>
        <family val="2"/>
      </rPr>
      <t xml:space="preserve">Se revisó y realizó la actualización de los documentos asociados al proceso de producción, los cuales fueron gestionados con el área de planeación para su publicación en la intranet.
</t>
    </r>
    <r>
      <rPr>
        <b/>
        <sz val="9"/>
        <rFont val="Tahoma"/>
        <family val="2"/>
      </rPr>
      <t xml:space="preserve">Análisis OCI: </t>
    </r>
    <r>
      <rPr>
        <sz val="9"/>
        <rFont val="Tahoma"/>
        <family val="2"/>
      </rPr>
      <t xml:space="preserve">Se adelanta la verificación de los soportes remitidos por la Coordinación observando que se actualizaron los procedimientos pertenecientes al área, así como algunos formatos; sin embargo, dentro de los procedimientos vigentes no se relacionan los 19 formatos que se encuentran publicados en la intranet del Canal, así mismo tampoco se remite evidencia de su revisión, por lo que se infiere en que no se ha finalizado la revisión y actualización de la totalidad de los documentos del área de conformidad con lo formulado en el plan. 
Teniendo en cuenta lo anterior, así como las fechas de terminación se califica la acción con alerta </t>
    </r>
    <r>
      <rPr>
        <b/>
        <sz val="9"/>
        <rFont val="Tahoma"/>
        <family val="2"/>
      </rPr>
      <t>"Incumplida"</t>
    </r>
    <r>
      <rPr>
        <sz val="9"/>
        <rFont val="Tahoma"/>
        <family val="2"/>
      </rPr>
      <t xml:space="preserve"> y se recomienda al área continuar adelantando la actualización de la documentación asociada al proceso.  </t>
    </r>
  </si>
  <si>
    <r>
      <t xml:space="preserve">Reporte Producción: </t>
    </r>
    <r>
      <rPr>
        <sz val="9"/>
        <rFont val="Tahoma"/>
        <family val="2"/>
      </rPr>
      <t xml:space="preserve">Realizar la hoja de vida de los indicadores en el que se identifique el objetivo de su medición, las acciones a tomar para así poder crear la formula que nos permite cuantificar, ver resultados y comparar entre años anteriores y en el mismo año que  se lleve acabo estas mediciones.
</t>
    </r>
    <r>
      <rPr>
        <b/>
        <sz val="9"/>
        <rFont val="Tahoma"/>
        <family val="2"/>
      </rPr>
      <t xml:space="preserve">Análisis OCI: </t>
    </r>
    <r>
      <rPr>
        <sz val="9"/>
        <rFont val="Tahoma"/>
        <family val="2"/>
      </rPr>
      <t xml:space="preserve">Se adelanta la verificación de los soportes remitidos en los que se evidencian hojas de vida de indicadores que corresponden a la vigencia 2019 sin reporte, así como un correo de remisión de resultados del primer semestre con fecha del 1 de octubre de 2020. Teniendo en cuenta lo formulado en contraste con lo reportado se califica la acción con alerta </t>
    </r>
    <r>
      <rPr>
        <b/>
        <sz val="9"/>
        <rFont val="Tahoma"/>
        <family val="2"/>
      </rPr>
      <t>"Incumplida"</t>
    </r>
    <r>
      <rPr>
        <sz val="9"/>
        <rFont val="Tahoma"/>
        <family val="2"/>
      </rPr>
      <t xml:space="preserve"> y se recomienda al área adelantar las actividades pertinentes que den cumplimiento a lo programado en el plan. </t>
    </r>
  </si>
  <si>
    <r>
      <t xml:space="preserve">Reporte Comercialización: </t>
    </r>
    <r>
      <rPr>
        <sz val="9"/>
        <rFont val="Tahoma"/>
        <family val="2"/>
      </rPr>
      <t xml:space="preserve">Se ha realizado el seguimientos a riesgos y resultados de la medición del proceso a través de indicadores.
</t>
    </r>
    <r>
      <rPr>
        <b/>
        <sz val="9"/>
        <rFont val="Tahoma"/>
        <family val="2"/>
      </rPr>
      <t xml:space="preserve">Análisis OCI: </t>
    </r>
    <r>
      <rPr>
        <sz val="9"/>
        <rFont val="Tahoma"/>
        <family val="2"/>
      </rPr>
      <t xml:space="preserve">Teniendo en cuenta los soportes remitidos se evidencia una reunión de verificación de riesgos llevada a cabo el 1 de diciembre, así como reuniones mensuales de seguimiento al indicador unificado del proceso (octubre a diciembre); con el fin de verificar la periodicidad del seguimiento a los riesgos del proceso se adelanta la comparación de los resultados del seguimiento adelantado a los riesgos de corrupción con corte a 31 de diciembre de 2020 (No se adelantó reporte por el área), así mismo de conformidad con lo establecido en la política de administración del riesgo, el seguimiento debe realizarse de manera mensual. Por lo anterior y teniendo en cuenta que solo se suministra un (1) acta, se reconocen los avances frente al seguimiento del indicador pero sigue pendiente el seguimiento en la periodicidad determinada de los riesgos. 
Teniendo en cuenta lo anterior, así como la fecha de terminación establecida se califica la acción con alerta </t>
    </r>
    <r>
      <rPr>
        <b/>
        <sz val="9"/>
        <rFont val="Tahoma"/>
        <family val="2"/>
      </rPr>
      <t>"Incumplida"</t>
    </r>
    <r>
      <rPr>
        <sz val="9"/>
        <rFont val="Tahoma"/>
        <family val="2"/>
      </rPr>
      <t xml:space="preserve"> y se recomienda al área adelantar las actividades correspondientes que permitan darle cabal cumplimiento a lo formulado durante la vigencia 2021. </t>
    </r>
  </si>
  <si>
    <r>
      <t xml:space="preserve">Reporte Comunicaciones: </t>
    </r>
    <r>
      <rPr>
        <sz val="9"/>
        <rFont val="Tahoma"/>
        <family val="2"/>
      </rPr>
      <t xml:space="preserve">Plan de comunicaciones actualizado, falta socialización del Brief, aunque este es compartido con las áreas que solicitan el apoyo de comunicaciones y en los comités editoriales.
</t>
    </r>
    <r>
      <rPr>
        <b/>
        <sz val="9"/>
        <rFont val="Tahoma"/>
        <family val="2"/>
      </rPr>
      <t xml:space="preserve">Análisis OCI: </t>
    </r>
    <r>
      <rPr>
        <sz val="9"/>
        <rFont val="Tahoma"/>
        <family val="2"/>
      </rPr>
      <t xml:space="preserve">Se verifica la información remitida evidenciando la actualización del plan de comunicaciones en la intranet; sin embargo, no se observa la mención o descripción del Brief indicado en la acción. Teniendo en cuenta lo anterior, así como las fechas de ejecución programadas se califica la acción con alerta </t>
    </r>
    <r>
      <rPr>
        <b/>
        <sz val="9"/>
        <rFont val="Tahoma"/>
        <family val="2"/>
      </rPr>
      <t>"Incumplida"</t>
    </r>
    <r>
      <rPr>
        <sz val="9"/>
        <rFont val="Tahoma"/>
        <family val="2"/>
      </rPr>
      <t xml:space="preserve"> y se recomienda al área adelantar las actividades pendientes con el fin de dar cabal cumplimiento a lo formulación.</t>
    </r>
  </si>
  <si>
    <r>
      <t xml:space="preserve">Reporte Digital: </t>
    </r>
    <r>
      <rPr>
        <sz val="9"/>
        <rFont val="Tahoma"/>
        <family val="2"/>
      </rPr>
      <t xml:space="preserve">Se realizó de la mano de la dirección operativa el documento GUÍA PARA EL INFORME DE AUDIENCIAS DIGITALES y el documento se encuentra publicado en la intranet es en la ruta:  Inicio &gt; Misionales &gt; 4. Diseño y creación de contenidos &gt; Guías.
</t>
    </r>
    <r>
      <rPr>
        <b/>
        <sz val="9"/>
        <rFont val="Tahoma"/>
        <family val="2"/>
      </rPr>
      <t xml:space="preserve">Análisis OCI: </t>
    </r>
    <r>
      <rPr>
        <sz val="9"/>
        <rFont val="Tahoma"/>
        <family val="2"/>
      </rPr>
      <t xml:space="preserve">Se adelanta la verificación de los soportes remitidos por el área dentro de los cuales se evidencia la creación de la "MDCC-GU-001 GUÍA PARA CONSTRUCCIÓN DEL INFORME MENSUAL DE AUDIENCIAS DIGITALES", de igual manera se adelanta la verificación en la intranet de Capital observando que se encuentra publicada; sin embargo, teniendo en cuenta la acción formulada no se evidencia soporte de la socialización de esta con el quipo de Digital por lo que se recomienda al área dar cabal cumplimiento a lo establecido en el Plan. 
Teniendo en cuenta lo anterior, así como la fecha de terminación programada se califica la acción como </t>
    </r>
    <r>
      <rPr>
        <b/>
        <sz val="9"/>
        <rFont val="Tahoma"/>
        <family val="2"/>
      </rPr>
      <t>"Incumplida"</t>
    </r>
    <r>
      <rPr>
        <sz val="9"/>
        <rFont val="Tahoma"/>
        <family val="2"/>
      </rPr>
      <t>.</t>
    </r>
  </si>
  <si>
    <r>
      <rPr>
        <b/>
        <sz val="9"/>
        <rFont val="Tahoma"/>
        <family val="2"/>
      </rPr>
      <t xml:space="preserve">Reporte G. Documental: </t>
    </r>
    <r>
      <rPr>
        <sz val="9"/>
        <rFont val="Tahoma"/>
        <family val="2"/>
      </rPr>
      <t xml:space="preserve">No se adelantó reporte de avances y soportes. </t>
    </r>
    <r>
      <rPr>
        <b/>
        <sz val="9"/>
        <rFont val="Tahoma"/>
        <family val="2"/>
      </rPr>
      <t xml:space="preserve">
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mantiene la calificación de la acción como</t>
    </r>
    <r>
      <rPr>
        <b/>
        <sz val="9"/>
        <rFont val="Tahoma"/>
        <family val="2"/>
      </rPr>
      <t xml:space="preserve"> "Terminada Extemporánea" </t>
    </r>
    <r>
      <rPr>
        <sz val="9"/>
        <rFont val="Tahoma"/>
        <family val="2"/>
      </rPr>
      <t xml:space="preserve">con estado </t>
    </r>
    <r>
      <rPr>
        <b/>
        <sz val="9"/>
        <rFont val="Tahoma"/>
        <family val="2"/>
      </rPr>
      <t xml:space="preserve">"Abierta" </t>
    </r>
    <r>
      <rPr>
        <sz val="9"/>
        <rFont val="Tahoma"/>
        <family val="2"/>
      </rPr>
      <t xml:space="preserve">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
Desde la Oficina de Control Interno se adelantará una mesa de trabajo que permita adelantar el análisis de los avances de la acción para proceder a su cierre. </t>
    </r>
  </si>
  <si>
    <r>
      <t xml:space="preserve">Reporte Sistemas: </t>
    </r>
    <r>
      <rPr>
        <sz val="9"/>
        <rFont val="Tahoma"/>
        <family val="2"/>
      </rPr>
      <t xml:space="preserve">a) El instrumento MSPI fue actualizado para la vigencia del 2021 de acuerdo a la implementación de los controles de la ISO:27002. b y c) La actualización de la matriz SOA será realizada a inicios del 2021.
</t>
    </r>
    <r>
      <rPr>
        <b/>
        <sz val="9"/>
        <rFont val="Tahoma"/>
        <family val="2"/>
      </rPr>
      <t xml:space="preserve">Análisis OCI: </t>
    </r>
    <r>
      <rPr>
        <sz val="9"/>
        <rFont val="Tahoma"/>
        <family val="2"/>
      </rPr>
      <t xml:space="preserve">Se realiza la verificación de los soportes remitidos por el área observando la matriz SOA con vacíos de información lo que de conformidad con el reporte será implementada en 2021; por otro lado, no es posible evidenciar la actualización del Instrumento MSPI que permita adelantar la evaluación de los avances frente a la ejecución de lo formulado. Teniendo en cuenta lo anterior, se califica la acción con alerta </t>
    </r>
    <r>
      <rPr>
        <b/>
        <sz val="9"/>
        <rFont val="Tahoma"/>
        <family val="2"/>
      </rPr>
      <t>"Sin Iniciar"</t>
    </r>
    <r>
      <rPr>
        <sz val="9"/>
        <rFont val="Tahoma"/>
        <family val="2"/>
      </rPr>
      <t xml:space="preserve"> y se recomienda al área adelantar las actividades pendientes, así como remitir los soportes con los que se evidencie lo indicado en el reporte. </t>
    </r>
  </si>
  <si>
    <r>
      <t xml:space="preserve">Reporte Sistemas: </t>
    </r>
    <r>
      <rPr>
        <sz val="9"/>
        <rFont val="Tahoma"/>
        <family val="2"/>
      </rPr>
      <t xml:space="preserve">No se adelanta reporte de avances y soportes. 
</t>
    </r>
    <r>
      <rPr>
        <b/>
        <sz val="9"/>
        <rFont val="Tahoma"/>
        <family val="2"/>
      </rPr>
      <t xml:space="preserve">Reporte Planeación: </t>
    </r>
    <r>
      <rPr>
        <sz val="9"/>
        <rFont val="Tahoma"/>
        <family val="2"/>
      </rPr>
      <t xml:space="preserve">Con las acciones propuestas en el Plan Estratégico y en el Plan de Acción 2021 se establecieron las acciones en el marco de los planes de seguridad de la información y tratamiento de riesgos.
</t>
    </r>
    <r>
      <rPr>
        <b/>
        <sz val="9"/>
        <rFont val="Tahoma"/>
        <family val="2"/>
      </rPr>
      <t xml:space="preserve">Análisis OCI: </t>
    </r>
    <r>
      <rPr>
        <sz val="9"/>
        <rFont val="Tahoma"/>
        <family val="2"/>
      </rPr>
      <t xml:space="preserve">La acción pretendía la integración de los planes de seguridad de la información y tratamiento de riesgos para vigencia 2021 al Plan de Acción Institucional 2021 del Canal. La actividad formulada fue la publicación de un plan. No se remitieron documentos que den cuenta de la publicación. 
Por lo tanto se califica la acción </t>
    </r>
    <r>
      <rPr>
        <b/>
        <sz val="9"/>
        <rFont val="Tahoma"/>
        <family val="2"/>
      </rPr>
      <t xml:space="preserve">"Sin Iniciar" </t>
    </r>
    <r>
      <rPr>
        <sz val="9"/>
        <rFont val="Tahoma"/>
        <family val="2"/>
      </rPr>
      <t xml:space="preserve">y se recomienda adelantar las actividades pendientes dentro de los plazos establecidos. </t>
    </r>
  </si>
  <si>
    <r>
      <t xml:space="preserve">Reporte S. Administrativos: </t>
    </r>
    <r>
      <rPr>
        <sz val="9"/>
        <rFont val="Tahoma"/>
        <family val="2"/>
      </rPr>
      <t xml:space="preserve">Teniendo en cuenta la observación por parte de Control Interno emitida mediante el memorando 741 de 2020, para hacer el cierre definitivo de esta observación, Se realizó la modificación en la plaquetización de algunos equipos que tienden a sufrir la caída de la placa por su uso,  para esto, se adquirió una máquina especial para realizar pirograbado. Sin embargo, es de resaltar que, el área manejará dos tipos de plaquetización de acuerdo al conocimiento y la experticia en el manejo de los bienes.
</t>
    </r>
    <r>
      <rPr>
        <b/>
        <sz val="9"/>
        <rFont val="Tahoma"/>
        <family val="2"/>
      </rPr>
      <t xml:space="preserve">Análisis OCI: </t>
    </r>
    <r>
      <rPr>
        <sz val="9"/>
        <rFont val="Tahoma"/>
        <family val="2"/>
      </rPr>
      <t xml:space="preserve">Teniendo en cuenta el reporte entregado por el área no es posible adelantar la evaluación de soportes con el fin de proceder al cierre de la acción formulada de conformidad con lo indicado en los seguimientos anteriores.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adelantar las actividades pertinentes que permitan darle cierre a la acción. 
Desde la Oficina de Control Interno se adelantará una mesa de trabajo que permita adelantar el análisis de los avances de la acción para proceder a su cierre. </t>
    </r>
  </si>
  <si>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mantiene la calificación de la acción como</t>
    </r>
    <r>
      <rPr>
        <b/>
        <sz val="9"/>
        <rFont val="Tahoma"/>
        <family val="2"/>
      </rPr>
      <t xml:space="preserve"> "Terminada Extemporánea" </t>
    </r>
    <r>
      <rPr>
        <sz val="9"/>
        <rFont val="Tahoma"/>
        <family val="2"/>
      </rPr>
      <t xml:space="preserve">con estado </t>
    </r>
    <r>
      <rPr>
        <b/>
        <sz val="9"/>
        <rFont val="Tahoma"/>
        <family val="2"/>
      </rPr>
      <t xml:space="preserve">"Abierta" </t>
    </r>
    <r>
      <rPr>
        <sz val="9"/>
        <rFont val="Tahoma"/>
        <family val="2"/>
      </rPr>
      <t xml:space="preserve">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
Desde la Oficina de Control Interno se adelantará una mesa de trabajo que permita adelantar el análisis de los avances de la acción para proceder a su cierre. </t>
    </r>
  </si>
  <si>
    <r>
      <t xml:space="preserve">Reporte Producción: </t>
    </r>
    <r>
      <rPr>
        <sz val="9"/>
        <rFont val="Tahoma"/>
        <family val="2"/>
      </rPr>
      <t xml:space="preserve">Durante el segundo semestre se continuo el proceso de revisión y actualización de los documentos relacionados con el proceso de producción. Los cambios identificados ocasionaron la modificación de algunos de ellos, estos fueron comunicados a las instancias de la dirección operativa para la correspondiente socialización a los equipos de trabajo. De igual manera se realizó la socialización a los coproductores sobre formatos y protocolos internos para producción de contenidos.
</t>
    </r>
    <r>
      <rPr>
        <b/>
        <sz val="9"/>
        <rFont val="Tahoma"/>
        <family val="2"/>
      </rPr>
      <t xml:space="preserve">Análisis OCI: </t>
    </r>
    <r>
      <rPr>
        <sz val="9"/>
        <rFont val="Tahoma"/>
        <family val="2"/>
      </rPr>
      <t xml:space="preserve">Se procede a verificar los soportes remitidos por el área dentro de los que se evidencian actas de reunión suscritas al inicio de los proyectos audiovisuales de la Dirección Operativa con mención de formatos y drive; sin embargo, no es posible verificar y/o evidenciar si la mención y/o socialización de los documentos pertenecientes al área de Producción que deban implementarse o conocerse por parte de los asistentes hacen parte del SIG. Se evidencia de igual manera, un correo de socialización de nueve (9) documentos actualizados pertenecientes al proceso a los diferentes colaboradores de la Coordinación. 
Teniendo en cuenta lo anterior, así como las fechas de terminación establecidas se califica la acción con alerta </t>
    </r>
    <r>
      <rPr>
        <b/>
        <sz val="9"/>
        <rFont val="Tahoma"/>
        <family val="2"/>
      </rPr>
      <t xml:space="preserve">"Incumplida" </t>
    </r>
    <r>
      <rPr>
        <sz val="9"/>
        <rFont val="Tahoma"/>
        <family val="2"/>
      </rPr>
      <t xml:space="preserve">y se recomienda al área adelantar la remisión de los soportes correspondientes al periodo de seguimiento y que a su vez tengan relación con lo formulado en el plan. </t>
    </r>
  </si>
  <si>
    <r>
      <rPr>
        <b/>
        <sz val="9"/>
        <color theme="1"/>
        <rFont val="Tahoma"/>
        <family val="2"/>
      </rPr>
      <t>Reporte Planeación:</t>
    </r>
    <r>
      <rPr>
        <sz val="9"/>
        <color theme="1"/>
        <rFont val="Tahoma"/>
        <family val="2"/>
      </rPr>
      <t xml:space="preserve"> La información relacionada con renovación tecnológica está asociada al proyecto de inversión 7505 - Fortalecimiento de la creación y concreción de contenidos multiplataforma en ciudadanía, cultura y educación, se adjunta la formulación del proyecto. 
</t>
    </r>
    <r>
      <rPr>
        <b/>
        <sz val="9"/>
        <color theme="1"/>
        <rFont val="Tahoma"/>
        <family val="2"/>
      </rPr>
      <t xml:space="preserve">Análisis OCI: </t>
    </r>
    <r>
      <rPr>
        <sz val="9"/>
        <color theme="1"/>
        <rFont val="Tahoma"/>
        <family val="2"/>
      </rPr>
      <t>Si bien, dentro del proyecto de inversión 7505, esta el objetivo numero 6.2"</t>
    </r>
    <r>
      <rPr>
        <i/>
        <sz val="9"/>
        <color theme="1"/>
        <rFont val="Tahoma"/>
        <family val="2"/>
      </rPr>
      <t xml:space="preserve"> Diseñar el plan de renovación para que el canal cuente con tecnología de punta y así cumplir con la demanda de audiencias en múltiples plataformas"</t>
    </r>
    <r>
      <rPr>
        <sz val="9"/>
        <color theme="1"/>
        <rFont val="Tahoma"/>
        <family val="2"/>
      </rPr>
      <t xml:space="preserve">, no se remite el Plan de renovación tecnológica formulado, frente a lo cual se recomienda tener en cuenta la recomendación remitida en el informe de la auditoría al Proyecto 7505 "Incluir en el PETI un capítulo especial sobre el plan de renovación armonizado con los recursos que están proyectados en la ficha para que exista una consistencia, de tal suerte que en la medición no solo se mida la ejecución de recursos, sino también la cantidad de equipos que fueron adquiridos y el avance de la implementación de las fases, componentes y metas que se establezcan en el plan". 
De conformidad con lo anterior, así como las fechas de terminación se califica la acción como </t>
    </r>
    <r>
      <rPr>
        <b/>
        <sz val="9"/>
        <color theme="1"/>
        <rFont val="Tahoma"/>
        <family val="2"/>
      </rPr>
      <t>"Incumplida"</t>
    </r>
    <r>
      <rPr>
        <sz val="9"/>
        <color theme="1"/>
        <rFont val="Tahoma"/>
        <family val="2"/>
      </rPr>
      <t xml:space="preserve"> y se recomienda al área adelantar lo formulado en el plan.</t>
    </r>
  </si>
  <si>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</si>
  <si>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</si>
  <si>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</si>
  <si>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</si>
  <si>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</si>
  <si>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</si>
  <si>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</si>
  <si>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</si>
  <si>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 xml:space="preserve">Subdirector Financiero
Subdirector Administrativo </t>
  </si>
  <si>
    <t xml:space="preserve">Profesional de Contabilidad 
Profesional de Sistemas </t>
  </si>
  <si>
    <t>11.7</t>
  </si>
  <si>
    <t>Debilidades en el establecimiento de la firma digital o electrónica, para los documentos soporte de pago, del procedimiento AGFF-PD-010 LIQUIDACIÓN ÓRDENES DE PAGO.</t>
  </si>
  <si>
    <t xml:space="preserve">Debido a la emergencia sanitaria, se generó la firma digital para aprobar los pagos emitidos por la entidad. </t>
  </si>
  <si>
    <t xml:space="preserve">Actualizar el procedimiento AGFF-PD-010 LIQUIDACION DE ORDENES DE PAGO con la terminología adecuada y la normatividad aplicable.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</si>
  <si>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</si>
  <si>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</si>
  <si>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</si>
  <si>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</si>
  <si>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11.9</t>
  </si>
  <si>
    <t>Incumplimiento frente al reporte de información financiera con fines de consolidación y análisis y a los lineamientos para la gestión de operaciones recíprocas en el Distrito Capital.</t>
  </si>
  <si>
    <t xml:space="preserve">No se diligenciaron las observaciones de las diferencias presentadas en las operaciones reciprocas trimestrales dentro de las fechas de apertura del sistema. </t>
  </si>
  <si>
    <t>No. trimestres con observaciones diligenciadas/3</t>
  </si>
  <si>
    <t>11.10</t>
  </si>
  <si>
    <t>Debilidades en el procedimiento ELABORACIÓN DEL PAC, en cuanto a: 
a) Normatividad o sustento legal de lineamientos y
b) Diferencias entre lo estandarizado y las actividades que se realizan</t>
  </si>
  <si>
    <t xml:space="preserve">No se encuentra actualizado el procedimiento AGFF-PP-PD-019 </t>
  </si>
  <si>
    <t xml:space="preserve">Ajustar el procedimiento AGFF-PP-PD-019 de acuerdo a la elaboración del PAC de acuerdo a los insumos y sus componentes. </t>
  </si>
  <si>
    <t>Profesional de Presupuesto</t>
  </si>
  <si>
    <t>11.11</t>
  </si>
  <si>
    <t>Debilidades en el diseño y ejecución de controles, de conformidad con la Guía para la administración del riesgo y el diseño de controles en entidades públicas - DAFP, versión 4 de octubre de 2018, para los procedimientos:
a) Constitución de cuentas por pagar y liberación de saldos, código AGFF-PP-PD-015.
b) Elaboración de facturas, código AGFF-FA-PD-014 versión 14 del 18/11/2019.</t>
  </si>
  <si>
    <t>No se tiene identificado los controles en los procedimientos AGFF-PP-PD-015 y AGFF-FA-PD-014</t>
  </si>
  <si>
    <t xml:space="preserve">Actualizar el procedimientos ajustando los controles establecidos. </t>
  </si>
  <si>
    <t xml:space="preserve">Profesional de Presupuesto - Profesional de Facturación y Cartera </t>
  </si>
  <si>
    <t>11.12</t>
  </si>
  <si>
    <t>No se evidencia articulación del procedimiento Elaboración de facturas, código AGFF-FA-PD-014 versión 14 del 18/11/2019, con el de Gestiones Jurídicas de Cobro, Manejo de Cartera y el de Estados Financieros, cuando no se cuenta con el reconocimiento contable de la cuenta por cobrar a los clientes.</t>
  </si>
  <si>
    <t>Gestión Financiera y Facturación (Apoyo)
Gestión Jurídica y Contractual (Apoyo)</t>
  </si>
  <si>
    <t>No. De procedimientos actualizados/4</t>
  </si>
  <si>
    <t xml:space="preserve">Subdirector Financiero/ Secretaria General </t>
  </si>
  <si>
    <t xml:space="preserve">Profesional de Facturación y Cartera / Secretaria General </t>
  </si>
  <si>
    <t>11.13</t>
  </si>
  <si>
    <t>No se evidencia dentro del procedimiento Elaboración de facturas código AGFF-FA-PD-014 versión 14 del 18/11/2019, ni en la Política Financiera del Canal (Código AGFF-PO -001, versión 6 del 30/12/2019), el establecimiento de lineamiento frente a inconvenientes de tipo tecnológico relacionados con la factura electrónica de venta.</t>
  </si>
  <si>
    <t>Procedimiento Elaboración de facturas código AGFF-FA-PD-014, actualizado/1</t>
  </si>
  <si>
    <t>Profesional de Facturación y Cartera</t>
  </si>
  <si>
    <t>11.14</t>
  </si>
  <si>
    <t>No se observa la consolidación y la respectiva divulgación y/o publicación de los Mapas de riesgos institucional, como parte de las responsabilidades de la segunda línea de defensa (área Planeación).</t>
  </si>
  <si>
    <t>A pesar de haber adelantado la revisión de riesgos con el proceso en el primer semestre de 2020, la matriz del mismo no se encontraba disponible en la intranet para su consulta al momento de la auditoría. No obstante se aclara que la consolidada con todos los procesos se encuentra disponible en la intranet desde el mes de diciembre.</t>
  </si>
  <si>
    <t>Publicar la última versión actualizada de la matriz de riesgos del proceso.</t>
  </si>
  <si>
    <t>No. de matrices publicadas / 1</t>
  </si>
  <si>
    <t>11.15</t>
  </si>
  <si>
    <t>Se evidenció desactualización y/o falta de complemento en el normograma de algunos documentos del proceso, así como en el uso de formatos.</t>
  </si>
  <si>
    <t xml:space="preserve">Se encuentra en proceso de actualización los procedimientos del área. </t>
  </si>
  <si>
    <t xml:space="preserve">Actualizar los procedimientos, incluyendo la normatividad vigente. </t>
  </si>
  <si>
    <t>No. De procedimientos actualizados/No de procedimientos del área</t>
  </si>
  <si>
    <t xml:space="preserve">Profesional de Facturación y Cartera, Profesional de Contabilidad, Profesional de Presupuesto, Profesional de Tesorería. </t>
  </si>
  <si>
    <t>Auditoria gestión contractual decreto 371 de 2010</t>
  </si>
  <si>
    <t xml:space="preserve">Se encontraron las siguientes debilidades en la gestión contractual: 
• Vacío normativo en el manual de contratación frente al fenómeno contractual de “subcontratación” 
• Falta de constancia en la publicación de los contratos durante 2019 en SECOP.
• Indebida gestión de los riegos contractuales al no cumplir con uno de los principios de la gestión del riesgo y lineamiento consignado en el manual publicado por Colombia Compra Eficiente. 
• No se garantiza el compromiso de lucha anticorrupción en los contratos seleccionados bajo la modalidad de contratación directa. 
</t>
  </si>
  <si>
    <t>1. Desactualización del Manual de contratación, supervisión e interventoría en relación con la figura de la subcontratación.
2. Falta de socialización de la aplicación de la Ley de Transparencia en relación con la evidencia de la publicación de los contratos en la página web institucional.
3. Error corregido desde agosto de 2020, en el que se precisó dicho riesgo en la matriz, en el sentido de asignarlo a la entidad contratante.
4. Confianza por parte del área en que las obligaciones pactadas en el contrato se consideran mecanismos idóneos para mitigar y evitar los riesgos asociados al negocio jurídico.</t>
  </si>
  <si>
    <t xml:space="preserve">1. Modificar el Manual de contratación, supervisión e interventoría
2. Revisar y ajustar, de ser necesario, la matriz de riesgo para cada tipología contractual
3. Incluir la cláusula de lucha anticorrupción.
</t>
  </si>
  <si>
    <t>Actividades realizadas / Actividades programadas</t>
  </si>
  <si>
    <t>Asesora Jurídica</t>
  </si>
  <si>
    <t>Se encontró debilidades en la gestión contractual del canal durante las vigencias 2019 y 2020, por cuanto se evidencio: 
* Oportunidades de mejora en el conocimiento del manual de contratación y en las causales de contratación directa establecidas, tal como se mostró en los contratos 503 de 2019, 879 de 2019 y 363 a 366 de 2020.
* Circunstancias contrarias al manual de contratación en la elaboración de los documentos precontractuales, como se evidenció en el contrato 671 de 2019.
* Fundamentación normativa con leyes extranjeras y no aplicable a la Entidad como se observó en el contrato 941 de 2019</t>
  </si>
  <si>
    <t>1. Errores en la aplicación de las causales de contratación
2. Los documentos, para la época, eran suscritos en la Coordinación Jurídica en presencia del abogado estructurador por lo que se entendían elaborados en la Coordinación.
3. Creencia errada de que las normas extranjeras sobre derechos de autor se extienden a asuntos en el país</t>
  </si>
  <si>
    <t>Capacitar al equipo de abogados en las causales de contratación, en la elaboración de documentos precontractuales y en actividades relacionadas con el derecho comparado</t>
  </si>
  <si>
    <t>1 capacitación</t>
  </si>
  <si>
    <t>Asesor Jurídico</t>
  </si>
  <si>
    <t>Se evidencio debilidades en la determinación del presupuesto oficial del contrato 218 de 2019 al no cumplir los criterios del numeral 4.1.2.1.1 y causal J de contratación directa del manual de contratación versión 05.</t>
  </si>
  <si>
    <t>Para la celebración del contrato objeto de observación, la entidad consideró que se trataba de la renovación de un contrato inicial respecto del cual se había surtido el análisis previo respectivo relativo al presupuesto.</t>
  </si>
  <si>
    <t>Capacitar a las áreas en la elaboración de los documentos precontractuales</t>
  </si>
  <si>
    <t>No se evidencio que en los contratos 503 y 671 de 2019, y los contratos 363 a 366 de 2020 los documentos previos de la contratación hayan sido elaborados de acuerdo a las reglas del manual de contratación.</t>
  </si>
  <si>
    <t>Los documentos previos, para la época, eran suscritos en la Coordinación Jurídica en presencia del abogado estructurador por lo que se entendían elaborados en el área.</t>
  </si>
  <si>
    <t>Capacitar a las área del Canal en la elaboración de los estudios previos de acuerdo con la versión vigente del Manual de contratación vigente en 2021</t>
  </si>
  <si>
    <t>Se encontró que en el contrato 144 de 2020 se designó la función de supervisión a un  trabajador oficial que no cuenta con el perfil técnico necesario conforme a las funciones del cargo según la resolución 110 de 2018 de Canal Capital por la cual se modificó el manual de funciones</t>
  </si>
  <si>
    <t>El área encargada, por el conocimiento técnico que tiene sobre los contratos a su cargo, indicó en los estudios previos quién debía ser la supervisora y la ordenadora del gasto confirmó y materializó dicha asignación.</t>
  </si>
  <si>
    <t>Capacitar a las áreas del Canal en relación con la asignación de supervisores para las contrataciones  solicitadas a la Coordinación Jurídica</t>
  </si>
  <si>
    <t>Se encontró debilidad en el seguimiento de los contratos 363 a 366 de 2020 toda vez que no se cumplió con lo ordenado el literal “K” del numeral 7.5.2 del manual de contratación al no desarrollar el balance financiero de cada contrato</t>
  </si>
  <si>
    <t>Desconocimiento del Manual en materia de supervisión</t>
  </si>
  <si>
    <t>Capacitar a los supervisores en materia de seguimiento a la ejecución de los contratos</t>
  </si>
  <si>
    <t>RESUMEN TERCER SEGUIMIENTO DE 2020</t>
  </si>
  <si>
    <t>1.Fecha seguimiento</t>
  </si>
  <si>
    <t>Fechas 2018</t>
  </si>
  <si>
    <t>Fechas 2019</t>
  </si>
  <si>
    <t>2.Evidencias o soportes ejecución acción de mejora</t>
  </si>
  <si>
    <t>3.Actividades realizadas  a la fecha</t>
  </si>
  <si>
    <t>4.Resultado del indicador</t>
  </si>
  <si>
    <t>6.Alerta</t>
  </si>
  <si>
    <t>7.Analisis - Seguimiento OCI</t>
  </si>
  <si>
    <t>8.Auditor que realizó el seguimiento</t>
  </si>
  <si>
    <t>PRIMER SEGUIMIENTO DE 2021</t>
  </si>
  <si>
    <t>Auditorìa Dec. 371 Participaciòn Ciudadana y Control Social.</t>
  </si>
  <si>
    <t>Al efectuar la revisión del ítem 7 “Divulgar y publicar la información” de la “Caracterización de usuarios Canal Capital”, se evidencio que, si bien el documento Estrategia de Caracterización se encuentra publicado en el botón de transparencia, se hace pertinente revisar su contenido en aras de ampliarlo, de incluir un anexo o documento adicional que presente los resultados de los ejercicios de caracterización realizados, así también se encuentra pendiente su divulgación para cumplir su propósito de utilidad de este a otras entidades.  Adicionalmente es de gran importancia que tales ejercicios, los resultados y la divulgación se desarrollen dando estricto cumplimiento a los requerimientos legales establecidos en la Ley 1266 de 2008, Ley 1581 de 2012 y otras relacionadas con la protección de datos personales para que estos gocen de plena legalidad, legitimidad y permita su utilidad.</t>
  </si>
  <si>
    <t xml:space="preserve">Se bien se ha publicado en los espacios de accesibilidad para grupos de valor internos y externos (intranet y página web), no se ha socializado a través del correo institucional su actualización, por otro lado para la vigencia 2020 la estrategia fue actualizada y complementada con un anexo que da cuenta de las fuentes de información que aportar la construcción y actualización del documento. 
No se cuenta con una validación previa acerca de la autorización de terceros para la utilización interna de la información que alimenta el documento de caracterización de usuarios. </t>
  </si>
  <si>
    <t xml:space="preserve">1. Difundir mediante boletín de comunicaciones internas el documento de caracterización de usuarios. 
2. Ajustar la publicación del documento "caracterización de usuarios" incluyendo información aclaratoria respecto a la protección de datos personales de la información plasmada en el ejercicio. </t>
  </si>
  <si>
    <t xml:space="preserve">Una (1) difusión del documento de caracterización de usuarios/1
Un (1) documento actualizado incluyendo el texto de protección de datos personales. </t>
  </si>
  <si>
    <t>Se puede evidenciar que la política hace un mayor énfasis en el fomento de la participación ciudadana sin embargo es de resaltar que el Artículo 4 del Decreto 371 de 2010 establece que los procesos de la Participación Ciudadana y Control Social en el Distrito Capital se hacen con “miras a garantizar la existencia, promoción y desarrollo de procesos de participación ciudadana, en el marco de la Constitución y la ley” razón por la cual estaría pendiente se pueda integrar las acciones, estrategias y demás pertinentes que permitan ampliar el alcance en las garantías y el desarrollo de los procesos de participación ciudadana desde un abordaje integral.</t>
  </si>
  <si>
    <t xml:space="preserve">La política de participación ciudadana de la entidad no cuenta con un plan de acción definido que permita su implementación y subsecuente impacto en la ciudadanía. </t>
  </si>
  <si>
    <t>1. Definir un plan de acción para la implementación de la política durante las vigencias restantes del cuatrienio de manera articulada con el PFI y el Plan de Acción Institucional</t>
  </si>
  <si>
    <t xml:space="preserve">Un (1) Plan de acción de implementación de la política diseñado. 
</t>
  </si>
  <si>
    <t>Una vez revisada la política es de resaltar la estructuración conceptual organizativa y de la misma, sin embargo, se alerta una posible debilidad respecto de la ruta metodológica para su implementación, que establezca las metas semestrales, anuales de cierta manera, impide realizar un proceso de monitoreo, seguimiento y evaluación a la implementación de la política.</t>
  </si>
  <si>
    <t>Al revisar el contenido del video clip de la categoría de información “2. Información de interés” numeral 2.8. Información para niños y jóvenes se evidencia que en algunas secciones del video aparece el logo institucional desactualizado.</t>
  </si>
  <si>
    <t>Contratista responsable de comunicaciones internas</t>
  </si>
  <si>
    <t>En el botón de transparencia sección “7. Control” al acceder al enlace del Numeral 7.5 Información para población vulnerable se identificó debilidad en cuanto a que se encuentra pendiente la inclusión de información tanto en la parrilla, programas, proyectos y demás relacionados con dicha la población en condición de vulnerabilidad en concordancia con lo establecido en la Resolución 3564 de 2015 y su Anexo 1 numeral 7.5.</t>
  </si>
  <si>
    <t>El canal no ha contemplado la incorporación de información para población vulnerable en la página web institucional.</t>
  </si>
  <si>
    <t xml:space="preserve">Una (1) publicación de información realizada según los resultados obtenidos tras el análisis correspondiente </t>
  </si>
  <si>
    <t>Desconocimiento de las actividades y/o procesos que deben ser publicados y actualizados en la página web del Canal.</t>
  </si>
  <si>
    <t xml:space="preserve">Actualizar la información de los procesos judiciales en la sección correspondiente del botón de transparencia y acceso a la información pública </t>
  </si>
  <si>
    <t>Publicaciones realizadas en el botón de transparencia /2</t>
  </si>
  <si>
    <t xml:space="preserve">Secretaria General </t>
  </si>
  <si>
    <t xml:space="preserve">1. Realizar la actualización 2021 de la estrategia de rendición de cuentas institucional de acuerdo con los lineamientos del MURC teniendo en cuenta  las particularidades, excepcionalidades y demás aspectos propios de la entidad. </t>
  </si>
  <si>
    <t>Estrategia de Rendición de Cuentas actualizada para vigencia 2021</t>
  </si>
  <si>
    <t>En lo concerniente al numeral 4 del Artículo 4 del Decreto 371 de 2010 se evidencia que al periodo de revisión objeto de la presente auditoria Canal Capital “no ha promovido la consolidación de veedurías ciudadanas u otras redes de control que puedan ejercer control social sobre el desarrollo de sus proyectos, así como tampoco se ha efectuado solicitud de acompañamiento a ninguno de los entes de control durante el desarrollo de sus convocatorias”, aspecto que fue indicado en el seguimiento efectuado en la vigencia inmediatamente anterior (2019). Queda supeditado a consulta a realiza a Veeduría Distrital en cuanto a alcance y gestión cumplimiento de lo consagrado en el numeral 4 del artículo 4 del Decreto 371 de 2010.</t>
  </si>
  <si>
    <t>Control, Seguimiento y Evaluación (Control)</t>
  </si>
  <si>
    <t xml:space="preserve">No ha claridad en la forma como se debe aplicar lo establecido en el numeral 4 del Artículo 4 del Decreto 371 de 2010 </t>
  </si>
  <si>
    <t xml:space="preserve">Solicitar concepto a la Veeduría Distrital frente a la aplicación del numeral 4 del Artículo 4 del Decreto 371 de 2010 </t>
  </si>
  <si>
    <t xml:space="preserve">Contratista Profesional Oficina de Control Interno / Jefe Oficina de Control Interno </t>
  </si>
  <si>
    <t>Al realizar la revisión en el marco de la divulgación de la información y en particular del informe RdC Canal Capital 2020, se identificaron debilidades en la definición o adecuación de la estructura propia a tener en cuenta en la elaboración, presentación y divulgación del Informe de RdC descritos en el numeral 11.3.6. del presente informe.</t>
  </si>
  <si>
    <t xml:space="preserve">El informe de rendición de cuentas no cuenta con todos los elementos de la estructura general descrita en el MURC, teniendo en cuenta la naturaleza jurídica de la entidad y la normativa aplicable a la misma en la materia. </t>
  </si>
  <si>
    <t>Un (1) informe de rendición de cuentas con apartado de aportes a construcción de paz y conclusiones.</t>
  </si>
  <si>
    <t xml:space="preserve">Profesional universitario del área jurídica </t>
  </si>
  <si>
    <t>Auditoría Proyecto 7505</t>
  </si>
  <si>
    <t>La articulación de los objetivos, productos y actividades se evidencia mediante el ejercicio metodológico de cadena de valor bajo el cual se realizó la formulación del proyecto de inversión en la plataforma web MGA.</t>
  </si>
  <si>
    <t>Elaborar un documento descriptivo del proyecto de inversión que presente de manera clara y resumida los objetivos, productos, actividades, así como la correlación y articulación de los mismos y permita dar mayor claridad a la articulación de los elementos de formulación del proyecto con la estrategia vigente de Capital (objetivos, productos y actividades).
Actualizar el procedimiento asociado a la formulación de los proyectos de inversión.</t>
  </si>
  <si>
    <t>% de avance en la formulación del documento / 2</t>
  </si>
  <si>
    <t>Al realizar la revisión y al comparar los valores asignados para cada periodo según el reporte SEGPLAN con lo indicado tanto en el formato MGA como la ficha EBI del proyecto 7505, se evidenciaron diferencias en el periodo 0, 1 y 4 por un valor total de aproximadamente $3.085 millones de pesos por encima del valor inicialmente previsto para este proyecto estratégico, situación que resalta la debilidad reseñada en la observación 1 y adicionalmente podría de alguna manera representar sobrecostos  en dado caso que solo se incrementase el valor inicial del presupuesto y las metas se mantuviesen iguales.</t>
  </si>
  <si>
    <t>Por falta de actualización de la información presupuestal del proyecto, de acuerdo con las fechas definidas para el mismo, puedes presentarse inconsistencias entre lo registrado en las fichas EBI del proyecto, el SEGPLAN  y el registro en MGA (Entendiendo que este último refleja el valor de formulación inicial y los ajustes se realizan en la plataforma SUIFP).</t>
  </si>
  <si>
    <t>Actualizar y publicar trimestralmente las fichas EBI del proyecto de inversión, manteniendo alineados los valores de ejecución presupuestal entre los instrumentos de reporte (SUIFP y SEGPLAN).
Implementar y aplicar el formato de revisión y actualización de la información para el reporte en SEGPLAN.</t>
  </si>
  <si>
    <t>Fichas EBI actualizadas trimestralmente / 4
Instrumento de reporte aplicado trimestralmente / 4</t>
  </si>
  <si>
    <t>Asesora de Planeación</t>
  </si>
  <si>
    <t>Los criterios de proporcionalidad en la ejecución del proyecto de inversión no son claros y están sujetos a los planes de inversiones definidos cada vigencia desde la dirección operativa y las dinámicas de producción de los contenidos.</t>
  </si>
  <si>
    <t>Elaborar un documento descriptivo del proyecto de inversión que permita dar mayor claridad a la articulación de los elementos de formulación y permita llevar un control de cambios de acuerdo con la dinámica de asignación de recursos del FUTIC.</t>
  </si>
  <si>
    <t>% de avance en la formulación del documento / 1</t>
  </si>
  <si>
    <t>La Dirección Operativa cuenta con información sobre la ejecución del proyecto de inversión; no obstante, los soportes que se reportan en los seguimientos del proyecto no cuentan con el nivel de detalle adecuado.</t>
  </si>
  <si>
    <t>Elaborar un mecanismo de seguimiento y reporte de acciones y avances del proyecto, con el detalle requerido para cada meta.</t>
  </si>
  <si>
    <t>% de avance en la elaboración del mecanismo de reporte / 1</t>
  </si>
  <si>
    <t>La definición y formulación de los indicadores, unidades de medida y magnitudes para el proyecto de inversión se toman del banco de productos de la metodología general ajustada - MGA del nivel nacional. En este sentido, los mencionados no están diseñados a la medida de las entidades, por lo que su asociación es lo más aproximada posible a los lineamientos de Capital.</t>
  </si>
  <si>
    <t xml:space="preserve">Elaborar un documento descriptivo del proyecto de inversión que permita dar mayor claridad a la articulación de los elementos de formulación del proyecto con la estrategia vigente de Capital (indicadores, unidades y magnitudes) y que incluya un glosario con los términos, definiciones y conceptos  particulares o especiales para el desarrollo del proyecto. </t>
  </si>
  <si>
    <t>Al efectuar la revisión se encontró contratos asociados a la “Meta-2” sin embargo, según la revisión efectuada al reporte SEGPLAN la meta 2 fue finalizada por lo que se identifica una debilidad relacionada con la falta de conexidad entre los contratos relacionados y su aporte al cumplimiento de la meta 2 la cual se encuentra finalizada.</t>
  </si>
  <si>
    <t>El hallazgo se da por una falla en la asignación de consecutivos de la plataforma SEGPLAN, quedando reemplazada la meta 2, por la meta 5.</t>
  </si>
  <si>
    <t>Ajustar en las bases de datos de información presupuestal el código de las metas, de acuerdo a como se encuentran en el sistema SEGPLAN.</t>
  </si>
  <si>
    <t>Ajuste a la codificación de la meta / 1</t>
  </si>
  <si>
    <t>A finales de 2020 se hicieron ajustes al PETI y se presentaron en sesión del CIGD. Sin embargo se debe aclarar y documentar la información de implementación del PETI de la dirección operativa para cada vigencia, en los instrumentos de reporte.</t>
  </si>
  <si>
    <t>Elaborar un documento descriptivo del proyecto de inversión que permita dar mayor claridad a la articulación de los elementos de formulación del proyecto con la estrategia vigente de Capital (PETI - fases y adquisiciones).
Elaborar un mecanismo de reporte de acciones y avances del proyecto, con el detalle requerido para cada meta.</t>
  </si>
  <si>
    <t>Profesional Universitario de Planeación
Coordinadora Técnica</t>
  </si>
  <si>
    <t>Evaluación al Sistema de Control Interno - II Semestre 2020</t>
  </si>
  <si>
    <t>1.1</t>
  </si>
  <si>
    <t xml:space="preserve">Se hace necesaria la documentación e implementación de mecanismos que permitan medir la apropiación del código de integridad al interior del Canal. </t>
  </si>
  <si>
    <t>Se tiene una encuesta. Falta definir la fecha o mes en que se debe realizar.</t>
  </si>
  <si>
    <t>1. Revisar la encuesta y de ser necesario fortalecerla.  2. Definir la fecha o mes de realización.</t>
  </si>
  <si>
    <t>4.3</t>
  </si>
  <si>
    <t xml:space="preserve">Adelantar la medición del impacto del Plan de Bienestar formulado para Capital de manera anual, tabular los resultados, realizar los análisis respectivos de los mismos y socializar los resultados a los interesados. </t>
  </si>
  <si>
    <t>No se realiza esta actividad.</t>
  </si>
  <si>
    <t>1. Realizar medición de impacto a las actividades del plan de Bienestar 2021.</t>
  </si>
  <si>
    <t>7.5</t>
  </si>
  <si>
    <t>Se hace necesario adelantar el seguimiento a las acciones definidas que permiten resolver la materialización de riesgos, reportados por los líderes de proceso y la Oficina de Control Interno bajo los lineamientos definidos en la Política de Administración del Riesgo de Capital.</t>
  </si>
  <si>
    <t>Si bien desde planeación se ha avanzado en la gestión de monitoreo de riesgos a partir de los ejercicios de autoevaluación adelantados en las vigencias 2019 y 2020, se han identificado debilidades en cuanto a seguimientos específicos asociados a la gestión de los riesgos de los diferentes procesos y la posible materialización de los mismos desde la segunda línea de defensa.</t>
  </si>
  <si>
    <t xml:space="preserve">Diseñar una herramienta para el monitoreo de los riesgos desde la segunda línea de defensa
Realizar seguimientos a los riesgos desde la segunda línea de defensa de acuerdo con lo programado por el área. </t>
  </si>
  <si>
    <t>Herramienta actualizada/1
Número de seguimientos realizados / Total de seguimientos programados *2</t>
  </si>
  <si>
    <t xml:space="preserve">Asesora de Planeación </t>
  </si>
  <si>
    <t xml:space="preserve">Profesional universitario de planeación </t>
  </si>
  <si>
    <t>9.3</t>
  </si>
  <si>
    <t xml:space="preserve">Consolidar herramientas que faciliten el monitoreo de los riesgos identificados por parte de los líderes de proceso. </t>
  </si>
  <si>
    <t>9.4</t>
  </si>
  <si>
    <t xml:space="preserve">Definir herramientas que permitan la evaluación de fallas en los controles frente a su diseño y ejecución por parte de la alta dirección, así como de la evaluación de efectividad por la 1ra y 2da línea de defensa. </t>
  </si>
  <si>
    <t>Presentar en dos sesiones del CIGD los resultados del monitoreo de los riesgos realizados desde la segunda línea de defensa.</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</si>
  <si>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</si>
  <si>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</si>
  <si>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No se cuenta con un sistema que genere un único número dado que el aplicativo con el que se cuenta no lo permite. (El número de radicado y el número de OP son diferentes pero aún así se puede verificar la trazabilidad de la operación)</t>
  </si>
  <si>
    <t>Subdirección Financiera
Subdirección Administrativa</t>
  </si>
  <si>
    <t>Actualizar el procedimiento AGFF-CO-IN.003</t>
  </si>
  <si>
    <t xml:space="preserve">Diligenciar las observaciones a que haya lugar de las diferencias presentadas dentro de los 15 días posterior a la recepción del correo de la Secretaria de Hacienda Distrital de la apertura del sistemas para tal fin. </t>
  </si>
  <si>
    <t>No se tiene articulado con el área Jurídica, Cartera y Contabilidad el procedimiento AGFF-FA-PD-014</t>
  </si>
  <si>
    <t xml:space="preserve">Actualizar el  procedimiento jurídico y de elaboración de facturación incluyendo el reconocimiento contable de las cuentas por cobrar a los clientes. </t>
  </si>
  <si>
    <t>No se tiene actualizado el procedimiento con relación a inconvenientes de tipo tecnológico</t>
  </si>
  <si>
    <t xml:space="preserve">Actualizar el procedimiento incluyendo los parámetros a tener en cuenta por inconvenientes tecnológicos. </t>
  </si>
  <si>
    <t>Auditoría Dec. 371 Participación Ciudadana y Control Social.</t>
  </si>
  <si>
    <t>Debido a:
*Cambios de administración
*Deficiencia en los periodos de revisión de la información publicada en la página web</t>
  </si>
  <si>
    <t>Gestionar la actualización del contenido alojado en la página web referente a información para niños y jóvenes</t>
  </si>
  <si>
    <t>Un contenido actualizado y publicado en página web</t>
  </si>
  <si>
    <t>Líder de cultura ciudadanía y educación y equipo de Autopromos</t>
  </si>
  <si>
    <t xml:space="preserve">Definir el tipo de información que aplique de la entidad en este punto y hacer la actualización pertinente en la página web de la entidad.
</t>
  </si>
  <si>
    <t>En el botón de transparencia sección “7. Control” al acceder al enlace del Numeral 7.6 se evidencio desactualización de la información relacionada con los procesos judiciales, lo anterior teniendo en cuenta que los procesos relacionados en el cuadro publicado corresponden a la vigencia 2016 y de acuerdo a lo indicado en la Resolución 3654 de 2015 emitida por MinTIC.</t>
  </si>
  <si>
    <t>En lo concerniente al numeral 3 del Artículo 4 del Decreto 371 de 2010 y con base en la revisión de la información se identificaron debilidades en los ítems ya que no se relacionan los elementos generales del MURC que se han priorizado e incorporado en la actualización y consolidación del documento Red estrategia de rendición de cuentas, por lo cual se identifica la necesidad de robustecer, actualizar fortalecer y consolidar la ERdC.</t>
  </si>
  <si>
    <t xml:space="preserve">La estrategia de rendición de cuentas de la entidad no incorpora correctamente los elementos priorizados y viables del MURC en razón de la naturaleza jurídica de la entidad. </t>
  </si>
  <si>
    <t>Una solicitud remitida a la Veeduría Distrital / 1</t>
  </si>
  <si>
    <t xml:space="preserve">1. Estructurar el informe de Rendición de Cuentas 2021 incorporando temáticas asociadas a los aportes a la construcción de paz y un capítulo de conclusiones. </t>
  </si>
  <si>
    <t>Profesional Universitario de Producción
Profesional Universitario de Planeación</t>
  </si>
  <si>
    <t>Una vez efectuada la revisión de la información antes relacionada es de resaltar que se encontró que, si bien tanto los archivos en formato EXCEL y PDF se presenta información detallada del cumplimiento de las obligaciones establecidas en las Resoluciones antes comentadas, sin embargo, esta información no da cuenta detallada del cumplimiento de las metas específicas previstas en proyecto 7505</t>
  </si>
  <si>
    <t>Se evidenció diferencias en el uso de indicadores, unidades de medida y magnitudes de medida de los conceptos de "contenidos convergentes”  y “Capítulos” situación que podría ocasionar dificultades al momento de revisar la información del proyecto y verificar su adecuado cumplimento.</t>
  </si>
  <si>
    <t>Al efectuar la revisión de la información recibida por las áreas y la información publicada en intranet se evidenció diferencias en la información del PETI que reporta el área operativa frente al que está publicado en intranet. Adicionalmente en el PETI no se encuentra un capitulo especial que dé cuenta del plan de renovación tecnológica sus fases, cantidad de equipos y otros aspectos que permitan evaluar el cumplimiento en términos técnicos y físicos.</t>
  </si>
  <si>
    <t xml:space="preserve">Si bien desde planeación se realizan reportes de avances en materia de gestión de riesgos ante el comité de gestión y desempeño, estos se realizan de forma general y no contemplan un ejercicio previo de monitoreo. </t>
  </si>
  <si>
    <t>Comités de gestión y desempeño con la presentación de la temática de gestión de riesgos /2</t>
  </si>
  <si>
    <t>Se anexan los soportes de estas evaluaciones, específicamente de la Subdirección Financiera.</t>
  </si>
  <si>
    <t>El documento se implementó en el 2020.</t>
  </si>
  <si>
    <t>No se adjuntan evidencias, indicando que se trabaja en el tema.</t>
  </si>
  <si>
    <t>Se adjunta el documento PETH 2021 -2021</t>
  </si>
  <si>
    <t>Se anexan las evidencias, de las evaluaciones realizadas pre y post en la capacitación  realizada al área financiera y de una evaluación realizada a los funcionarios que participaron en actividades de bienestar.</t>
  </si>
  <si>
    <t>No se adjuntan evidencias</t>
  </si>
  <si>
    <t>Diana Romero</t>
  </si>
  <si>
    <t>Se debe iniciar con el cumplimiento de las acciones propuestas, teniendo en cuenta que se formularon para ser implementadas durante el año 2020.</t>
  </si>
  <si>
    <t>Se remite el plan de integridad para ejecutar en el 2021</t>
  </si>
  <si>
    <r>
      <t xml:space="preserve">Reporte T. Humano: </t>
    </r>
    <r>
      <rPr>
        <sz val="9"/>
        <rFont val="Tahoma"/>
        <family val="2"/>
      </rPr>
      <t>Se esta evaluando el impacto mediante encuesta virtual de las actividades y en algunos casos aleatoriamente.</t>
    </r>
    <r>
      <rPr>
        <b/>
        <sz val="9"/>
        <rFont val="Tahoma"/>
        <family val="2"/>
      </rPr>
      <t xml:space="preserve">
Análisis OCI: </t>
    </r>
    <r>
      <rPr>
        <sz val="9"/>
        <rFont val="Tahoma"/>
        <family val="2"/>
      </rPr>
      <t xml:space="preserve">Según los soportes remitidos, se verifica la realización de una encuesta en lo corrido del año, teniendo en cuenta que las actividades de bienestar se realizan durante todo el año, se califica </t>
    </r>
    <r>
      <rPr>
        <b/>
        <sz val="9"/>
        <rFont val="Tahoma"/>
        <family val="2"/>
      </rPr>
      <t>" En proceso"</t>
    </r>
    <r>
      <rPr>
        <sz val="9"/>
        <rFont val="Tahoma"/>
        <family val="2"/>
      </rPr>
      <t xml:space="preserve"> para su posterior verificación.</t>
    </r>
  </si>
  <si>
    <t>Los soportes remitidos dan cumplimiento a las acciones formuladas.</t>
  </si>
  <si>
    <t>Se adelantaron las acciones pendientes que permiten dar el cierre a lo formulado.</t>
  </si>
  <si>
    <t xml:space="preserve"> Remitir  por parte de Servicios Administrativos los informes o registro fotográfico en el que se evidencie la ejecución de plaquetización adelantada durante el año 2020, año para el que se formularon las actividades.</t>
  </si>
  <si>
    <t xml:space="preserve">Procedimiento EPLE-PD-003 PROYECTO FONDO PARA EL DESARROLLO DE LA TELEVISION Y CONTENIDOS con ajustes y correo electrónico de notificación de los cambios al equipo de planeación </t>
  </si>
  <si>
    <t>Documentos Plan de Acción versiones 1 y 2 pestaña: AN-07-PETI</t>
  </si>
  <si>
    <t>No se adjuntas evidencias.</t>
  </si>
  <si>
    <t>Correo de solicitud de cierre de la acción enviado el 25 de marzo de 2021</t>
  </si>
  <si>
    <t xml:space="preserve">Matriz de riesgos del proceso </t>
  </si>
  <si>
    <t>No se adjuntan evidencias.</t>
  </si>
  <si>
    <t>Borrador - Plan de Implementación PIPC</t>
  </si>
  <si>
    <t>Borrador del documento descriptivo o ficha del proyecto de inversión (en construcción)</t>
  </si>
  <si>
    <t>Borrador del documento descriptivo o ficha del proyecto de inversión  (en construcción)</t>
  </si>
  <si>
    <t>En diciembre se sacaran los resultados generales integrando cada resultado de cada actividad y se publicarán. En el numeral 4.2 van los soportes de estas actividades</t>
  </si>
  <si>
    <t xml:space="preserve">Formato piloto para el reporte del proyecto 7505 en SPI </t>
  </si>
  <si>
    <t xml:space="preserve">Correo electrónico enviado a la Dirección Operativa relacionado con el ajuste del código de la meta </t>
  </si>
  <si>
    <t xml:space="preserve">Remitir evidencia de la normalización de los formatos de evaluación y reclutamiento de personal, propuestos de manera que se pueda proceder al cierre de la acción. </t>
  </si>
  <si>
    <t xml:space="preserve"> Verificar si se realizarán más capacitaciones al área financiera para esta vigencia, y donde se deben remitir las evaluaciones que permitan evidenciar el cumplimiento al objetivo de la capacitación.</t>
  </si>
  <si>
    <r>
      <t xml:space="preserve">Reporte T. Humano: </t>
    </r>
    <r>
      <rPr>
        <sz val="9"/>
        <rFont val="Tahoma"/>
        <family val="2"/>
      </rPr>
      <t>Se habló del tema y de posibilidad de complementar el botón de denuncias que tenemos en la intranet e incluir todos los tipos posibles de denuncias.</t>
    </r>
    <r>
      <rPr>
        <b/>
        <sz val="9"/>
        <rFont val="Tahoma"/>
        <family val="2"/>
      </rPr>
      <t xml:space="preserve">
Análisis OCI: </t>
    </r>
    <r>
      <rPr>
        <sz val="9"/>
        <rFont val="Tahoma"/>
        <family val="2"/>
      </rPr>
      <t xml:space="preserve">Teniendo en cuenta que el área no remitió soportes que permitan evidenciar el cumplimiento de la acción así como las fechas de terminación establecidas, se califica la acción con alerta </t>
    </r>
    <r>
      <rPr>
        <b/>
        <sz val="9"/>
        <rFont val="Tahoma"/>
        <family val="2"/>
      </rPr>
      <t>"Sin Iniciar"</t>
    </r>
    <r>
      <rPr>
        <sz val="9"/>
        <rFont val="Tahoma"/>
        <family val="2"/>
      </rPr>
      <t xml:space="preserve"> y se recomienda al área adelantar las actividades formuladas ya que la acción debía tener cumplimiento en el año 2020.</t>
    </r>
  </si>
  <si>
    <t>Remitir las solicitudes que se emitan  desde el área financiera durante el año 2021, con el propósito de  verificar el Informe técnico sobre el deterioro de los bienes de propiedad, planta y equipo, que se remita desde el área de servicios administrativos, según lo contemplado en el instructivo.</t>
  </si>
  <si>
    <t>1. AGRI-SA-IN-002 INSTRUCTIVO PARA LA MEDICION POSTERIOR DE LOS BIENES, VERSIÓN 1 DEL 31/03/2021.</t>
  </si>
  <si>
    <t>No se remiten soportes para el periodo de seguimiento.</t>
  </si>
  <si>
    <r>
      <rPr>
        <b/>
        <sz val="9"/>
        <rFont val="Tahoma"/>
        <family val="2"/>
      </rPr>
      <t xml:space="preserve">Reporte Sub. Financiera: </t>
    </r>
    <r>
      <rPr>
        <sz val="9"/>
        <rFont val="Tahoma"/>
        <family val="2"/>
      </rPr>
      <t xml:space="preserve">Para la vigencia 2019 no se realizó ningún cambio en el catalogo de cuentas de la entidad. Sin embargo, se esta en constante revisión en la página de la CGN verificando las actualizaciones aplicadas al área contable.
</t>
    </r>
    <r>
      <rPr>
        <b/>
        <sz val="9"/>
        <rFont val="Tahoma"/>
        <family val="2"/>
      </rPr>
      <t xml:space="preserve">
Análisis OCI: </t>
    </r>
    <r>
      <rPr>
        <sz val="9"/>
        <rFont val="Tahoma"/>
        <family val="2"/>
      </rPr>
      <t xml:space="preserve">La Subdirección Financiera no reportó los mismos soportes que remitió para evidenciar el cumplimiento de la acción No. Solicitud 263 (asignado por Control Interno) ya que tiene las mismas acciones de mejora formuladas. Teniendo en cuenta esto, se evidencian dos correos de las fechas referidas en los soportes (Tercer cuatrimestre 2020, que no se reportó dentro de este y primero del 2021). Uno de socialización de actualizaciones emitidas por la CGN (noviembre 2020) y otro con modificaciones de las cuentas (abril 2021). Igualmente, considerando que, el plazo de la acción ya finalizó y no se remitieron soportes de revisión mensual (de abril a diciembre de 2020) de las actualizaciones en la página de la CGN y que, se encuentra en proceso la definición de las acciones de mejora frente a esta misma observación procedente del Informe Anual de Control Interno Contable - Vigencia 2020, se califica como </t>
    </r>
    <r>
      <rPr>
        <b/>
        <sz val="9"/>
        <rFont val="Tahoma"/>
        <family val="2"/>
      </rPr>
      <t xml:space="preserve">"Terminada extemporánea". </t>
    </r>
  </si>
  <si>
    <r>
      <rPr>
        <b/>
        <sz val="9"/>
        <rFont val="Tahoma"/>
        <family val="2"/>
      </rPr>
      <t>Reporte Sub. Financiera:</t>
    </r>
    <r>
      <rPr>
        <sz val="9"/>
        <rFont val="Tahoma"/>
        <family val="2"/>
      </rPr>
      <t xml:space="preserve"> Se solicito al área de planeación la ultima versión del procedimiento de Estados Financieros para dar inicio a la revisión y de ser el caso realizar los ajustes correspondientes.
</t>
    </r>
    <r>
      <rPr>
        <b/>
        <sz val="9"/>
        <rFont val="Tahoma"/>
        <family val="2"/>
      </rPr>
      <t>Análisis OCI:</t>
    </r>
    <r>
      <rPr>
        <sz val="9"/>
        <rFont val="Tahoma"/>
        <family val="2"/>
      </rPr>
      <t xml:space="preserve"> No se puede evidenciar avances para esta acción, teniendo en cuenta que la Subdirección Financiera, no remitió soportes para el primer cuatrimestre de la vigencia. Por lo anterior, se continúa calificando como </t>
    </r>
    <r>
      <rPr>
        <b/>
        <sz val="9"/>
        <rFont val="Tahoma"/>
        <family val="2"/>
      </rPr>
      <t>"Sin iniciar"</t>
    </r>
    <r>
      <rPr>
        <sz val="9"/>
        <rFont val="Tahoma"/>
        <family val="2"/>
      </rPr>
      <t xml:space="preserve">. </t>
    </r>
  </si>
  <si>
    <t>1. Acta de reunión Coopserpark</t>
  </si>
  <si>
    <t>1. Actualización Formato _Informe Diario de Tesorería_ - Ordpago
AGFF-TE-FT-034 INFORME DIARIO DE TESORERIA
Planeación Actualización - AGFF-TE-FT-034 INFORME DIARIO DE TESORERÍA
Respuesta  - Actualización Formato _Informe Diario de Tesorería_ - Ordpago"</t>
  </si>
  <si>
    <r>
      <rPr>
        <b/>
        <sz val="9"/>
        <rFont val="Tahoma"/>
        <family val="2"/>
      </rPr>
      <t>Reporte Sub. Financiera:</t>
    </r>
    <r>
      <rPr>
        <sz val="9"/>
        <rFont val="Tahoma"/>
        <family val="2"/>
      </rPr>
      <t xml:space="preserve"> A la fecha de corte no hay inversiones.
</t>
    </r>
    <r>
      <rPr>
        <b/>
        <sz val="9"/>
        <rFont val="Tahoma"/>
        <family val="2"/>
      </rPr>
      <t>Análisis OCI:</t>
    </r>
    <r>
      <rPr>
        <sz val="9"/>
        <rFont val="Tahoma"/>
        <family val="2"/>
      </rPr>
      <t xml:space="preserve"> Según reporte para el primer cuatrimestre de 2021, no se han realizado Comités de Inversiones, por lo que no se han expedido actas de estos. Por lo anterior, se califica como </t>
    </r>
    <r>
      <rPr>
        <b/>
        <sz val="9"/>
        <rFont val="Tahoma"/>
        <family val="2"/>
      </rPr>
      <t>"Sin iniciar"</t>
    </r>
    <r>
      <rPr>
        <sz val="9"/>
        <rFont val="Tahoma"/>
        <family val="2"/>
      </rPr>
      <t xml:space="preserve">. </t>
    </r>
  </si>
  <si>
    <r>
      <rPr>
        <b/>
        <sz val="9"/>
        <rFont val="Tahoma"/>
        <family val="2"/>
      </rPr>
      <t xml:space="preserve">Reporte Sub. Financiera: </t>
    </r>
    <r>
      <rPr>
        <sz val="9"/>
        <rFont val="Tahoma"/>
        <family val="2"/>
      </rPr>
      <t xml:space="preserve">Se encuentra en proceso de diseño un nuevo aplicativo para la entidad.
</t>
    </r>
    <r>
      <rPr>
        <b/>
        <sz val="9"/>
        <rFont val="Tahoma"/>
        <family val="2"/>
      </rPr>
      <t>Análisis OCI:</t>
    </r>
    <r>
      <rPr>
        <sz val="9"/>
        <rFont val="Tahoma"/>
        <family val="2"/>
      </rPr>
      <t xml:space="preserve"> No se pueden evidenciar avances para esta acción, teniendo en cuenta que no fue remitida ningún acta con el área de Sistemas ni Subdirección Administrativa  del Canal, como lo establecieron en el indicador y acción de mejora. Por lo anterior, se continúa calificando como </t>
    </r>
    <r>
      <rPr>
        <b/>
        <sz val="9"/>
        <rFont val="Tahoma"/>
        <family val="2"/>
      </rPr>
      <t>"Sin iniciar"</t>
    </r>
    <r>
      <rPr>
        <sz val="9"/>
        <rFont val="Tahoma"/>
        <family val="2"/>
      </rPr>
      <t xml:space="preserve">. </t>
    </r>
  </si>
  <si>
    <t>1. Formato de conciliaciones 2020 - 2021</t>
  </si>
  <si>
    <t>1. Reportes de Sivicof enviados</t>
  </si>
  <si>
    <r>
      <rPr>
        <b/>
        <sz val="9"/>
        <rFont val="Tahoma"/>
        <family val="2"/>
      </rPr>
      <t>Reporte Sub. Financiera:</t>
    </r>
    <r>
      <rPr>
        <sz val="9"/>
        <rFont val="Tahoma"/>
        <family val="2"/>
      </rPr>
      <t xml:space="preserve"> Se presentan los reportes de Sivicof en el mes correspondiente
</t>
    </r>
    <r>
      <rPr>
        <b/>
        <sz val="9"/>
        <rFont val="Tahoma"/>
        <family val="2"/>
      </rPr>
      <t>Análisis OCI:</t>
    </r>
    <r>
      <rPr>
        <sz val="9"/>
        <rFont val="Tahoma"/>
        <family val="2"/>
      </rPr>
      <t xml:space="preserve"> Se evidenciaron seis reportes de Sivicof desde noviembre 2020 hasta abril de 2021, de acuerdo con el corte de este seguimiento para el primer cuatrimestre de 2021. 
Teniendo en cuenta el plazo establecido para la acción, se califica como </t>
    </r>
    <r>
      <rPr>
        <b/>
        <sz val="9"/>
        <rFont val="Tahoma"/>
        <family val="2"/>
      </rPr>
      <t>"En proceso"</t>
    </r>
    <r>
      <rPr>
        <sz val="9"/>
        <rFont val="Tahoma"/>
        <family val="2"/>
      </rPr>
      <t xml:space="preserve">. </t>
    </r>
  </si>
  <si>
    <r>
      <rPr>
        <b/>
        <sz val="9"/>
        <rFont val="Tahoma"/>
        <family val="2"/>
      </rPr>
      <t>Reporte Sub. Financiera:</t>
    </r>
    <r>
      <rPr>
        <sz val="9"/>
        <rFont val="Tahoma"/>
        <family val="2"/>
      </rPr>
      <t xml:space="preserve"> Todas las observaciones que informa la Revisoría Fiscal son tenidas en cuenta y subsanadas pero no se estaba llevando un acta en la medida que se realizan las subsanaciones correspondientes.
</t>
    </r>
    <r>
      <rPr>
        <b/>
        <sz val="9"/>
        <rFont val="Tahoma"/>
        <family val="2"/>
      </rPr>
      <t>Análisis OCI:</t>
    </r>
    <r>
      <rPr>
        <sz val="9"/>
        <rFont val="Tahoma"/>
        <family val="2"/>
      </rPr>
      <t xml:space="preserve"> No se pueden evidenciar avances para esta acción, la Subdirección Financiera, no remitió soportes con corte al primer cuatrimestre de la vigencia.  Por lo anterior, se califica como </t>
    </r>
    <r>
      <rPr>
        <b/>
        <sz val="9"/>
        <rFont val="Tahoma"/>
        <family val="2"/>
      </rPr>
      <t>"Sin iniciar"</t>
    </r>
    <r>
      <rPr>
        <sz val="9"/>
        <rFont val="Tahoma"/>
        <family val="2"/>
      </rPr>
      <t xml:space="preserve">. </t>
    </r>
  </si>
  <si>
    <t>1. Acta actualización de procedimiento de PAC
2. BORRADOR de AGFF-PP-PD-019 ELABORACION DEL PAC</t>
  </si>
  <si>
    <t xml:space="preserve">1. Acta 
2. Procedimiento AGFF-FA-PD-014 y Acta de reunión
3. Correo de publicación del procedimiento </t>
  </si>
  <si>
    <t>1. Procedimiento AGFF-FA-PD-014 y Acta de reunión</t>
  </si>
  <si>
    <r>
      <rPr>
        <b/>
        <sz val="9"/>
        <rFont val="Tahoma"/>
        <family val="2"/>
      </rPr>
      <t>Reporte Sub. Financiera:</t>
    </r>
    <r>
      <rPr>
        <sz val="9"/>
        <rFont val="Tahoma"/>
        <family val="2"/>
      </rPr>
      <t xml:space="preserve"> Se solicito al área de planeación la ultima versión del procedimiento para dar inicio a la revisión y de ser el caso realizar los ajustes correspondientes.
</t>
    </r>
    <r>
      <rPr>
        <b/>
        <sz val="9"/>
        <rFont val="Tahoma"/>
        <family val="2"/>
      </rPr>
      <t>Análisis OCI:</t>
    </r>
    <r>
      <rPr>
        <sz val="9"/>
        <rFont val="Tahoma"/>
        <family val="2"/>
      </rPr>
      <t xml:space="preserve"> No se pueden evidenciar avances para esta acción, la Subdirección Financiera, no remitió soportes con corte al primer cuatrimestre de la vigencia.  Por lo anterior, se califica como</t>
    </r>
    <r>
      <rPr>
        <b/>
        <sz val="9"/>
        <rFont val="Tahoma"/>
        <family val="2"/>
      </rPr>
      <t xml:space="preserve"> "Sin iniciar". </t>
    </r>
  </si>
  <si>
    <r>
      <rPr>
        <b/>
        <sz val="9"/>
        <rFont val="Tahoma"/>
        <family val="2"/>
      </rPr>
      <t>Reporte Sub. Financiera:</t>
    </r>
    <r>
      <rPr>
        <sz val="9"/>
        <rFont val="Tahoma"/>
        <family val="2"/>
      </rPr>
      <t xml:space="preserve"> Se solicito al área de planeación la ultima versión del procedimiento para dar inicio a la revisión y de ser el caso realizar los ajustes correspondientes.
</t>
    </r>
    <r>
      <rPr>
        <b/>
        <sz val="9"/>
        <rFont val="Tahoma"/>
        <family val="2"/>
      </rPr>
      <t>Análisis OCI:</t>
    </r>
    <r>
      <rPr>
        <sz val="9"/>
        <rFont val="Tahoma"/>
        <family val="2"/>
      </rPr>
      <t xml:space="preserve"> No se pueden evidenciar avances para esta acción, la Subdirección Financiera, no remitió soportes con corte al primer cuatrimestre de la vigencia.  Por lo anterior, se califica como </t>
    </r>
    <r>
      <rPr>
        <b/>
        <sz val="9"/>
        <rFont val="Tahoma"/>
        <family val="2"/>
      </rPr>
      <t xml:space="preserve">"Sin iniciar". </t>
    </r>
  </si>
  <si>
    <r>
      <rPr>
        <b/>
        <sz val="9"/>
        <rFont val="Tahoma"/>
        <family val="2"/>
      </rPr>
      <t>Reporte Sub. Financiera:</t>
    </r>
    <r>
      <rPr>
        <sz val="9"/>
        <rFont val="Tahoma"/>
        <family val="2"/>
      </rPr>
      <t xml:space="preserve"> Se realizó la socialización para actualizar el procedimiento AGFF-PP-PD-019 el día 15 de marzo de 2021. 
</t>
    </r>
    <r>
      <rPr>
        <b/>
        <sz val="9"/>
        <rFont val="Tahoma"/>
        <family val="2"/>
      </rPr>
      <t>Análisis OCI:</t>
    </r>
    <r>
      <rPr>
        <sz val="9"/>
        <rFont val="Tahoma"/>
        <family val="2"/>
      </rPr>
      <t xml:space="preserve"> Se evidenció acta de reunión para tratar actualización del procedimiento AGFF-PP-PD-019 ELABORACION DEL PAC, del 15/03/2021. De acuerdo con lo establecido en la misma, se encuentra pendiente revisión y aprobación por parte del Subdirector Financiero, para proceder con la solicitud de modificación al área de Planeación. Se califica </t>
    </r>
    <r>
      <rPr>
        <b/>
        <sz val="9"/>
        <rFont val="Tahoma"/>
        <family val="2"/>
      </rPr>
      <t>"En proceso"</t>
    </r>
    <r>
      <rPr>
        <sz val="9"/>
        <rFont val="Tahoma"/>
        <family val="2"/>
      </rPr>
      <t xml:space="preserve">. </t>
    </r>
  </si>
  <si>
    <t>1. Respuesta radicado 2021400000795 del 02/02/2021, de la  Veeduría a Canal Capital con asunto: "Solicitud Concepto de la Aplicación Decreto 371 de 2010, Artículo 4, radicado Veeduría Distrital con el 2021220000383".
2. Cadena correos institucionales, orientación a Secretaría General Canal.</t>
  </si>
  <si>
    <r>
      <rPr>
        <b/>
        <sz val="9"/>
        <rFont val="Tahoma"/>
        <family val="2"/>
      </rPr>
      <t>Análisis OCI:</t>
    </r>
    <r>
      <rPr>
        <sz val="9"/>
        <rFont val="Tahoma"/>
        <family val="2"/>
      </rPr>
      <t xml:space="preserve"> Se evidencia el cumplimiento de la acción de mejora dentro del plazo establecido. Se realizaron recomendaciones a la Secretaría General, de acuerdo con la respuesta de la Veeduría Distrital. Por lo anterior, se califica como </t>
    </r>
    <r>
      <rPr>
        <b/>
        <sz val="9"/>
        <rFont val="Tahoma"/>
        <family val="2"/>
      </rPr>
      <t>"Terminada"</t>
    </r>
    <r>
      <rPr>
        <sz val="9"/>
        <rFont val="Tahoma"/>
        <family val="2"/>
      </rPr>
      <t xml:space="preserve">. </t>
    </r>
  </si>
  <si>
    <t>1. Correo electrónico de solicitud de actividad
2. Brief enviado a autopromos</t>
  </si>
  <si>
    <t>1. Correo electrónico de publicación de la caracterización del proceso en la intranet en 2020.
2. Actas de la revisión de la caracterización en 2021.</t>
  </si>
  <si>
    <t>1. Actas de las reuniones realizadas</t>
  </si>
  <si>
    <r>
      <t xml:space="preserve">Reporte Programación: </t>
    </r>
    <r>
      <rPr>
        <sz val="9"/>
        <rFont val="Tahoma"/>
        <family val="2"/>
      </rPr>
      <t xml:space="preserve">Durante 2020 y 2021 (primer trimestre) se han realizado las reuniones pertinentes para la edición del documento que describe la gestión de las licencias a terceros.
</t>
    </r>
    <r>
      <rPr>
        <b/>
        <sz val="9"/>
        <rFont val="Tahoma"/>
        <family val="2"/>
      </rPr>
      <t xml:space="preserve">Análisis OCI: </t>
    </r>
    <r>
      <rPr>
        <sz val="9"/>
        <rFont val="Tahoma"/>
        <family val="2"/>
      </rPr>
      <t xml:space="preserve">Verificados los soportes remitidos se evidencian tres (3) actas de reunión con fecha del 25 de febrero y 16 -26 de marzo de 2021 en las que se adelantó la revisión del procedimiento MDCC-PD-007 ADQUISICIÓN DE LICENCIAS DE CONTENIDOS FINALIZADOS, estableciendo políticas de operación y objeto quedando como pendiente la finalización de actualización del procedimiento para publicación. 
Por lo anterior, se califica la acción </t>
    </r>
    <r>
      <rPr>
        <b/>
        <sz val="9"/>
        <rFont val="Tahoma"/>
        <family val="2"/>
      </rPr>
      <t>"En Proceso"</t>
    </r>
    <r>
      <rPr>
        <sz val="9"/>
        <rFont val="Tahoma"/>
        <family val="2"/>
      </rPr>
      <t xml:space="preserve"> y se recomienda a los responsables tener en cuenta las fechas de ejecución establecidas para terminación de lo formulado en el plan. </t>
    </r>
  </si>
  <si>
    <t>Diana Romero
Jizeth González</t>
  </si>
  <si>
    <t>1. https://drive.google.com/drive/folders/1aXLar3AHoRDeMnJXMyKYNZq5kv6R66Vj</t>
  </si>
  <si>
    <r>
      <t xml:space="preserve">Reporte Comunicaciones: </t>
    </r>
    <r>
      <rPr>
        <sz val="9"/>
        <rFont val="Tahoma"/>
        <family val="2"/>
      </rPr>
      <t xml:space="preserve">El Manual de comunicaciones del Distrito se recibe el 8 de marzo del año en curso y se comparte con las integrantes del equipo de comunicaciones y prensa para su revisión, actualmente nos encontramos en la etapa de socialización interna para la actualización del documento conforme a los lineamientos del distrito.
</t>
    </r>
    <r>
      <rPr>
        <b/>
        <sz val="9"/>
        <rFont val="Tahoma"/>
        <family val="2"/>
      </rPr>
      <t xml:space="preserve">Análisis OCI: </t>
    </r>
    <r>
      <rPr>
        <sz val="9"/>
        <rFont val="Tahoma"/>
        <family val="2"/>
      </rPr>
      <t xml:space="preserve">Teniendo en cuenta el reporte entregado por el área, así como el soporte de recepción del manual de comunicaciones del Distrito se mantiene la calificación del seguimiento anterior como </t>
    </r>
    <r>
      <rPr>
        <b/>
        <sz val="9"/>
        <rFont val="Tahoma"/>
        <family val="2"/>
      </rPr>
      <t>"En Proceso"</t>
    </r>
    <r>
      <rPr>
        <sz val="9"/>
        <rFont val="Tahoma"/>
        <family val="2"/>
      </rPr>
      <t xml:space="preserve"> y se recomienda al área tener en cuenta la fecha de ejecución programada de manera que se dé cabal cumplimiento a lo formulado. </t>
    </r>
  </si>
  <si>
    <r>
      <t xml:space="preserve">Reporte Comunicaciones: </t>
    </r>
    <r>
      <rPr>
        <sz val="9"/>
        <rFont val="Tahoma"/>
        <family val="2"/>
      </rPr>
      <t xml:space="preserve">La anterior coordinadora de la oficina de comunicaciones y prensa, dejó el manual de comunicaciones para la crisis planteado, y actualmente este se encuentra en revisión del equipo interno de la oficina, para enviar posteriormente a revisión y aprobación.
</t>
    </r>
    <r>
      <rPr>
        <b/>
        <sz val="9"/>
        <rFont val="Tahoma"/>
        <family val="2"/>
      </rPr>
      <t>Análisis OCI:</t>
    </r>
    <r>
      <rPr>
        <sz val="9"/>
        <rFont val="Tahoma"/>
        <family val="2"/>
      </rPr>
      <t xml:space="preserve"> Teniendo en cuenta el reporte entregado por el área, así como el soporte de recepción del manual de comunicaciones del Distrito se mantiene la calificación del seguimiento anterior como </t>
    </r>
    <r>
      <rPr>
        <b/>
        <sz val="9"/>
        <rFont val="Tahoma"/>
        <family val="2"/>
      </rPr>
      <t>"En Proceso"</t>
    </r>
    <r>
      <rPr>
        <sz val="9"/>
        <rFont val="Tahoma"/>
        <family val="2"/>
      </rPr>
      <t xml:space="preserve"> y se recomienda al área tener en cuenta la fecha de ejecución programada de manera que se dé cabal cumplimiento a lo formulado. </t>
    </r>
  </si>
  <si>
    <t>1. https://drive.google.com/drive/folders/1r_1GraKeiLwt6B6SlQTrBoy86t83y_7B</t>
  </si>
  <si>
    <r>
      <t xml:space="preserve">Reporte Comunicaciones: </t>
    </r>
    <r>
      <rPr>
        <sz val="9"/>
        <rFont val="Tahoma"/>
        <family val="2"/>
      </rPr>
      <t xml:space="preserve">Ya se han realizado diferentes ajustes a los canales de comunicación internos, que también fueron socializados en la jornada de reinducción del 21 de abril del 2021.
</t>
    </r>
    <r>
      <rPr>
        <b/>
        <sz val="9"/>
        <rFont val="Tahoma"/>
        <family val="2"/>
      </rPr>
      <t xml:space="preserve">Análisis OCI: </t>
    </r>
    <r>
      <rPr>
        <sz val="9"/>
        <rFont val="Tahoma"/>
        <family val="2"/>
      </rPr>
      <t xml:space="preserve">Si bien se han adelantado revisiones al interior del área, así como de la socialización de los ajustes en la jornada de reinducción del 21 de abril de 2021 se encuentra pendiente la formalización de la actualización llevada a cabo y posterior revisión y aprobación. Teniendo en cuenta que la fecha de terminación de la actividad era el 31 de diciembre de 2020, se reconocen los avances que se han adelantado; sin embargo, se califica la acción con alerta </t>
    </r>
    <r>
      <rPr>
        <b/>
        <sz val="9"/>
        <rFont val="Tahoma"/>
        <family val="2"/>
      </rPr>
      <t>"Incumplida"</t>
    </r>
    <r>
      <rPr>
        <sz val="9"/>
        <rFont val="Tahoma"/>
        <family val="2"/>
      </rPr>
      <t xml:space="preserve"> y se recomienda al área finalizar la ejecución de las acciones pendientes formuladas en el plan. </t>
    </r>
  </si>
  <si>
    <t xml:space="preserve">1. https://drive.google.com/drive/folders/1hl8eTYnVHqfWZmN7PhUADXhZ2e1GZir9    </t>
  </si>
  <si>
    <r>
      <t xml:space="preserve">Reporte Comunicaciones: </t>
    </r>
    <r>
      <rPr>
        <sz val="9"/>
        <rFont val="Tahoma"/>
        <family val="2"/>
      </rPr>
      <t xml:space="preserve">Para una revisión del manejo de canales de comunicación externo luego de analizar su eficiencia, no se cuenta con la herramienta de seguimiento para tal fin. En cuanto a prensa no se cuenta con el Monitoreo de Medios por no se puede hacer este seguimiento y evaluación,  y tampoco se cuenta con una herramienta de mailing masivo, para enviar correos a personas interesadas en nuestros temas.
</t>
    </r>
    <r>
      <rPr>
        <b/>
        <sz val="9"/>
        <rFont val="Tahoma"/>
        <family val="2"/>
      </rPr>
      <t xml:space="preserve">Análisis OCI: </t>
    </r>
    <r>
      <rPr>
        <sz val="9"/>
        <rFont val="Tahoma"/>
        <family val="2"/>
      </rPr>
      <t xml:space="preserve">De conformidad con el reporte adelantado por el área no se ha adelantado la determinación de los mecanismos con los que se puedan evaluar la efectividad de los canales de comunicación externos. Es importante que se tenga en cuenta que las revisiones adelantadas deben documentarse de manera que el equipo de la Oficina de Control Interno pueda evaluar los soportes y establecer el grado de cumplimiento de lo formulado. 
Por lo anterior, se califica la acción con alerta </t>
    </r>
    <r>
      <rPr>
        <b/>
        <sz val="9"/>
        <rFont val="Tahoma"/>
        <family val="2"/>
      </rPr>
      <t>"Sin Iniciar"</t>
    </r>
    <r>
      <rPr>
        <sz val="9"/>
        <rFont val="Tahoma"/>
        <family val="2"/>
      </rPr>
      <t xml:space="preserve"> y dar cumplimiento a lo establecido en el plan. </t>
    </r>
  </si>
  <si>
    <t>1. https://drive.google.com/file/d/1jw45kf9Df7ngxZwpY5HWhvtTxTci6fU1/view</t>
  </si>
  <si>
    <t>1. Solicitudes de pago con valor exacto.
2. Comprobantes de pago donde se evidencia el pago exacto del ciudadano.
3. Resolución de tarifas
4. Correos de solicitud</t>
  </si>
  <si>
    <t>Se procede al cierre de la acción teniendo en cuenta el cambio de lineamientos para pago de copias de material audiovisual.</t>
  </si>
  <si>
    <t xml:space="preserve">Se adelantó la socialización de los resultados obtenidos en el CIGD durante la sesión del 29 de abril de 2021. </t>
  </si>
  <si>
    <t>1. http://intranet.canalcapital.gov.co/intranet/documentacion/
https://drive.google.com/file/d/1aPvV-HGtJ5W374HfUxWlP3lUrIInYg8f/view?usp=sharing - Matriz de seguimiento de PQRS
2. Correos de publicación y socialización de la Política.
Radicado No 457 y evidencia de agendamiento de reunión.
3. Correo de solicitud y de confirmación.
4. https://drive.google.com/file/d/1aPvV-HGtJ5W374HfUxWlP3lUrIInYg8f/view?usp=sharing, Matriz de seguimiento de PQRS
5. Agendamiento de reunión</t>
  </si>
  <si>
    <t>1. Correo de entrega y aprobación.</t>
  </si>
  <si>
    <t>1. Soporte envío e informe.</t>
  </si>
  <si>
    <r>
      <t xml:space="preserve">Reporte At. Ciudadano: </t>
    </r>
    <r>
      <rPr>
        <sz val="9"/>
        <rFont val="Tahoma"/>
        <family val="2"/>
      </rPr>
      <t xml:space="preserve">1. Aún no se ha recibido por parte de la Alcaldía el Manual Operativo del Defensor a la Ciudadanía, documento que define las funciones de esta figura. 2. Se envió en abril un informe a la gerencia con las recomendaciones sugeridas.
</t>
    </r>
    <r>
      <rPr>
        <b/>
        <sz val="9"/>
        <rFont val="Tahoma"/>
        <family val="2"/>
      </rPr>
      <t xml:space="preserve">Análisis OCI: </t>
    </r>
    <r>
      <rPr>
        <sz val="9"/>
        <rFont val="Tahoma"/>
        <family val="2"/>
      </rPr>
      <t xml:space="preserve">Se remiten soportes en los que se evidencia la remisión del informe de la Secretaría General en el que se incluye una (1) recomendación en materia de atención al ciudadano con fecha del 14 de abril de 2021. Teniendo en cuenta la periodicidad establecida, así como las demás actividades pendientes se recomienda al área revisar lo pendiente, así como las fechas de ejecución de manera que se dé cabal cumplimiento. 
Por lo anterior, se califica la acción </t>
    </r>
    <r>
      <rPr>
        <b/>
        <sz val="9"/>
        <rFont val="Tahoma"/>
        <family val="2"/>
      </rPr>
      <t>"En Proceso".</t>
    </r>
  </si>
  <si>
    <t>1. Correo de solicitud.
2. Correo de solicitud.
3. Correo de solicitud y envío de memorando de justificación para la compra.
4. Correo de solicitud.
5. Actas de asistencia.
7. Correo de envío e informe.</t>
  </si>
  <si>
    <t>1. Correo de solicitud
2.  https://docs.google.com/forms/d/1MhJREmlvOV3mcktgUEURxMw32DnjYWiIEtQIyEdv66s/edit?usp=drive_web</t>
  </si>
  <si>
    <r>
      <t xml:space="preserve">Reporte At. Ciudadano: </t>
    </r>
    <r>
      <rPr>
        <sz val="9"/>
        <rFont val="Tahoma"/>
        <family val="2"/>
      </rPr>
      <t xml:space="preserve">1. Se realizó la solicitud a las áreas para recibir observaciones respecto a la encuesta de satisfacción. 2. Se realizó la revisión de la encuesta de acuerdo a las observaciones recibidas.
</t>
    </r>
    <r>
      <rPr>
        <b/>
        <sz val="9"/>
        <rFont val="Tahoma"/>
        <family val="2"/>
      </rPr>
      <t xml:space="preserve">Análisis OCI: </t>
    </r>
    <r>
      <rPr>
        <sz val="9"/>
        <rFont val="Tahoma"/>
        <family val="2"/>
      </rPr>
      <t xml:space="preserve">Revisados los soportes remitidos por el área se evidencia el correo de solicitud de revisión de la encuesta de satisfacción al usuario con fecha del 2 de marzo de 2021, así mismo se evidencia el enlace en la que reposa dicho documento; sin embargo, no se evidencia la publicación de esta en la página web por lo que se recomienda realizar la entrega del soporte de publicación y actualización. Teniendo en cuenta lo anterior, así como la fecha de ejecución programada se califica con alerta </t>
    </r>
    <r>
      <rPr>
        <b/>
        <sz val="9"/>
        <rFont val="Tahoma"/>
        <family val="2"/>
      </rPr>
      <t>"Incumplida"</t>
    </r>
    <r>
      <rPr>
        <sz val="9"/>
        <rFont val="Tahoma"/>
        <family val="2"/>
      </rPr>
      <t xml:space="preserve">. </t>
    </r>
  </si>
  <si>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califica con alerta </t>
    </r>
    <r>
      <rPr>
        <b/>
        <sz val="9"/>
        <rFont val="Tahoma"/>
        <family val="2"/>
      </rPr>
      <t xml:space="preserve">"Incumplida" </t>
    </r>
    <r>
      <rPr>
        <sz val="9"/>
        <rFont val="Tahoma"/>
        <family val="2"/>
      </rPr>
      <t>y se recomienda al área adelantar la verificación del estado de acciones remitido por la Oficina de Control Interno al finalizar cada seguimiento, así como lo revisado en las mesas de trabajo adelantadas con acompañamiento de la OCI que le permitan al área entregar los reportes de los avances de las acciones durante los seguimientos realizados por la Oficina de Control Interno.</t>
    </r>
  </si>
  <si>
    <t>1. Agenda de Reunión</t>
  </si>
  <si>
    <t>Pendiente verificar los soportes entregados en el segundo cuatrimestre de la vigencia 2021.</t>
  </si>
  <si>
    <t>Teniendo en cuenta que el convenio fue liquidado y se encuentra el archivo en comodato, se procede al cierre de la acción formulada.</t>
  </si>
  <si>
    <t xml:space="preserve">1. Documentación correspondiente a liquidación del convenio interadministrativo. </t>
  </si>
  <si>
    <t>Se han adelantado mesas de trabajo frente a la suscripción del comodato y nuevo convenio con el Archivo Distrital.</t>
  </si>
  <si>
    <r>
      <t xml:space="preserve">Reporte G. Documental: </t>
    </r>
    <r>
      <rPr>
        <sz val="9"/>
        <rFont val="Tahoma"/>
        <family val="2"/>
      </rPr>
      <t xml:space="preserve">No finalizo teniendo en que el convenio finalizo.
</t>
    </r>
    <r>
      <rPr>
        <b/>
        <sz val="9"/>
        <rFont val="Tahoma"/>
        <family val="2"/>
      </rPr>
      <t xml:space="preserve">Análisis OCI: </t>
    </r>
    <r>
      <rPr>
        <sz val="9"/>
        <rFont val="Tahoma"/>
        <family val="2"/>
      </rPr>
      <t xml:space="preserve">Teniendo en cuenta lo indicado por el área, si bien no se relaciona la acción con lo reportado, como resultado de la auditoría adelantada al proceso de Gestión Documental se tuvo conocimiento de las reuniones que se han adelantado con la Coordinación Jurídica sobre la suscripción del comodato [3 meses] con el archivo y el nuevo convenio, se dejan recomendaciones para dar celeridad a la gestión pendiente por lo que se mantiene la calificación de la actividad como </t>
    </r>
    <r>
      <rPr>
        <b/>
        <sz val="9"/>
        <rFont val="Tahoma"/>
        <family val="2"/>
      </rPr>
      <t>"Terminada Extemporánea"</t>
    </r>
    <r>
      <rPr>
        <sz val="9"/>
        <rFont val="Tahoma"/>
        <family val="2"/>
      </rPr>
      <t xml:space="preserve"> y se procede al cierre de la misma.</t>
    </r>
  </si>
  <si>
    <t>1. POLÍTICA DE CERO PAPEL
2. GUÍA DE LINEAMIENTOS PARA EL USO Y ALMACENAMIENTO DE
DOCUMENTOS DIGITALES Y/O ELECTRÓNICOS EN CANAL CAPITAL</t>
  </si>
  <si>
    <t xml:space="preserve">Pendiente la socialización de la Política generada. </t>
  </si>
  <si>
    <t>1. Avance de actualización Plan de emergencias</t>
  </si>
  <si>
    <t>Pendiente la actualización del documento durante la vigencia 2021.</t>
  </si>
  <si>
    <t>Pendiente verificar los ajustes que se vayan a adelantar frente a la ejecución presupuestal.</t>
  </si>
  <si>
    <t>1. Informe biodeterioro.</t>
  </si>
  <si>
    <r>
      <t xml:space="preserve">Reporte At. Ciudadano - Comercialización: </t>
    </r>
    <r>
      <rPr>
        <sz val="9"/>
        <rFont val="Tahoma"/>
        <family val="2"/>
      </rPr>
      <t xml:space="preserve">Se solicito a través de correo electrónico el ajuste en la resolución de tarifas el 24 de agosto de 2020 y 13 de enero de 2021 al área de Ventas y Mercadeo. Se realizó reunión de aclaración con la Dirección Operativa y Control Interno con el fin de solicitar la eliminación del hallazgo teniendo en cuenta que en la actualidad se realiza el cobro de valores exactos por los servicios prestados por capital y de igual manera el ciudadano realiza el pago (transferencia o consignación) en valores exactos, por tanto se concluyó que el plan de mejoramiento planteado en la vigencia 2017 no tiene relevancia en la actualidad.
</t>
    </r>
    <r>
      <rPr>
        <b/>
        <sz val="9"/>
        <rFont val="Tahoma"/>
        <family val="2"/>
      </rPr>
      <t xml:space="preserve">Análisis OCI: </t>
    </r>
    <r>
      <rPr>
        <sz val="9"/>
        <rFont val="Tahoma"/>
        <family val="2"/>
      </rPr>
      <t xml:space="preserve">Se procede a la verificación del acta de reunión del 8 de abril de 2021 en el que se indica por parte del área de atención al ciudadano y Dirección Operativa que los pagos de material audiovisual se adelanta por PSE por lo que los valores cancelados por la ciudadanía son exactos no procede una actualización de actualización del artículo de acercar el valor al $50 más cercano. 
Por lo anterior, se califica la acción como </t>
    </r>
    <r>
      <rPr>
        <b/>
        <sz val="9"/>
        <rFont val="Tahoma"/>
        <family val="2"/>
      </rPr>
      <t>"Terminada Extemporánea"</t>
    </r>
    <r>
      <rPr>
        <sz val="9"/>
        <rFont val="Tahoma"/>
        <family val="2"/>
      </rPr>
      <t xml:space="preserve"> y se procede al cierre de la misma debido a los nuevos lineamientos de pago por PSE dispuesto en la página web del Canal. </t>
    </r>
  </si>
  <si>
    <t>Jizeth González
Henry Beltrán</t>
  </si>
  <si>
    <r>
      <rPr>
        <sz val="9"/>
        <rFont val="Tahoma"/>
        <family val="2"/>
      </rPr>
      <t xml:space="preserve">Archivo "SEGUIMIENTO A LAS ACTAS DE LIQUIDACIÓN DE LOS CONTRATOS INTERADMINISTRATIVOS SUSCRITOS POR NUEVOS NEGOCIOS" actualizado y Comunicación publica
“MCOM-FT-019 SEGUIMIENTO A LA GESTION COMERCIAL Y MERCADEO”
</t>
    </r>
    <r>
      <rPr>
        <u/>
        <sz val="9"/>
        <color rgb="FF1155CC"/>
        <rFont val="Tahoma"/>
        <family val="2"/>
      </rPr>
      <t>https://docs.google.com/spreadsheets/d/1ffGQZG5IR9tId9nSyk9frYZ2mmp-TyXKR0AK8i-Gay4/edit#gid=690913478</t>
    </r>
  </si>
  <si>
    <t>1. MCOM-FT-027 CUADRO DE CONTROL CONSOLIDADO DE CONTRAT 
2. MCOM-FT-028 CONTROL POR CONTRATO INTERADMINISTRATIVO</t>
  </si>
  <si>
    <t>1. Hojas de vida de la primera jornada de mantenimiento.</t>
  </si>
  <si>
    <t>1. Acta de la reunión
 2. Informe de las acciones realizadas por parte de la coordinación técnica y sus evidencias.</t>
  </si>
  <si>
    <r>
      <rPr>
        <b/>
        <sz val="9"/>
        <rFont val="Tahoma"/>
        <family val="2"/>
      </rPr>
      <t xml:space="preserve">Reporte comercialización: </t>
    </r>
    <r>
      <rPr>
        <sz val="9"/>
        <rFont val="Tahoma"/>
        <family val="2"/>
      </rPr>
      <t xml:space="preserve">Se realizó la finalización de la actualización de los PROCEDIMIENTOS del proceso en la intranet de acuerdo con los tiempos definidos por planeación
De igual manera se realizó la revisión de toda la documentación del proceso y se realizan las acciones subsiguientes que se consideraron necesarias para continuar con la actualización del proceso desde los estándares documentados y publicados en la intranet.
</t>
    </r>
    <r>
      <rPr>
        <b/>
        <sz val="9"/>
        <rFont val="Tahoma"/>
        <family val="2"/>
      </rPr>
      <t xml:space="preserve">Análisis OCI: </t>
    </r>
    <r>
      <rPr>
        <sz val="9"/>
        <rFont val="Tahoma"/>
        <family val="2"/>
      </rPr>
      <t>De acuerdo al anterior seguimiento, reporte efectuado y evidencias remitidas por el área, se avisa que se dio cumplimiento a la acción propuesta toda vez que se elaboro y publico el procedimiento MCOM-PD-002 GESTIÓN DE PROYECTOS Y NEGOCIOS ESTRATÉGICOS. De tal manera se califica "</t>
    </r>
    <r>
      <rPr>
        <b/>
        <sz val="9"/>
        <rFont val="Tahoma"/>
        <family val="2"/>
      </rPr>
      <t xml:space="preserve">terminada extemporánea" </t>
    </r>
    <r>
      <rPr>
        <sz val="9"/>
        <rFont val="Tahoma"/>
        <family val="2"/>
      </rPr>
      <t>de acuerdo a la fecha programada. Por tal razón se dejara con estado "</t>
    </r>
    <r>
      <rPr>
        <b/>
        <sz val="9"/>
        <rFont val="Tahoma"/>
        <family val="2"/>
      </rPr>
      <t>cerrada"</t>
    </r>
  </si>
  <si>
    <t>1. Acta reunión 12 de junio actualización de los riesgos.
 2. Correo con ajustes finales a la matriz de riesgos a planeación.
 3. Correo enviado a planeación para actualizar el documento registro señal fuera del aire ala intranet.
 4. Correo enviado por planeación con la confirmación del documento cargado en la intranet.
 5. Documento distribución de recursos área técnica 2021
 6. Hojas de vida correspondiente a la 3ra y 4ta jornada de mantenimiento realizada en el segundo semestre de año 2020.
 7.Hojas de vida correspondiente a la 1ra jornada de mantenimiento correctivo realizado en marzo del 2021.
 8. Correo enviado a planeación correspondiente al seguimiento de los riegos.
 9. Acta correspondiente a la revisión y/o actualización de la matriz de riesgos.</t>
  </si>
  <si>
    <r>
      <rPr>
        <b/>
        <sz val="9"/>
        <rFont val="Tahoma"/>
        <family val="2"/>
      </rPr>
      <t xml:space="preserve">Reporte comercialización: </t>
    </r>
    <r>
      <rPr>
        <sz val="9"/>
        <rFont val="Tahoma"/>
        <family val="2"/>
      </rPr>
      <t xml:space="preserve">Se realizó la finalización de la actualización de los PROCEDIMIENTOS del proceso en la intranet de acuerdo con los tiempos definidos por planeación
De igual manera se realizó la revisión de toda la documentación del proceso y se realizan las acciones subsiguientes que se consideraron necesarias para continuar con la actualización del proceso desde los estándares documentados y publicados en la intranet.
</t>
    </r>
    <r>
      <rPr>
        <b/>
        <sz val="9"/>
        <rFont val="Tahoma"/>
        <family val="2"/>
      </rPr>
      <t xml:space="preserve">Análisis OCI: </t>
    </r>
    <r>
      <rPr>
        <sz val="9"/>
        <rFont val="Tahoma"/>
        <family val="2"/>
      </rPr>
      <t>De acuerdo al anterior seguimiento, reporte efectuado y evidencias remitidas por el área, se avisa que se dio cumplimiento a la acción propuesta toda vez que se elaboro y publico el procedimiento MCOM-PD-002 GESTIÓN DE PROYECTOS Y NEGOCIOS ESTRATÉGICOS. De tal manera se califica "terminada extemporánea" de acuerdo a la fecha programada. Por tal razón se dejara con estado "cerrada"</t>
    </r>
  </si>
  <si>
    <r>
      <rPr>
        <b/>
        <sz val="9"/>
        <rFont val="Tahoma"/>
        <family val="2"/>
      </rPr>
      <t xml:space="preserve">Reporte comercialización: </t>
    </r>
    <r>
      <rPr>
        <sz val="9"/>
        <rFont val="Tahoma"/>
        <family val="2"/>
      </rPr>
      <t xml:space="preserve">Se adelantaron reuniones con el líder de proyectos estratégicos y el profesional universitario de ventas y mercadeo para analizar los riesgos de proceso y corrupción
Se adelantaron reuniones para la revisión de los indicadores del proceso
</t>
    </r>
    <r>
      <rPr>
        <b/>
        <sz val="9"/>
        <rFont val="Tahoma"/>
        <family val="2"/>
      </rPr>
      <t xml:space="preserve">Análisis OCI: </t>
    </r>
    <r>
      <rPr>
        <sz val="9"/>
        <rFont val="Tahoma"/>
        <family val="2"/>
      </rPr>
      <t xml:space="preserve"> Se desprende de la información reportada, de los soportes enviados para este seguimiento y de lo avisado por esta oficina en la anterior verificación, que adelantaron las reuniones correspondientes para la revisión de los riesgos de gestión y de corrupción del proceso de comercialización (14 y 18 de enero de 2021). Igualmente se pudo revisar el contenido del correo remitido al área de planeación con información relacionada a los indicadores. Sin embargo, no se remitieron soportes que dieran cuenta del seguimiento y  medición de los indicadores de acuerdo con la periodicidad. Por estas razones se califica "</t>
    </r>
    <r>
      <rPr>
        <b/>
        <sz val="9"/>
        <rFont val="Tahoma"/>
        <family val="2"/>
      </rPr>
      <t xml:space="preserve">terminada extemporánea" </t>
    </r>
    <r>
      <rPr>
        <sz val="9"/>
        <rFont val="Tahoma"/>
        <family val="2"/>
      </rPr>
      <t>con estado "</t>
    </r>
    <r>
      <rPr>
        <b/>
        <sz val="9"/>
        <rFont val="Tahoma"/>
        <family val="2"/>
      </rPr>
      <t xml:space="preserve">abierta" </t>
    </r>
    <r>
      <rPr>
        <sz val="9"/>
        <rFont val="Tahoma"/>
        <family val="2"/>
      </rPr>
      <t xml:space="preserve">para que en el próximo seguimiento se remitan los soportes correspondientes para verificar el seguimiento y medición de los indicadores de gestión. </t>
    </r>
  </si>
  <si>
    <t xml:space="preserve">AGRI-SI-PD-018 CREACIÓN DE USUARIOS Y EXPEDICIÓN DE CARNÉ INSTITUCIONAL 
AGRI-SI-PD-017 SOPORTE TÉCNICO 
AGRI-SI-PD-014 COPIAS DE SEGURIDAD 
</t>
  </si>
  <si>
    <r>
      <rPr>
        <sz val="9"/>
        <rFont val="Tahoma"/>
        <family val="2"/>
      </rPr>
      <t>1. AGRI-SI-MN-002 MANUAL DE USO DE RECURSOS TECNOLÓGICOS.
2. Correo de Bogotá es TIC - Socializar la actualización del - AGRI-SI-MN-002 MANUAL DE USO DE RECURSOS TECNOLÓGICOS
3.</t>
    </r>
    <r>
      <rPr>
        <sz val="9"/>
        <color rgb="FF000000"/>
        <rFont val="Tahoma"/>
        <family val="2"/>
      </rPr>
      <t xml:space="preserve"> </t>
    </r>
    <r>
      <rPr>
        <u/>
        <sz val="9"/>
        <color rgb="FF1155CC"/>
        <rFont val="Tahoma"/>
        <family val="2"/>
      </rPr>
      <t>https://docs.google.com/forms/d/e/1FAIpQLSewasNPt7iOBQE0nLhmCtHb_dYgFXS7Zta13WWJZeEOqm5U1g/viewform?gxids=7757</t>
    </r>
    <r>
      <rPr>
        <sz val="9"/>
        <rFont val="Tahoma"/>
        <family val="2"/>
      </rPr>
      <t xml:space="preserve"> 
4. AGRI-SI-PL-001 PLAN ESTRATÉGICO DE TECNOLOGÍAS DE LA INFORMACIÓN - PETI</t>
    </r>
  </si>
  <si>
    <t>AGRI-SI-PL-001 PLAN ESTRATÉGICO DE TECNOLOGÍAS DE LA INFORMACIÓN - PETI</t>
  </si>
  <si>
    <t>Manual de Políticas Complementarias de Seguridad de la Información (AGRI-SI-MN-006).</t>
  </si>
  <si>
    <t>AGRI-SI-PL-003 PLAN DE SEGURIDAD Y PRIVACIDAD DE LA INFORMACIÓN (1)</t>
  </si>
  <si>
    <t>1. Correo electrónico de envío al equipo digital (25/03/2021)</t>
  </si>
  <si>
    <r>
      <t xml:space="preserve">Reporte Digital: </t>
    </r>
    <r>
      <rPr>
        <sz val="9"/>
        <rFont val="Tahoma"/>
        <family val="2"/>
      </rPr>
      <t xml:space="preserve">Se realizó la socialización del documento publicado en la intranet llamado "guía para la construcción del informe mensual de audiencias digitales", esta actividad se efectuó a través de correo electrónico.
</t>
    </r>
    <r>
      <rPr>
        <b/>
        <sz val="9"/>
        <rFont val="Tahoma"/>
        <family val="2"/>
      </rPr>
      <t xml:space="preserve">Análisis OCI: </t>
    </r>
    <r>
      <rPr>
        <sz val="9"/>
        <rFont val="Tahoma"/>
        <family val="2"/>
      </rPr>
      <t xml:space="preserve">Se revisó soporte de la socialización realizada (mediante correo electrónico del 21/03/2021), de la "MDCC-GU-001 GUÍA PARA CONSTRUCCIÓN DEL INFORME MENSUAL DE AUDIENCIAS DIGITALES", entre el equipo de Digital del Canal.  
Teniendo en cuenta lo anterior, se califica la acción como </t>
    </r>
    <r>
      <rPr>
        <b/>
        <sz val="9"/>
        <rFont val="Tahoma"/>
        <family val="2"/>
      </rPr>
      <t>"Terminada extemporánea"</t>
    </r>
    <r>
      <rPr>
        <sz val="9"/>
        <rFont val="Tahoma"/>
        <family val="2"/>
      </rPr>
      <t>.</t>
    </r>
  </si>
  <si>
    <t>Diana Romero
Henry Beltrán</t>
  </si>
  <si>
    <r>
      <rPr>
        <b/>
        <sz val="9"/>
        <rFont val="Tahoma"/>
        <family val="2"/>
      </rPr>
      <t>Reporte Sub. Financiera:</t>
    </r>
    <r>
      <rPr>
        <sz val="9"/>
        <rFont val="Tahoma"/>
        <family val="2"/>
      </rPr>
      <t xml:space="preserve"> Se ha divulgado la normatividad emitida por la CGN al área involucrada.
</t>
    </r>
    <r>
      <rPr>
        <b/>
        <sz val="9"/>
        <rFont val="Tahoma"/>
        <family val="2"/>
      </rPr>
      <t>Análisis OCI:</t>
    </r>
    <r>
      <rPr>
        <sz val="9"/>
        <rFont val="Tahoma"/>
        <family val="2"/>
      </rPr>
      <t xml:space="preserve"> Se evidencian dos correos de socialización de normatividad generada por la CGN. No se presentaron avances frente al correo electrónico trimestral para las áreas que suministran información a Contabilidad sobre las dudas e inquietudes que presenten. Como no se ha finalizado la acción y ya se encuentra vencido el plazo se califica como </t>
    </r>
    <r>
      <rPr>
        <b/>
        <sz val="9"/>
        <rFont val="Tahoma"/>
        <family val="2"/>
      </rPr>
      <t>"Incumplida"</t>
    </r>
    <r>
      <rPr>
        <sz val="9"/>
        <rFont val="Tahoma"/>
        <family val="2"/>
      </rPr>
      <t xml:space="preserve">. </t>
    </r>
  </si>
  <si>
    <t xml:space="preserve">1. Correos de solicitud de reporte del PAI y del monitoreo de los riesgos desde la segunda línea de defensa
2. Lineamientos para el reporte del PAI y el monitoreo de los riesgos 
3. Matriz consolidada de monitoreo a los riesgos de segunda línea
4. Presentación CIGD 
5. Citación al CIGD con el orden del día </t>
  </si>
  <si>
    <t>1. Borrador del documento descriptivo o ficha del proyecto de inversión  (en construcción)
2. Formato piloto para el reporte del proyecto 7505 en SPI"</t>
  </si>
  <si>
    <t>1. Fichas EBI actualizadas 
2. Reportes en la plataforma SPI de los proyectos de inversión
3. Formato piloto para el reporte del proyecto 7505 en SPI 
4. Reporte SPI al 31 de marzo proyecto 7511</t>
  </si>
  <si>
    <t>1. Estrategia de rendición de cuentas 
2. Evidencia de publicación del documento</t>
  </si>
  <si>
    <t>1. Cronograma de informes de planeación 2021
2. Correo electrónico de publicación de la herramienta</t>
  </si>
  <si>
    <t xml:space="preserve">1. Lineamientos para el reporte del Plan de Acción Institucional 
2. Herramienta de monitoreo de riesgos desde la segunda línea de defensa
3. Correos electrónicos divulgando los lineamientos y la herramienta </t>
  </si>
  <si>
    <t>1. Versión 0 y 1 de la Política de planeación institucional
2. Plan de Acción Institucional V1 y V2</t>
  </si>
  <si>
    <r>
      <rPr>
        <b/>
        <sz val="9"/>
        <rFont val="Tahoma"/>
        <family val="2"/>
      </rPr>
      <t>Reporte planeación</t>
    </r>
    <r>
      <rPr>
        <sz val="9"/>
        <rFont val="Tahoma"/>
        <family val="2"/>
      </rPr>
      <t xml:space="preserve">: Documentos Plan de Acción versiones 1 y 2    </t>
    </r>
  </si>
  <si>
    <r>
      <t xml:space="preserve">Reporte S. Administrativos: </t>
    </r>
    <r>
      <rPr>
        <sz val="9"/>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9"/>
        <rFont val="Tahoma"/>
        <family val="2"/>
      </rPr>
      <t xml:space="preserve">Análisis OCI: </t>
    </r>
    <r>
      <rPr>
        <sz val="9"/>
        <rFont val="Tahoma"/>
        <family val="2"/>
      </rPr>
      <t xml:space="preserve">Conforme a lo reportado, se evidencia la adopción formal del instructivo y su publicación en la intranet, el cuál define como se elaborará la medición posterior de los bienes .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
    </r>
    <r>
      <rPr>
        <b/>
        <sz val="9"/>
        <rFont val="Tahoma"/>
        <family val="2"/>
      </rPr>
      <t>"Terminada Extemporánea"</t>
    </r>
    <r>
      <rPr>
        <sz val="9"/>
        <rFont val="Tahoma"/>
        <family val="2"/>
      </rPr>
      <t xml:space="preserve"> con estado </t>
    </r>
    <r>
      <rPr>
        <b/>
        <sz val="9"/>
        <rFont val="Tahoma"/>
        <family val="2"/>
      </rPr>
      <t xml:space="preserve">"Abierta" </t>
    </r>
    <r>
      <rPr>
        <sz val="9"/>
        <rFont val="Tahoma"/>
        <family val="2"/>
      </rPr>
      <t xml:space="preserve"> para realizar una verificación de las solicitudes que se remitan desde el área financiera durante el año 2021 y verificar el Informe técnico sobre el deterioro de los bienes de propiedad, planta y equipo, que se remita desde el área de servicios administrativos, según lo contemplado en el instructivo.</t>
    </r>
  </si>
  <si>
    <r>
      <rPr>
        <b/>
        <sz val="9"/>
        <rFont val="Tahoma"/>
        <family val="2"/>
      </rPr>
      <t xml:space="preserve">Reporte comercialización: </t>
    </r>
    <r>
      <rPr>
        <sz val="9"/>
        <rFont val="Tahoma"/>
        <family val="2"/>
      </rPr>
      <t xml:space="preserve">Se realizó reporte en los formatos MCOM-FT-028 CONTROL POR CONTRATO INTERADMINISTRATIVO y MCOM-FT-027 CUADRO DE CONTROL CONSOLIDADO DE CONTRATOS INTERADMINISTRATIVOS.
</t>
    </r>
    <r>
      <rPr>
        <b/>
        <sz val="9"/>
        <rFont val="Tahoma"/>
        <family val="2"/>
      </rPr>
      <t xml:space="preserve">Análisis  OCI: </t>
    </r>
    <r>
      <rPr>
        <sz val="9"/>
        <rFont val="Tahoma"/>
        <family val="2"/>
      </rPr>
      <t xml:space="preserve">De acuerdo al anterior seguimiento y la razón de mantener abierta la acción, se concluye que se dio continuidad a las herramientas formuladas. Se sugiere al área mantener el uso de dichas herramientas para el seguimiento de fututos contratos.  Por esta razón en adición a la calificación anterior, que se mantiene, </t>
    </r>
    <r>
      <rPr>
        <b/>
        <sz val="9"/>
        <rFont val="Tahoma"/>
        <family val="2"/>
      </rPr>
      <t xml:space="preserve">"Terminada Extemporánea" </t>
    </r>
    <r>
      <rPr>
        <sz val="9"/>
        <rFont val="Tahoma"/>
        <family val="2"/>
      </rPr>
      <t xml:space="preserve">se  deja con estado </t>
    </r>
    <r>
      <rPr>
        <b/>
        <sz val="9"/>
        <rFont val="Tahoma"/>
        <family val="2"/>
      </rPr>
      <t xml:space="preserve">"Cerrada" </t>
    </r>
  </si>
  <si>
    <r>
      <rPr>
        <b/>
        <sz val="9"/>
        <rFont val="Tahoma"/>
        <family val="2"/>
      </rPr>
      <t xml:space="preserve">Reporte Sub. Financiera: </t>
    </r>
    <r>
      <rPr>
        <sz val="9"/>
        <rFont val="Tahoma"/>
        <family val="2"/>
      </rPr>
      <t>En conjunto con las áreas que tienen bienes bajo su responsabilidad, se institucionalizó el instructivo  AGRI-SA-IN-002 INSTRUCTIVO PARA LA MEDICION POSTERIOR DE LOS BIENES, donde se especifico el paso a paso para determinar las vidas útiles, el avalúo y deterioro de los bienes. En el se establecieron los períodos para allegar la información que será objeto de revisión en el comité contable con el fin de determinar el reconocimiento si hubiese lugar a ello.</t>
    </r>
    <r>
      <rPr>
        <b/>
        <sz val="9"/>
        <rFont val="Tahoma"/>
        <family val="2"/>
      </rPr>
      <t xml:space="preserve">
</t>
    </r>
    <r>
      <rPr>
        <sz val="9"/>
        <rFont val="Tahoma"/>
        <family val="2"/>
      </rPr>
      <t xml:space="preserve">
</t>
    </r>
    <r>
      <rPr>
        <b/>
        <sz val="9"/>
        <rFont val="Tahoma"/>
        <family val="2"/>
      </rPr>
      <t xml:space="preserve">Análisis OCI: </t>
    </r>
    <r>
      <rPr>
        <sz val="9"/>
        <rFont val="Tahoma"/>
        <family val="2"/>
      </rPr>
      <t>Se evidenció estandarización del Instructivo referido, para medición posterior, el cual se encuentra publicado en la Documentación de la intranet, Proceso Gestión de recursos y administración de la información. De acuerdo con lo establecido en éste, se  verificará el procedimiento establecido para registro y revelación en los estados financieros del Canal.  Por lo anterior, se continúa calificando como</t>
    </r>
    <r>
      <rPr>
        <b/>
        <sz val="9"/>
        <rFont val="Tahoma"/>
        <family val="2"/>
      </rPr>
      <t xml:space="preserve"> "Incumplida"</t>
    </r>
    <r>
      <rPr>
        <sz val="9"/>
        <rFont val="Tahoma"/>
        <family val="2"/>
      </rPr>
      <t xml:space="preserve">. </t>
    </r>
  </si>
  <si>
    <t>Ver Aud control interno contable 2017 - Cód. 7.2.2.2 - Instructivo para la medición posterior de los bienes de Canal Capital.</t>
  </si>
  <si>
    <r>
      <t xml:space="preserve">Reporte G. Documental: </t>
    </r>
    <r>
      <rPr>
        <sz val="9"/>
        <rFont val="Tahoma"/>
        <family val="2"/>
      </rPr>
      <t xml:space="preserve">La implementación del documento se llevara a cabo durante el desarrollo de la herramienta  tecnológica que esta a cargo del área de sistemas, se hará entrega formal del documento en la reunión programada para el día 06 de mayo de 2021.
</t>
    </r>
    <r>
      <rPr>
        <b/>
        <sz val="9"/>
        <rFont val="Tahoma"/>
        <family val="2"/>
      </rPr>
      <t xml:space="preserve">Análisis OCI: </t>
    </r>
    <r>
      <rPr>
        <sz val="9"/>
        <rFont val="Tahoma"/>
        <family val="2"/>
      </rPr>
      <t xml:space="preserve">Teniendo en cuenta el reporte del área se adelantará la evaluación de los soportes remitidos durante el segundo seguimiento al plan formulado con corte a 31 de agosto de 2021 con el fin de proceder al cierre de la misma. De conformidad con lo anterior,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con el fin de verificar la implementación del documento por parte de las áreas responsables.</t>
    </r>
  </si>
  <si>
    <r>
      <t xml:space="preserve">Reporte G. Documental: </t>
    </r>
    <r>
      <rPr>
        <sz val="9"/>
        <rFont val="Tahoma"/>
        <family val="2"/>
      </rPr>
      <t xml:space="preserve">No finalizo teniendo en que el convenio finalizo.
</t>
    </r>
    <r>
      <rPr>
        <b/>
        <sz val="9"/>
        <rFont val="Tahoma"/>
        <family val="2"/>
      </rPr>
      <t xml:space="preserve">Análisis OCI: </t>
    </r>
    <r>
      <rPr>
        <sz val="9"/>
        <rFont val="Tahoma"/>
        <family val="2"/>
      </rPr>
      <t xml:space="preserve">Teniendo en cuenta lo indicado por el área, se realizó la liquidación del convenio interadministrativo dejando el archivo en comodato por tres (3) meses, se da por terminado lo formulado, calificándose como </t>
    </r>
    <r>
      <rPr>
        <b/>
        <sz val="9"/>
        <rFont val="Tahoma"/>
        <family val="2"/>
      </rPr>
      <t>"Terminada Extemporánea"</t>
    </r>
    <r>
      <rPr>
        <sz val="9"/>
        <rFont val="Tahoma"/>
        <family val="2"/>
      </rPr>
      <t xml:space="preserve"> y se procede al cierre de la misma en el entendido que no se adelantarán acciones sobre lo finalizado con el Archivo Distrital. </t>
    </r>
  </si>
  <si>
    <r>
      <t xml:space="preserve">Reporte G. Documental: </t>
    </r>
    <r>
      <rPr>
        <sz val="9"/>
        <rFont val="Tahoma"/>
        <family val="2"/>
      </rPr>
      <t xml:space="preserve">Teniendo en cuenta que el desarrollo de la herramienta tecnológica para el manejo de la gestión documental, esta a cargo del área de sistemas, gestión documental realiza acompañamientos, para el día 6 de mayo esta programada la mesa de trabajo para articular entre las áreas el desarrollo.
</t>
    </r>
    <r>
      <rPr>
        <b/>
        <sz val="9"/>
        <rFont val="Tahoma"/>
        <family val="2"/>
      </rPr>
      <t xml:space="preserve">Análisis OCI: </t>
    </r>
    <r>
      <rPr>
        <sz val="9"/>
        <rFont val="Tahoma"/>
        <family val="2"/>
      </rPr>
      <t xml:space="preserve">De conformidad con lo indicado por el área y las fechas de ejecución establecidas en el plan, se califica la acción con alerta </t>
    </r>
    <r>
      <rPr>
        <b/>
        <sz val="9"/>
        <rFont val="Tahoma"/>
        <family val="2"/>
      </rPr>
      <t>"Incumplida"</t>
    </r>
    <r>
      <rPr>
        <sz val="9"/>
        <rFont val="Tahoma"/>
        <family val="2"/>
      </rPr>
      <t xml:space="preserve"> y se adelantará la evaluación de los soportes que sean entregados durante el segundo seguimiento a efectuar con corte a 31 de agosto de 2021. </t>
    </r>
  </si>
  <si>
    <t>Ver Aud control interno contable 2017 - Cód. 13 - Informe final de la Toma física de inventarios 2020</t>
  </si>
  <si>
    <r>
      <t xml:space="preserve">Reporte S. Administrativos: </t>
    </r>
    <r>
      <rPr>
        <sz val="9"/>
        <rFont val="Tahoma"/>
        <family val="2"/>
      </rPr>
      <t xml:space="preserve">Para la vigencia 2020 se remite el informe de toma física de inventarios donde indica que, los bienes a los cuales fueron intervenidos, cuentan con su respectiva placa de inventarios legible y su respectiva etiqueta transparente, la cual, mitiga un poco que se borre la numeración.
</t>
    </r>
    <r>
      <rPr>
        <b/>
        <sz val="9"/>
        <rFont val="Tahoma"/>
        <family val="2"/>
      </rPr>
      <t xml:space="preserve">Análisis OCI: </t>
    </r>
    <r>
      <rPr>
        <sz val="9"/>
        <rFont val="Tahoma"/>
        <family val="2"/>
      </rPr>
      <t xml:space="preserve">Conforme al Informe final  remitido por servicios administrativos al área de contabilidad, se evidencia la toma física de inventarios ejecutada durante el año 2020, el cambio de placas, el recubrimiento con stickers transparente para mitigar su deterioro y la actualización en el sistema del inventario que haya sido necesario.  Por lo anterior, se califica como </t>
    </r>
    <r>
      <rPr>
        <b/>
        <sz val="9"/>
        <rFont val="Tahoma"/>
        <family val="2"/>
      </rPr>
      <t>"Terminada Extemporánea"</t>
    </r>
    <r>
      <rPr>
        <sz val="9"/>
        <rFont val="Tahoma"/>
        <family val="2"/>
      </rPr>
      <t xml:space="preserve"> con estado </t>
    </r>
    <r>
      <rPr>
        <b/>
        <sz val="9"/>
        <rFont val="Tahoma"/>
        <family val="2"/>
      </rPr>
      <t xml:space="preserve">"Cerrada" </t>
    </r>
    <r>
      <rPr>
        <sz val="9"/>
        <rFont val="Tahoma"/>
        <family val="2"/>
      </rPr>
      <t xml:space="preserve"> dando cumplimiento a las acciones establecidas.</t>
    </r>
  </si>
  <si>
    <t>Remitir las solicitudes que se emitan  desde el área financiera durante el año 2021, con el propósito de  verificar el Informe técnico sobre los bienes susceptibles de deterioro y avalúo de la entidad., que se remita desde el área de servicios administrativos, según lo contemplado en el instructivo.</t>
  </si>
  <si>
    <t>1. PINAR
2. Correo presentación Comité Institucional 
3. Presentación PINAR 
4. Programación Comité Institucional 29/04/2021</t>
  </si>
  <si>
    <r>
      <t xml:space="preserve">Reporte G. Documental: </t>
    </r>
    <r>
      <rPr>
        <sz val="9"/>
        <rFont val="Tahoma"/>
        <family val="2"/>
      </rPr>
      <t xml:space="preserve">Se realizo la actualización del PINAR y se realizo su presentación para aprobación del Comité Institucional de Desarrollo y Desempeño el 29 de abril de 2021.
</t>
    </r>
    <r>
      <rPr>
        <b/>
        <sz val="9"/>
        <rFont val="Tahoma"/>
        <family val="2"/>
      </rPr>
      <t xml:space="preserve">Análisis OCI: </t>
    </r>
    <r>
      <rPr>
        <sz val="9"/>
        <rFont val="Tahoma"/>
        <family val="2"/>
      </rPr>
      <t xml:space="preserve">Se realiza la verificación de los soportes remitidos por el área dentro de lo que se evidencia la presentación del CIGD adelantado el 29 de abril de 2021, así como las recomendaciones emitidas por parte de la Oficina de Control Interno el 29-04-2021 con el fin de que se adelante el fortalecimiento del PINAR, a la fecha no se evidencia su actualización y publicación en la intranet de Capital por lo que, teniendo en cuenta las fechas de ejecución se califica con alerta </t>
    </r>
    <r>
      <rPr>
        <b/>
        <sz val="9"/>
        <rFont val="Tahoma"/>
        <family val="2"/>
      </rPr>
      <t>"Incumplida"</t>
    </r>
    <r>
      <rPr>
        <sz val="9"/>
        <rFont val="Tahoma"/>
        <family val="2"/>
      </rPr>
      <t xml:space="preserve"> y se recomienda dar celeridad a lo pendiente con el fin de proceder al cierre de esta. </t>
    </r>
  </si>
  <si>
    <r>
      <t xml:space="preserve">Reporte G. Documental: </t>
    </r>
    <r>
      <rPr>
        <sz val="9"/>
        <rFont val="Tahoma"/>
        <family val="2"/>
      </rPr>
      <t xml:space="preserve">En relación a lo estipulado en la  AGRI-SI-PO-006 POLÍTICA DE CERO PAPEL se han venido desarrollando estrategias para al disminución del consumo de Papel al interior de Canal Capital, por ejemplo la gestión documental digital que ha posibilitado bajo la GUÍA DE LINEAMIENTOS PARA EL USO Y ALMACENAMIENTO DE DOCUMENTOS DIGITALES Y/O ELECTRÓNICOS EN CANAL CAPITAL la cual y bajo el repositorio de archivo de gestión las áreas de al entidad han podido continuar con sus procesos sin necesidad de utilizar la información físicamente. 
</t>
    </r>
    <r>
      <rPr>
        <b/>
        <sz val="9"/>
        <rFont val="Tahoma"/>
        <family val="2"/>
      </rPr>
      <t xml:space="preserve">Análisis OCI: </t>
    </r>
    <r>
      <rPr>
        <sz val="9"/>
        <rFont val="Tahoma"/>
        <family val="2"/>
      </rPr>
      <t xml:space="preserve">Si bien el área ha venido adelantando ajustes y modificaciones frente a la Política de cero papel, es importante que realice la lectura de las recomendaciones dejadas por la Oficina de Control interno como resultado de los seguimientos adelantados, ya que a la fecha no se cuenta con soportes que permitan evidenciar su socialización. Por lo anterior, se mantiene la calificación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con el fin de evidenciar que se adelanten las actividades que permitan dar cierre a las acciones formuladas. </t>
    </r>
  </si>
  <si>
    <t>1. Correo electrónico solicitud presupuesto</t>
  </si>
  <si>
    <r>
      <t xml:space="preserve">Reporte G. Documental: </t>
    </r>
    <r>
      <rPr>
        <sz val="9"/>
        <rFont val="Tahoma"/>
        <family val="2"/>
      </rPr>
      <t xml:space="preserve">Se realizo la solicitud a planeación del presupuesto asignado para la compra de unidades de conservación con el fin de tener claridad de cuanto dinero se cuenta para la adquisición de cajas y carpetas para la transferencia secundaria.
</t>
    </r>
    <r>
      <rPr>
        <b/>
        <sz val="9"/>
        <rFont val="Tahoma"/>
        <family val="2"/>
      </rPr>
      <t xml:space="preserve">Análisis OCI: </t>
    </r>
    <r>
      <rPr>
        <sz val="9"/>
        <rFont val="Tahoma"/>
        <family val="2"/>
      </rPr>
      <t xml:space="preserve">Se realiza la verificación de los soportes remitidos evidenciando que estos se encuentran por fuera del corte establecido a 30 de abril de 2021 para el actual seguimiento [4 de mayo de 2021]. Por lo que no se tienen en cuenta para la evaluación y se recomienda tener en cuenta lo establecido en la Circular Interna No.024 de 2020 para los futuros seguimientos adelantados por la OCI.
De conformidad con lo anterior, se califica la acción con alerta </t>
    </r>
    <r>
      <rPr>
        <b/>
        <sz val="9"/>
        <rFont val="Tahoma"/>
        <family val="2"/>
      </rPr>
      <t>"Incumplida"</t>
    </r>
    <r>
      <rPr>
        <sz val="9"/>
        <rFont val="Tahoma"/>
        <family val="2"/>
      </rPr>
      <t xml:space="preserve"> y se recomienda al área adelantar lo pendiente para dar cabal cumplimiento a lo formulado. </t>
    </r>
  </si>
  <si>
    <t>1. SIC
2. Correo presentación Comité Institucional 
3. Presentación SIC 
4. Programación Comité Institucional 29/04/2021</t>
  </si>
  <si>
    <r>
      <rPr>
        <b/>
        <sz val="9"/>
        <rFont val="Tahoma"/>
        <family val="2"/>
      </rPr>
      <t>Reporte G. Documental:</t>
    </r>
    <r>
      <rPr>
        <sz val="9"/>
        <rFont val="Tahoma"/>
        <family val="2"/>
      </rPr>
      <t xml:space="preserve"> Se realizo la actualización del SIC y se realizo su presentación para aprobación del Comité Institucional de Desarrollo y Desempeño el 29 de abril de 2021.
</t>
    </r>
    <r>
      <rPr>
        <b/>
        <sz val="9"/>
        <rFont val="Tahoma"/>
        <family val="2"/>
      </rPr>
      <t xml:space="preserve">
Análisis OCI:</t>
    </r>
    <r>
      <rPr>
        <sz val="9"/>
        <rFont val="Tahoma"/>
        <family val="2"/>
      </rPr>
      <t xml:space="preserve"> Se realiza la verificación de los soportes remitidos por el área dentro de lo que se evidencia la presentación del CIGD adelantado el 29 de abril de 2021, así como las recomendaciones emitidas por parte de la Oficina de Control Interno el 29-04-2021 con el fin de que se adelante el fortalecimiento del SIC, a la fecha no se evidencia su actualización y publicación en la intranet de Capital por lo que, teniendo en cuenta las fechas de ejecución se califica con alerta </t>
    </r>
    <r>
      <rPr>
        <b/>
        <sz val="9"/>
        <rFont val="Tahoma"/>
        <family val="2"/>
      </rPr>
      <t>"Incumplida"</t>
    </r>
    <r>
      <rPr>
        <sz val="9"/>
        <rFont val="Tahoma"/>
        <family val="2"/>
      </rPr>
      <t xml:space="preserve"> y se recomienda dar celeridad a lo pendiente con el fin de proceder al cierre de esta. </t>
    </r>
  </si>
  <si>
    <r>
      <t xml:space="preserve">Reporte G. Documental: </t>
    </r>
    <r>
      <rPr>
        <sz val="9"/>
        <rFont val="Tahoma"/>
        <family val="2"/>
      </rPr>
      <t xml:space="preserve">Teniendo en cuenta la actualización y aprobación del Sistema Integrado de Conservación SIC, la actualización del documento plan de emergencias esta contemplada para el mes de mayo de 2021, a la fecha el documento ya se encuentra en actualización, incluyendo matriz de riesgos y documento electrónico.
</t>
    </r>
    <r>
      <rPr>
        <b/>
        <sz val="9"/>
        <rFont val="Tahoma"/>
        <family val="2"/>
      </rPr>
      <t xml:space="preserve">Análisis OCI: </t>
    </r>
    <r>
      <rPr>
        <sz val="9"/>
        <rFont val="Tahoma"/>
        <family val="2"/>
      </rPr>
      <t xml:space="preserve">De conformidad con lo indicado por el área de Gestión Documental a la fecha se encuentra en proceso la actualización del plan de emergencias del Canal. Teniendo en cuenta lo anterior, así como las fechas de ejecución programadas se califica la acción con alerta </t>
    </r>
    <r>
      <rPr>
        <b/>
        <sz val="9"/>
        <rFont val="Tahoma"/>
        <family val="2"/>
      </rPr>
      <t>"Incumplida"</t>
    </r>
    <r>
      <rPr>
        <sz val="9"/>
        <rFont val="Tahoma"/>
        <family val="2"/>
      </rPr>
      <t xml:space="preserve"> y se recomienda al área adelantar lo pertinente para dar cabal cumplimiento a lo formulado en el plan. </t>
    </r>
  </si>
  <si>
    <t>1. Informes de foliación 2018 e informe hojas de control 2016</t>
  </si>
  <si>
    <r>
      <t xml:space="preserve">Reporte G. Documental: </t>
    </r>
    <r>
      <rPr>
        <sz val="9"/>
        <rFont val="Tahoma"/>
        <family val="2"/>
      </rPr>
      <t xml:space="preserve">se realiza reunión con técnico de la coordinación Jurídica para revisión y avances de la foliación vigencia 2018 y para verificar las hojas de control en los expedientes  vigencia 2016.
</t>
    </r>
    <r>
      <rPr>
        <b/>
        <sz val="9"/>
        <rFont val="Tahoma"/>
        <family val="2"/>
      </rPr>
      <t xml:space="preserve">Análisis OCI: </t>
    </r>
    <r>
      <rPr>
        <sz val="9"/>
        <rFont val="Tahoma"/>
        <family val="2"/>
      </rPr>
      <t xml:space="preserve">Verificados los soportes remitidos por el área se observan documentos en word sin los elementos requeridos para presentación de soportes mencionados en la Circular Interna No.024 de 2020, así como tampoco se observa la presentación de estos a los responsables de implementación de hojas de control y foliación de manera que tengan conocimiento de los avances y pendientes en materia de organización de los expedientes de vigencias anteriores. 
Teniendo en cuenta lo anterior, se mantiene la calificación con alerta </t>
    </r>
    <r>
      <rPr>
        <b/>
        <sz val="9"/>
        <rFont val="Tahoma"/>
        <family val="2"/>
      </rPr>
      <t>"Incumplida"</t>
    </r>
    <r>
      <rPr>
        <sz val="9"/>
        <rFont val="Tahoma"/>
        <family val="2"/>
      </rPr>
      <t xml:space="preserve"> y se recomienda adelantar los ajustes necesarios a los informes construidos.</t>
    </r>
  </si>
  <si>
    <t xml:space="preserve">1. Política de gestión Documental
2. Plan de trabajo </t>
  </si>
  <si>
    <r>
      <t xml:space="preserve">Reporte G. Documental: </t>
    </r>
    <r>
      <rPr>
        <sz val="9"/>
        <rFont val="Tahoma"/>
        <family val="2"/>
      </rPr>
      <t xml:space="preserve">Se realizo un plan de trabajo para la implementación de la Política de Gestión Documental para que sea conocida por los funcionarios y contratistas de canal Capital.
</t>
    </r>
    <r>
      <rPr>
        <b/>
        <sz val="9"/>
        <rFont val="Tahoma"/>
        <family val="2"/>
      </rPr>
      <t xml:space="preserve">Análisis OCI: </t>
    </r>
    <r>
      <rPr>
        <sz val="9"/>
        <rFont val="Tahoma"/>
        <family val="2"/>
      </rPr>
      <t xml:space="preserve">Se evidencia la actualización de la Política de Gestión Documental el 20-09-2020 en CIGD, así como su publicación en la intranet de Capital, de conformidad con lo formulado en el Plan, por lo tanto, se califica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de manera que se adelanten las actividades de socialización al interior de la organización.</t>
    </r>
  </si>
  <si>
    <r>
      <t xml:space="preserve">Reporte G. Documental: </t>
    </r>
    <r>
      <rPr>
        <sz val="9"/>
        <rFont val="Tahoma"/>
        <family val="2"/>
      </rPr>
      <t xml:space="preserve">Teniendo en cuenta la actualización y aprobación del Sistema Integrado de Conservación SIC, la actualización del documento plan de emergencias esta contemplada para el mes de mayo de 2021, a la fecha el documento ya se encuentra en actualización, incluyendo matriz de riesgos y documento electrónico.
</t>
    </r>
    <r>
      <rPr>
        <b/>
        <sz val="9"/>
        <rFont val="Tahoma"/>
        <family val="2"/>
      </rPr>
      <t xml:space="preserve">Análisis OCI: </t>
    </r>
    <r>
      <rPr>
        <sz val="9"/>
        <rFont val="Tahoma"/>
        <family val="2"/>
      </rPr>
      <t xml:space="preserve">De conformidad con lo indicado por el área de Gestión Documental a la fecha se encuentra en proceso la actualización del plan de emergencias del Canal. Teniendo en cuenta lo anterior, así como las fechas de ejecución programadas se mantiene la calificación de la acción como </t>
    </r>
    <r>
      <rPr>
        <b/>
        <sz val="9"/>
        <rFont val="Tahoma"/>
        <family val="2"/>
      </rPr>
      <t>"Terminada Extemporánea"</t>
    </r>
    <r>
      <rPr>
        <sz val="9"/>
        <rFont val="Tahoma"/>
        <family val="2"/>
      </rPr>
      <t xml:space="preserve"> con estado </t>
    </r>
    <r>
      <rPr>
        <b/>
        <sz val="9"/>
        <rFont val="Tahoma"/>
        <family val="2"/>
      </rPr>
      <t xml:space="preserve">"Abierta" </t>
    </r>
    <r>
      <rPr>
        <sz val="9"/>
        <rFont val="Tahoma"/>
        <family val="2"/>
      </rPr>
      <t xml:space="preserve">y se recomienda al área adelantar lo pertinente para dar cabal cumplimiento a lo formulado en el plan. </t>
    </r>
  </si>
  <si>
    <t>No se adjuntan evidencias, el área informa lo siguiente: En el seguimiento anterior se adjuntaron las evidencias. En esa vigencia se están implementando las 2 propuestas.</t>
  </si>
  <si>
    <r>
      <rPr>
        <b/>
        <sz val="9"/>
        <rFont val="Tahoma"/>
        <family val="2"/>
      </rPr>
      <t>Reporte T. Humano</t>
    </r>
    <r>
      <rPr>
        <sz val="9"/>
        <rFont val="Tahoma"/>
        <family val="2"/>
      </rPr>
      <t xml:space="preserve">: Todas acciones de la columna J están cumplidas. Este año se retomaron las propuestas nuevamente.
</t>
    </r>
    <r>
      <rPr>
        <b/>
        <sz val="9"/>
        <rFont val="Tahoma"/>
        <family val="2"/>
      </rPr>
      <t>Análisis OCI:</t>
    </r>
    <r>
      <rPr>
        <sz val="9"/>
        <rFont val="Tahoma"/>
        <family val="2"/>
      </rPr>
      <t xml:space="preserve"> Teniendo lo indicado por el área y los seguimientos anteriores, las 4 acciones planteadas ya están cumplidas, se verifica  que se están retomando las propuestas planteadas durante el año 2020. Como las acciones planteadas solo daban alcance a "proponer" se califica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como se indicó en el seguimiento anterior se debe remitir evidencia de la normalización de los formatos de evaluación y reclutamiento de personal, propuestos de manera que se pueda proceder al cierre de la acción. </t>
    </r>
  </si>
  <si>
    <t>Ver Aud gestión de recursos Cód. 10 - Acta de reunión</t>
  </si>
  <si>
    <t>1. Correo electrónico de publicación y procedimientos actualizados</t>
  </si>
  <si>
    <r>
      <t xml:space="preserve">Reporte G. Documental: </t>
    </r>
    <r>
      <rPr>
        <sz val="9"/>
        <rFont val="Tahoma"/>
        <family val="2"/>
      </rPr>
      <t xml:space="preserve">Se realiza informe con fotos de  biodeterioro en las áreas misionales.
</t>
    </r>
    <r>
      <rPr>
        <b/>
        <sz val="9"/>
        <rFont val="Tahoma"/>
        <family val="2"/>
      </rPr>
      <t xml:space="preserve">Análisis OCI: </t>
    </r>
    <r>
      <rPr>
        <sz val="9"/>
        <rFont val="Tahoma"/>
        <family val="2"/>
      </rPr>
      <t xml:space="preserve">Verificados los soportes remitidos por el área se observa un documento en word </t>
    </r>
    <r>
      <rPr>
        <i/>
        <sz val="9"/>
        <rFont val="Tahoma"/>
        <family val="2"/>
      </rPr>
      <t>"Informe Biodeterioro"</t>
    </r>
    <r>
      <rPr>
        <sz val="9"/>
        <rFont val="Tahoma"/>
        <family val="2"/>
      </rPr>
      <t xml:space="preserve"> sin los elementos requeridos para presentación de soportes mencionados en la Circular Interna No.024 de 2020, así como tampoco se observa la presentación de estos a los responsables de custodia de los archivos físicos,  de manera que tengan conocimiento de las acciones correctivas que deben adelantarse con el fin de evitar la pérdida de documentación por moho u otros que puedan afectar los expedientes almacenados en las instalaciones de Capital. 
Teniendo en cuenta lo anterior, se mantiene la calificación con alerta </t>
    </r>
    <r>
      <rPr>
        <b/>
        <sz val="9"/>
        <rFont val="Tahoma"/>
        <family val="2"/>
      </rPr>
      <t>"Incumplida"</t>
    </r>
    <r>
      <rPr>
        <sz val="9"/>
        <rFont val="Tahoma"/>
        <family val="2"/>
      </rPr>
      <t xml:space="preserve"> y se recomienda adelantar los ajustes necesarios a los informes construidos.</t>
    </r>
  </si>
  <si>
    <t>Se adjunta TRD y correo evidencia del envío de la misma al área de Gestión Documental.</t>
  </si>
  <si>
    <t>1. Correo electrónico de solicitud a planeación para la eliminación/modificación de los procedimientos del proceso
2. Correo de notificación de planeación de la actualización de los procedimientos en la intranet
3 y 4. Acta de reunión revisión estado de la documentación a corte d e 31 de diciembre 
5 y 5.1 Correo electrónico de revisión control interno sobre pertinencia de eliminación de instructivos y correos de revisión de la dirección operativa sobre la pertinencia de los instructivos
6. Correo de solicitud de eliminación de instructivos y actualización estrategia de ventas 2021</t>
  </si>
  <si>
    <t>Ver Aud Control Interno contable 2019 Cód. 7.2.2 - Actas de reunión de las mesas de trabajo y su debida socialización</t>
  </si>
  <si>
    <r>
      <rPr>
        <b/>
        <sz val="9"/>
        <rFont val="Tahoma"/>
        <family val="2"/>
      </rPr>
      <t xml:space="preserve">Reporte Sub. Financiera: </t>
    </r>
    <r>
      <rPr>
        <sz val="9"/>
        <rFont val="Tahoma"/>
        <family val="2"/>
      </rPr>
      <t>El instructivo AGFF-CO-IN-004 se encuentra en proceso de actualización de acuerdo a los establecido en al resolución 441 del 26/12/2019 y la resolución 193 del 3 de diciembre de 2020 emitido por la CGN, sobre el reporte uniforme de las notas a la CGN.</t>
    </r>
    <r>
      <rPr>
        <b/>
        <sz val="9"/>
        <rFont val="Tahoma"/>
        <family val="2"/>
      </rPr>
      <t xml:space="preserve">
</t>
    </r>
    <r>
      <rPr>
        <sz val="9"/>
        <rFont val="Tahoma"/>
        <family val="2"/>
      </rPr>
      <t xml:space="preserve">
</t>
    </r>
    <r>
      <rPr>
        <b/>
        <sz val="9"/>
        <rFont val="Tahoma"/>
        <family val="2"/>
      </rPr>
      <t>Análisis OCI:</t>
    </r>
    <r>
      <rPr>
        <sz val="9"/>
        <rFont val="Tahoma"/>
        <family val="2"/>
      </rPr>
      <t xml:space="preserve"> No se pueden evidenciar avances para esta acción en este cuatrimestre, a pesar de estar incumplida desde el tercer cuatrimestre de 2020, de acuerdo con el plazo establecido por la Subdirección Financiera. Se recomienda tener en cuenta lo reportado en el Plan de mejoramiento institucional frente a esta acción, ya que es diferente. Si bien la elaboración de las notas con corte a 31 de diciembre de 2020, se realizó de acuerdo con lo establecido en la Resolución 193 de 2020 de la CGN, para la fecha de expedición de esta resolución (diciembre), el área no había elaborado el formato que definió en la acción de mejora y tampoco solicitó modificación del plazo o de la acción ante la Contraloría, como lo establece el procedimiento del ente de control. Por lo cual, es importante que se adelante la actividad, incorporando los lineamientos emitidos por la Contaduría General, en el proceso de Gestión Financiera y Facturación.</t>
    </r>
    <r>
      <rPr>
        <b/>
        <sz val="9"/>
        <rFont val="Tahoma"/>
        <family val="2"/>
      </rPr>
      <t xml:space="preserve">
</t>
    </r>
    <r>
      <rPr>
        <sz val="9"/>
        <rFont val="Tahoma"/>
        <family val="2"/>
      </rPr>
      <t>Por lo anterior, se continúa calificando como</t>
    </r>
    <r>
      <rPr>
        <b/>
        <sz val="9"/>
        <rFont val="Tahoma"/>
        <family val="2"/>
      </rPr>
      <t xml:space="preserve"> "Incumplida". </t>
    </r>
  </si>
  <si>
    <r>
      <rPr>
        <b/>
        <sz val="9"/>
        <rFont val="Tahoma"/>
        <family val="2"/>
      </rPr>
      <t>Reporte T. Humano</t>
    </r>
    <r>
      <rPr>
        <sz val="9"/>
        <rFont val="Tahoma"/>
        <family val="2"/>
      </rPr>
      <t xml:space="preserve">: Las capacitaciones que se realizan están solicitadas en su mayoría por la propias áreas de acuerdo a sus necesidades. Este año el proveedor  esta realizando evaluaciones pre y post de cada sesión.                                         
                                                                                                                                                                                                                                                </t>
    </r>
    <r>
      <rPr>
        <b/>
        <sz val="9"/>
        <rFont val="Tahoma"/>
        <family val="2"/>
      </rPr>
      <t>Análisis OCI:</t>
    </r>
    <r>
      <rPr>
        <sz val="9"/>
        <rFont val="Tahoma"/>
        <family val="2"/>
      </rPr>
      <t xml:space="preserve"> Teniendo lo indicado por el área, se evidencia el soporte de la evaluación pre y post  de la capacitación realizada al área financiera en  el año 2021, ya que el indicador formulado  solo evaluaría las capacitaciones realizadas para esta área se califica como </t>
    </r>
    <r>
      <rPr>
        <b/>
        <sz val="9"/>
        <rFont val="Tahoma"/>
        <family val="2"/>
      </rPr>
      <t xml:space="preserve">"Terminada Extemporánea" </t>
    </r>
    <r>
      <rPr>
        <sz val="9"/>
        <rFont val="Tahoma"/>
        <family val="2"/>
      </rPr>
      <t>con estado</t>
    </r>
    <r>
      <rPr>
        <b/>
        <sz val="9"/>
        <rFont val="Tahoma"/>
        <family val="2"/>
      </rPr>
      <t xml:space="preserve"> "Abierta" </t>
    </r>
    <r>
      <rPr>
        <sz val="9"/>
        <rFont val="Tahoma"/>
        <family val="2"/>
      </rPr>
      <t xml:space="preserve">con el objetivo de verificar si se realizarán más capacitaciones al área financiera para esta vigencia, y donde se deben remitir las evaluaciones que permitan evidenciar el cumplimiento al objetivo de la capacitación. </t>
    </r>
  </si>
  <si>
    <r>
      <rPr>
        <b/>
        <sz val="9"/>
        <color theme="1"/>
        <rFont val="Tahoma"/>
        <family val="2"/>
      </rPr>
      <t xml:space="preserve">Reporte técnica: </t>
    </r>
    <r>
      <rPr>
        <sz val="9"/>
        <color theme="1"/>
        <rFont val="Tahoma"/>
        <family val="2"/>
      </rPr>
      <t xml:space="preserve">1. Acta reunión
</t>
    </r>
    <r>
      <rPr>
        <b/>
        <sz val="9"/>
        <color theme="1"/>
        <rFont val="Tahoma"/>
        <family val="2"/>
      </rPr>
      <t xml:space="preserve">Reporte sistemas: </t>
    </r>
    <r>
      <rPr>
        <sz val="9"/>
        <color theme="1"/>
        <rFont val="Tahoma"/>
        <family val="2"/>
      </rPr>
      <t xml:space="preserve">ACTA DE REUNIÓN_12.04.21
Correo de Bogotá es TIC - Re_ Solicitud de Información - Informe de Seguimiento Normas de Uso de Software </t>
    </r>
  </si>
  <si>
    <t>1. Correo electrónico equipo digital
2. 2 Correos electrónicos de socialización que corresponden a 7 proyectos en total, 6 de la franja Mesa Capital y 1 de proyectos estratégicos
3. Correo electrónico de socialización de toda la documentación del proceso</t>
  </si>
  <si>
    <t>1. Acta de reunión noviembre y diciembre de 2020
2. Acta de reunión seguimiento 2021
3. Correo electrónico de solicitud de modificación del manual general de producción y de publicación
4. Correo electrónico de solicitud de actualización de la caracterización y de respuesta por parte de planeación</t>
  </si>
  <si>
    <r>
      <t xml:space="preserve">Reporte Producción: </t>
    </r>
    <r>
      <rPr>
        <sz val="9"/>
        <rFont val="Tahoma"/>
        <family val="2"/>
      </rPr>
      <t xml:space="preserve">Se realizó la revisión del 100% de los documentos del proceso y se gestionaron las modificaciones de ajuste a planeación. Así mismo se realizó la revisión y actualización del 100% de los formatos del proceso.
</t>
    </r>
    <r>
      <rPr>
        <b/>
        <sz val="9"/>
        <rFont val="Tahoma"/>
        <family val="2"/>
      </rPr>
      <t xml:space="preserve">Análisis OCI: </t>
    </r>
    <r>
      <rPr>
        <sz val="9"/>
        <rFont val="Tahoma"/>
        <family val="2"/>
      </rPr>
      <t xml:space="preserve">Se adelanta la verificación de los soportes entregados dentro de los cuales se observan revisiones consignadas en las actas de reunión de noviembre y diciembre de 2020 sobre la totalidad de la documentación del proceso. Teniendo en cuenta lo anterior, así como que los procedimientos fueron actualizados en julio y septiembre de 2020, se califica la acción como </t>
    </r>
    <r>
      <rPr>
        <b/>
        <sz val="9"/>
        <rFont val="Tahoma"/>
        <family val="2"/>
      </rPr>
      <t xml:space="preserve">"Terminada Extemporánea" </t>
    </r>
    <r>
      <rPr>
        <sz val="9"/>
        <rFont val="Tahoma"/>
        <family val="2"/>
      </rPr>
      <t xml:space="preserve"> y se procede al cierre de la misma.</t>
    </r>
  </si>
  <si>
    <t>1. Actas de reunión coordinación de producción
2. Correo electrónico de envío de propuestas de mejora al procedimiento de proyectos y correo de recordatorio para conocer la versión final generada por planeación</t>
  </si>
  <si>
    <t>Se anexan correos que dan cuenta que la actividad se realizó el 30 de octubre de 2020, toda vez que en esa fecha se solicitó a la Oficina de Planeación la modificación del formato de Acta de Aprobación de Póliza. Igualmente, se anexa el comunicado interno No. 46 de enero de 2021, a través del cual se realizó la socialización del citado formato.</t>
  </si>
  <si>
    <t>1. Correo electrónico de solicitud a planeación para la eliminación/modificación de los procedimientos del proceso
2. Correo de notificación de planeación de la actualización de los procedimientos en la intranet
3 y 4. Acta de reunión revisión estado de la documentación a corte d e 31 de diciembre 
5 y 5.1 Correo electrónico de revisión control interno sobre pertinencia de eliminación de instructivos y correos de revisión de la dirección operativa sobre la pertinencia de los instructivos
6. Correo de solicitud de eliminación de instructivos y actualización estrategia de ventas 2021
7. Registro de socialización de procedimientos</t>
  </si>
  <si>
    <t>1. Acta de revisión de riesgos de corrupción y de proceso
2. Acta de reunión revisión indicadores y correo de envío de información a planeación</t>
  </si>
  <si>
    <r>
      <t xml:space="preserve">Reporte Sistemas: </t>
    </r>
    <r>
      <rPr>
        <sz val="9"/>
        <rFont val="Tahoma"/>
        <family val="2"/>
      </rPr>
      <t xml:space="preserve">a) Evidencia URL, opción de soporte: http://intranet.canalcapital.gov.co/intranet/soporte/  
c) Informes finales de proveedores
e) Hoja de Excel con el Plan_de_ejecucion_PETI-2021_2024.
</t>
    </r>
    <r>
      <rPr>
        <b/>
        <sz val="9"/>
        <rFont val="Tahoma"/>
        <family val="2"/>
      </rPr>
      <t xml:space="preserve">Reporte S. Administrativos: </t>
    </r>
    <r>
      <rPr>
        <sz val="9"/>
        <rFont val="Tahoma"/>
        <family val="2"/>
      </rPr>
      <t xml:space="preserve"> No se remiten soportes.
</t>
    </r>
    <r>
      <rPr>
        <b/>
        <sz val="9"/>
        <rFont val="Tahoma"/>
        <family val="2"/>
      </rPr>
      <t>Reporte Planeación: b).</t>
    </r>
    <r>
      <rPr>
        <sz val="9"/>
        <rFont val="Tahoma"/>
        <family val="2"/>
      </rPr>
      <t xml:space="preserve"> Correos electrónicos invitando a reportar el Plan de Acción Institucional y cargar avances en el enlace destinado para tal fin por parte de planeación como repositorio de información de gestión asociado.
</t>
    </r>
  </si>
  <si>
    <t>PAI 2021 V2 - Subdirección Administrativa</t>
  </si>
  <si>
    <r>
      <t xml:space="preserve">Reporte Sistemas: </t>
    </r>
    <r>
      <rPr>
        <sz val="9"/>
        <rFont val="Tahoma"/>
        <family val="2"/>
      </rPr>
      <t xml:space="preserve">a) y b) AGRI-SI-PL-001 PLAN ESTRATÉGICO DE TECNOLOGÍAS DE LA INFORMACIÓN - PETI
c) Levantamiento de Servicios de TI 
d) Plan calidad de datos de información v1
e f g) Guía de Diseño de Desarrollo de Software Canal Capital
h)AGRI-SI-PL-002 PLAN DE CONTINUIDAD DEL NEGOCIO - SISTEMAS
j) Documentación de avance de IPV6
k) Documentos del plan de sensibilización del SGSI
</t>
    </r>
    <r>
      <rPr>
        <b/>
        <sz val="9"/>
        <rFont val="Tahoma"/>
        <family val="2"/>
      </rPr>
      <t>Reporte Planeación:</t>
    </r>
    <r>
      <rPr>
        <sz val="9"/>
        <rFont val="Tahoma"/>
        <family val="2"/>
      </rPr>
      <t xml:space="preserve"> PGIRESPEL actualizado, Correo electrónico dirigido al Gestor Ambiental en el cual se explica el resultado del análisis sobre el componente tecnológico.      
</t>
    </r>
  </si>
  <si>
    <t>a) Autodiagnóstico MSPI 2020
b) ISO_27001_SoA-DIC.7.20
C) ISO_27001_SoA-DIC.7.20</t>
  </si>
  <si>
    <t>a) AGRI-SI-PL-004 PLAN DE TRATAMIENTO DE RIESGOS DE SEGURIDAD Y PRIVACIDAD DE LA INFORMACIÓN (1)
b)PAI 2021 V2 - Subdirección Administrativa abril</t>
  </si>
  <si>
    <t>a) Plan de sensibilización del SGSI v1_20.04.2021
b) Documentos de presentación ante el comité institucional</t>
  </si>
  <si>
    <r>
      <t xml:space="preserve">Reporte At. al ciudadano: </t>
    </r>
    <r>
      <rPr>
        <sz val="9"/>
        <rFont val="Tahoma"/>
        <family val="2"/>
      </rPr>
      <t xml:space="preserve">1. Presentación y agendamiento Comité 
</t>
    </r>
    <r>
      <rPr>
        <b/>
        <sz val="9"/>
        <rFont val="Tahoma"/>
        <family val="2"/>
      </rPr>
      <t xml:space="preserve">Reporte Planeación: </t>
    </r>
    <r>
      <rPr>
        <sz val="9"/>
        <rFont val="Tahoma"/>
        <family val="2"/>
      </rPr>
      <t xml:space="preserve"> Correos electrónicos invitando a reportar el Plan de Acción Institucional y cargar avances en el enlace destinado para tal fin por parte de planeación como repositorio de información de gestión asociado.
</t>
    </r>
  </si>
  <si>
    <r>
      <t xml:space="preserve">Reporte At. Ciudadano: </t>
    </r>
    <r>
      <rPr>
        <sz val="9"/>
        <rFont val="Tahoma"/>
        <family val="2"/>
      </rPr>
      <t xml:space="preserve">1. Se realizó la actualización de los logos institucionales en los documentos del área en diciembre del año pasado. 2. La Política Institucional de Servicio al Ciudadano fue actualizada y publicada en diciembre del año 2020 y socializada a través de correo electrónico el 12 de enero del presente año.
En cuanto al Manual no se ha realizado la actualización teniendo en cuenta el Radicado No 547 - LINEAMIENTOS PARA LA ATENCION DE PETICIONES EN REDES SOCIALES del 25 de marzo donde dan sugerencias para este tema, se solicitó mesa de trabajo con la Veeduría para despejar dudas por parte de Secretaría General y esta se agendo hasta mayo por lo que el Manual se actualizará tan pronto se definan los protocolos de atención por redes de acuerdo a esa reunión. 3. Se revisaron los enlaces dispuestos en los documentos a cargo del área en diciembre del año pasado. 4. Se revisaron las matrices y se ajustaron de acuerdo a lo conversado. 5. Respecto a esta acción se verificaron los puntos de control los cuales serán actualizados a finales de este mes.
</t>
    </r>
    <r>
      <rPr>
        <b/>
        <sz val="9"/>
        <rFont val="Tahoma"/>
        <family val="2"/>
      </rPr>
      <t xml:space="preserve">Análisis OCI: </t>
    </r>
    <r>
      <rPr>
        <sz val="9"/>
        <rFont val="Tahoma"/>
        <family val="2"/>
      </rPr>
      <t xml:space="preserve">Verificados los soportes en coherencia con lo reportado por el área se evidencia que a la fecha la caracterización del área sigue presentando fallas en los enlaces establecidos y que los logos siguen desactualizados, de igual manera se observa la actualización y solicitud de publicación en la intranet [con respuesta] el 8 de enero de 2021. Teniendo en cuenta lo evaluado, se califica la acción </t>
    </r>
    <r>
      <rPr>
        <b/>
        <sz val="9"/>
        <rFont val="Tahoma"/>
        <family val="2"/>
      </rPr>
      <t>"En Proceso"</t>
    </r>
    <r>
      <rPr>
        <sz val="9"/>
        <rFont val="Tahoma"/>
        <family val="2"/>
      </rPr>
      <t xml:space="preserve"> y se recomienda al área continuar adelantando las actividades pendientes dentro de los plazos de ejecución programados. </t>
    </r>
  </si>
  <si>
    <r>
      <t xml:space="preserve">Reporte At. Ciudadano: </t>
    </r>
    <r>
      <rPr>
        <sz val="9"/>
        <rFont val="Tahoma"/>
        <family val="2"/>
      </rPr>
      <t xml:space="preserve">1. Se solicitó el 1 de diciembre al área de Servicios Administrativos incluir en el presupuesto el tema de señalización con enfoque diferencial y se envió la normativa que lo justifica. 2. Se solicitó el 1 de diciembre al área de Servicios Administrativos incluir en el presupuesto un aviso hablador en la entrada de la entidad con los horarios de atención y los requisitos para acceder a los servicios y se envío la infografía que se ubicará en la entrada de la entidad. 3. Teniendo en cuenta la situación actual de emergencia sanitaria y que la prestación del servicio continua de manera virtual se definió que la herramienta optima para medir el tiempo de espera y atención es el chat institucional por lo que se solicito a las áreas encargadas el pago de JIVOCHAT en el presupuesto de este año. Se realizó el memorando de justificación en el mes de abril para la resolución del pago de esta herramienta. 4.  Se solicitó el 1 de diciembre al área de Servicios Administrativos incluir en el presupuesto una cartelera y/o aviso hablador en la oficina de Atención al Ciudadano con la Política de Tratamiento de Datos Personales la cual fue enviada para conocimiento del área. 5. Se realizó en el mes de abril dos capacitaciones en temas de atención al ciudadano al personal que cumple las funciones de aseo y vigilancia. 6. No se ha realizado ningún avance al respecto. 7. Se envió en abril un informe a la gerencia con las recomendaciones sugeridas.
</t>
    </r>
    <r>
      <rPr>
        <b/>
        <sz val="9"/>
        <rFont val="Tahoma"/>
        <family val="2"/>
      </rPr>
      <t xml:space="preserve">Análisis OCI: </t>
    </r>
    <r>
      <rPr>
        <sz val="9"/>
        <rFont val="Tahoma"/>
        <family val="2"/>
      </rPr>
      <t xml:space="preserve">Revisados los soportes remitidos por el área sobre la ejecución de lo formulado, se evidencia que se han venido adelantando las gestiones frente a la señalización, solicitud de presupuesto para aviso hablador, así como de la infografía con horario de atención al ciudadano se puede observar también la justificación de integración del software Jivochat para atención en la página web del Canal. Frente a los soportes en materia de capacitación al personal de vigilancia y aseo se observa la lista de asistencia con inconsistencias en el diligenciamiento ya que el encargado del evento no firma el formato ni se incluye en la lista de asistentes y, por último, frente al informe remitido a Gerencia se recomienda al área adelantar los ajustes necesarios que permitan emitir información que cumpla con los criterios formulados </t>
    </r>
    <r>
      <rPr>
        <i/>
        <sz val="9"/>
        <rFont val="Tahoma"/>
        <family val="2"/>
      </rPr>
      <t>..."servicios que presenten el mayor número de quejas y reclamos, y principales recomendaciones sugeridas por los particulares que tengan por objeto mejorar el servicio que preste la entidad..."</t>
    </r>
    <r>
      <rPr>
        <sz val="9"/>
        <rFont val="Tahoma"/>
        <family val="2"/>
      </rPr>
      <t xml:space="preserve"> ya que estos no se pueden observar en la presentación. 
Teniendo en cuenta lo anterior, se califica la acción </t>
    </r>
    <r>
      <rPr>
        <b/>
        <sz val="9"/>
        <rFont val="Tahoma"/>
        <family val="2"/>
      </rPr>
      <t xml:space="preserve">"En Proceso". </t>
    </r>
  </si>
  <si>
    <r>
      <t xml:space="preserve">Reporte T. Humano: </t>
    </r>
    <r>
      <rPr>
        <sz val="9"/>
        <rFont val="Tahoma"/>
        <family val="2"/>
      </rPr>
      <t>Nuevamente se están revisando los procesos y si es necesario realizar los ajustes necesarios.</t>
    </r>
    <r>
      <rPr>
        <b/>
        <sz val="9"/>
        <rFont val="Tahoma"/>
        <family val="2"/>
      </rPr>
      <t xml:space="preserve">
Análisis OCI: </t>
    </r>
    <r>
      <rPr>
        <sz val="9"/>
        <rFont val="Tahoma"/>
        <family val="2"/>
      </rPr>
      <t xml:space="preserve">Teniendo en cuenta que el área no remitió soportes que permitan evidenciar el cumplimiento de la acción así como las fechas de terminación establecidas, se califica la acción con alerta </t>
    </r>
    <r>
      <rPr>
        <b/>
        <sz val="9"/>
        <rFont val="Tahoma"/>
        <family val="2"/>
      </rPr>
      <t>"Sin Iniciar"</t>
    </r>
    <r>
      <rPr>
        <sz val="9"/>
        <rFont val="Tahoma"/>
        <family val="2"/>
      </rPr>
      <t xml:space="preserve"> y se recomienda al área adelantar las actividades formuladas dentro de los plazos establecidos en el plan con el fin de dar cabal cumplimiento a lo determinado.</t>
    </r>
  </si>
  <si>
    <t>Se remite el estudio de necesidades que se está adelantado.</t>
  </si>
  <si>
    <r>
      <t xml:space="preserve">Reporte Comunicaciones: </t>
    </r>
    <r>
      <rPr>
        <sz val="9"/>
        <rFont val="Tahoma"/>
        <family val="2"/>
      </rPr>
      <t xml:space="preserve">Actualmente se está trabajando en la formulación de la Política de Comunicaciones, basada en el Manual de Comunicaciones Distrital. Además se consolido el desarrollo y diseño del Brief unificado, para este proceso se compartió el primer borrador de Brief para una correcta retroalimentación del mismo, se ajustó acorde a las observaciones, se envío para aprobación y se presentó en comité.
</t>
    </r>
    <r>
      <rPr>
        <b/>
        <sz val="9"/>
        <rFont val="Tahoma"/>
        <family val="2"/>
      </rPr>
      <t xml:space="preserve">Análisis OCI: </t>
    </r>
    <r>
      <rPr>
        <sz val="9"/>
        <rFont val="Tahoma"/>
        <family val="2"/>
      </rPr>
      <t xml:space="preserve">De conformidad con el reporte adelantado por el área se evidencia la unificación del formato "Brief"; sin embargo, teniendo en cuenta que la fecha de terminación era el 31 de diciembre de 2020 no se ha finalizado la construcción del plan de comunicaciones y que se encuentra pendiente la socialización se califica con alerta </t>
    </r>
    <r>
      <rPr>
        <b/>
        <sz val="9"/>
        <rFont val="Tahoma"/>
        <family val="2"/>
      </rPr>
      <t>"Incumplida"</t>
    </r>
    <r>
      <rPr>
        <sz val="9"/>
        <rFont val="Tahoma"/>
        <family val="2"/>
      </rPr>
      <t xml:space="preserve"> y se recomienda al área dar cumplimiento a lo formulado. </t>
    </r>
  </si>
  <si>
    <r>
      <rPr>
        <b/>
        <sz val="9"/>
        <rFont val="Tahoma"/>
        <family val="2"/>
      </rPr>
      <t>Reporte Sub. Financiera:</t>
    </r>
    <r>
      <rPr>
        <sz val="9"/>
        <rFont val="Tahoma"/>
        <family val="2"/>
      </rPr>
      <t xml:space="preserve"> La Resolución  042, se encuentra en proceso de actualización.
</t>
    </r>
    <r>
      <rPr>
        <b/>
        <sz val="9"/>
        <rFont val="Tahoma"/>
        <family val="2"/>
      </rPr>
      <t>Análisis OCI:</t>
    </r>
    <r>
      <rPr>
        <sz val="9"/>
        <rFont val="Tahoma"/>
        <family val="2"/>
      </rPr>
      <t xml:space="preserve"> No se pueden evidenciar avances para esta acción, en este cuatrimestre. No remitieron ningún soporte que dé cuenta del inicio. Por lo anterior, se continúa calificando como </t>
    </r>
    <r>
      <rPr>
        <b/>
        <sz val="9"/>
        <rFont val="Tahoma"/>
        <family val="2"/>
      </rPr>
      <t>"Sin iniciar"</t>
    </r>
    <r>
      <rPr>
        <sz val="9"/>
        <rFont val="Tahoma"/>
        <family val="2"/>
      </rPr>
      <t xml:space="preserve">. </t>
    </r>
  </si>
  <si>
    <r>
      <rPr>
        <b/>
        <sz val="9"/>
        <rFont val="Tahoma"/>
        <family val="2"/>
      </rPr>
      <t>Reporte Sub. Financiera:</t>
    </r>
    <r>
      <rPr>
        <sz val="9"/>
        <rFont val="Tahoma"/>
        <family val="2"/>
      </rPr>
      <t xml:space="preserve">
1. El procedimiento  de inversiones se encuentra en proceso de actualización.
2. Carpeta debidamente actualizada.
3. Se actualizó el formato de AGFF-TE-FT-034 INFORME DIARIO DE TESORERÍA.
</t>
    </r>
    <r>
      <rPr>
        <b/>
        <sz val="9"/>
        <rFont val="Tahoma"/>
        <family val="2"/>
      </rPr>
      <t>Análisis OCI:</t>
    </r>
    <r>
      <rPr>
        <sz val="9"/>
        <rFont val="Tahoma"/>
        <family val="2"/>
      </rPr>
      <t xml:space="preserve"> De conformidad con las actividades planteadas y los indicadores formulados, se observa cumplimiento frente a la actualización del Formato AGFF-TE-FT034 Informe Diario de Tesorería, en el que se dejó la firma de aprobación (verificado en intranet, proceso Gestión Financiera y Facturación), pero con fecha 13/05/2021, es decir fuera del corte de este informe. Sin embargo, se valida de una vez, quedando pendiente la actualización del procedimiento y la evidencia del expediente de Comité de Inversiones 2019 actualizado ( ya que no se remitió soporte y se informó que se había realizado).  Por lo anterior, se califica</t>
    </r>
    <r>
      <rPr>
        <b/>
        <sz val="9"/>
        <rFont val="Tahoma"/>
        <family val="2"/>
      </rPr>
      <t xml:space="preserve"> "En proceso"</t>
    </r>
    <r>
      <rPr>
        <sz val="9"/>
        <rFont val="Tahoma"/>
        <family val="2"/>
      </rPr>
      <t xml:space="preserve">. </t>
    </r>
  </si>
  <si>
    <r>
      <rPr>
        <b/>
        <sz val="9"/>
        <rFont val="Tahoma"/>
        <family val="2"/>
      </rPr>
      <t>Reporte Sub. Financiera:</t>
    </r>
    <r>
      <rPr>
        <sz val="9"/>
        <rFont val="Tahoma"/>
        <family val="2"/>
      </rPr>
      <t xml:space="preserve"> Se encuentra en proceso de creación del comité de seguimiento y control.  A la fecha no hay inversiones.
</t>
    </r>
    <r>
      <rPr>
        <b/>
        <sz val="9"/>
        <rFont val="Tahoma"/>
        <family val="2"/>
      </rPr>
      <t>Análisis OCI:</t>
    </r>
    <r>
      <rPr>
        <sz val="9"/>
        <rFont val="Tahoma"/>
        <family val="2"/>
      </rPr>
      <t xml:space="preserve"> No se pueden evidenciar avances para esta acción, ya que la Subdirección no remitió soportes. Frente a los reportes de inversiones realizadas, es importante que se revise, establezca y soporte el reporte mensual de inversiones, como  quedó establecido en los indicadores de la acción de mejora, independiente de que no se hayan realizado inversiones. Por lo anterior, se continúa calificando como </t>
    </r>
    <r>
      <rPr>
        <b/>
        <sz val="9"/>
        <rFont val="Tahoma"/>
        <family val="2"/>
      </rPr>
      <t>"Sin iniciar"</t>
    </r>
    <r>
      <rPr>
        <sz val="9"/>
        <rFont val="Tahoma"/>
        <family val="2"/>
      </rPr>
      <t xml:space="preserve">. </t>
    </r>
  </si>
  <si>
    <r>
      <rPr>
        <b/>
        <sz val="9"/>
        <rFont val="Tahoma"/>
        <family val="2"/>
      </rPr>
      <t>Reporte Sub. Financiera:</t>
    </r>
    <r>
      <rPr>
        <sz val="9"/>
        <rFont val="Tahoma"/>
        <family val="2"/>
      </rPr>
      <t xml:space="preserve"> se llevan las conciliaciones mensuales en hoja de Excel, debidamente diligenciadas.
</t>
    </r>
    <r>
      <rPr>
        <b/>
        <sz val="9"/>
        <rFont val="Tahoma"/>
        <family val="2"/>
      </rPr>
      <t>Análisis OCI:</t>
    </r>
    <r>
      <rPr>
        <sz val="9"/>
        <rFont val="Tahoma"/>
        <family val="2"/>
      </rPr>
      <t xml:space="preserve"> Se evidenció diligenciamiento de todas las cuentas en el formato referido, desde noviembre de 2020 hasta el corte de este seguimiento (abril 2021). De acuerdo con el plazo establecido para la acción, se califica como </t>
    </r>
    <r>
      <rPr>
        <b/>
        <sz val="9"/>
        <rFont val="Tahoma"/>
        <family val="2"/>
      </rPr>
      <t>"En proceso"</t>
    </r>
    <r>
      <rPr>
        <sz val="9"/>
        <rFont val="Tahoma"/>
        <family val="2"/>
      </rPr>
      <t xml:space="preserve">. </t>
    </r>
  </si>
  <si>
    <t>1. Acta de la revisión del mapa de riesgos de proceso por parte del coordinador de programación en 2021.</t>
  </si>
  <si>
    <r>
      <t xml:space="preserve">Reporte Programación: </t>
    </r>
    <r>
      <rPr>
        <sz val="9"/>
        <rFont val="Tahoma"/>
        <family val="2"/>
      </rPr>
      <t xml:space="preserve">Se revisó el contenido del mapa de riesgos de proceso documento sobre el que inicialmente no se identifican ajustes, así mismo se realizó seguimiento sobre la ejecución de los controles.
</t>
    </r>
    <r>
      <rPr>
        <b/>
        <sz val="9"/>
        <rFont val="Tahoma"/>
        <family val="2"/>
      </rPr>
      <t xml:space="preserve">Análisis OCI: </t>
    </r>
    <r>
      <rPr>
        <sz val="9"/>
        <rFont val="Tahoma"/>
        <family val="2"/>
      </rPr>
      <t xml:space="preserve">Se evidencian dos (2) actas de reunión del 14 - 19 de enero y 11 de febrero de 2021 en las que se adelanta la revisión de los riesgos de gestión, así como de los identificados como corrupción y se deja como conclusión que los cambios se adelantarán conforme el área de Planeación emita las directrices y cambios de manera general para la entidad. 
Teniendo en cuenta que se vienen adelantando las verificaciones correspondientes, se califica la acción como </t>
    </r>
    <r>
      <rPr>
        <b/>
        <sz val="9"/>
        <rFont val="Tahoma"/>
        <family val="2"/>
      </rPr>
      <t>"En Proceso"</t>
    </r>
    <r>
      <rPr>
        <sz val="9"/>
        <rFont val="Tahoma"/>
        <family val="2"/>
      </rPr>
      <t xml:space="preserve"> y se recomienda al área realizar nuevas verificaciones a la luz de lo indicado por Planeación con la integración del la nueva Guía para la administración del riesgo y el diseño de controles en entidades públicas, vigencia 2020. </t>
    </r>
  </si>
  <si>
    <t>1. Correo electrónico de envió de hoja de vida del indicador a planeación y observaciones asociadas a las mismas 2020
2. Hoja de vida del indicador 2020
3. Citación de la reunión realizada con control interno
4. Reporte de indicador 2020
5. Actas de reunión de análisis de indicador 2021
6. Correo electrónico de envío de la hoja de vida del indicador 2021
7. Hoja de vida del indicador 2021</t>
  </si>
  <si>
    <t>1. Citación 14 Abril Software Sub Financiera
2. Citación 21 Abril Software Sub Financiera
3. Citación 28 Abril Software Sub Financiera"</t>
  </si>
  <si>
    <r>
      <rPr>
        <b/>
        <sz val="9"/>
        <rFont val="Tahoma"/>
        <family val="2"/>
      </rPr>
      <t>Reporte Sub. Financiera:</t>
    </r>
    <r>
      <rPr>
        <sz val="9"/>
        <rFont val="Tahoma"/>
        <family val="2"/>
      </rPr>
      <t xml:space="preserve"> Al periodo del reporte se realizaron procesos de levantamiento de información, análisis y se encuentra en proceso de diseño del módulo componente de software.
</t>
    </r>
    <r>
      <rPr>
        <b/>
        <sz val="9"/>
        <rFont val="Tahoma"/>
        <family val="2"/>
      </rPr>
      <t>Análisis OCI:</t>
    </r>
    <r>
      <rPr>
        <sz val="9"/>
        <rFont val="Tahoma"/>
        <family val="2"/>
      </rPr>
      <t xml:space="preserve"> Se soportan tres reuniones en actas para el diseño del módulo. Es importante que la Subdirección Financiera informe el número de citaciones que se realizan dentro del periodo a reportar, para efectos de calcular el indicador establecido. Considerando el plazo de ejecución de la acción de mejora, se califica </t>
    </r>
    <r>
      <rPr>
        <b/>
        <sz val="9"/>
        <rFont val="Tahoma"/>
        <family val="2"/>
      </rPr>
      <t>"En proceso".</t>
    </r>
  </si>
  <si>
    <r>
      <rPr>
        <b/>
        <sz val="9"/>
        <rFont val="Tahoma"/>
        <family val="2"/>
      </rPr>
      <t>Reporte Sub. Financiera:</t>
    </r>
    <r>
      <rPr>
        <sz val="9"/>
        <rFont val="Tahoma"/>
        <family val="2"/>
      </rPr>
      <t xml:space="preserve"> "El reporte se realizó en el aplicativo de la SHD de manera extemporánea. Para la presente el aplicativo para reportar las diferencias fue habilitado en el mes de mayo."
</t>
    </r>
    <r>
      <rPr>
        <b/>
        <sz val="9"/>
        <rFont val="Tahoma"/>
        <family val="2"/>
      </rPr>
      <t>Análisis OCI:</t>
    </r>
    <r>
      <rPr>
        <sz val="9"/>
        <rFont val="Tahoma"/>
        <family val="2"/>
      </rPr>
      <t xml:space="preserve"> No se pueden evidenciar avances para esta acción, la Subdirección Financiera, no remitió soportes con corte al primer cuatrimestre de la vigencia.  Por lo anterior, se califica como </t>
    </r>
    <r>
      <rPr>
        <b/>
        <sz val="9"/>
        <rFont val="Tahoma"/>
        <family val="2"/>
      </rPr>
      <t xml:space="preserve">"Sin iniciar". </t>
    </r>
  </si>
  <si>
    <r>
      <rPr>
        <b/>
        <sz val="9"/>
        <rFont val="Tahoma"/>
        <family val="2"/>
      </rPr>
      <t>Reporte Sub. Financiera:</t>
    </r>
    <r>
      <rPr>
        <sz val="9"/>
        <rFont val="Tahoma"/>
        <family val="2"/>
      </rPr>
      <t xml:space="preserve"> Se creo dentro del procedimiento la actividad 10 que asocia el procedimiento AGFF-FA-PD-014 con el procedimiento AGFF-FA-PD-013 en su numeral 14 en donde se describe el envío de documentos de cobro para proceder al cobro jurídico.
</t>
    </r>
    <r>
      <rPr>
        <b/>
        <sz val="9"/>
        <rFont val="Tahoma"/>
        <family val="2"/>
      </rPr>
      <t>Análisis OCI:</t>
    </r>
    <r>
      <rPr>
        <sz val="9"/>
        <rFont val="Tahoma"/>
        <family val="2"/>
      </rPr>
      <t xml:space="preserve"> Se verificó la actualización del procedimiento  AGFF-FA-PD-014 ELABORACIÓN DE FACTURAS, versión 15 del 30/03/2021, en la intranet del Canal. Se recomienda a la Subdirección Financiera, realizar socialización a todos los colaboradores del Canal con el fin de apropiar las modificaciones establecidas.
Por lo anterior, se califica  como </t>
    </r>
    <r>
      <rPr>
        <b/>
        <sz val="9"/>
        <rFont val="Tahoma"/>
        <family val="2"/>
      </rPr>
      <t>"Terminada"</t>
    </r>
    <r>
      <rPr>
        <sz val="9"/>
        <rFont val="Tahoma"/>
        <family val="2"/>
      </rPr>
      <t xml:space="preserve">. </t>
    </r>
  </si>
  <si>
    <r>
      <rPr>
        <b/>
        <sz val="9"/>
        <rFont val="Tahoma"/>
        <family val="2"/>
      </rPr>
      <t>Reporte Sub. Financiera:</t>
    </r>
    <r>
      <rPr>
        <sz val="9"/>
        <rFont val="Tahoma"/>
        <family val="2"/>
      </rPr>
      <t xml:space="preserve"> Se encuentra en proceso de actualización. 
</t>
    </r>
    <r>
      <rPr>
        <b/>
        <sz val="9"/>
        <rFont val="Tahoma"/>
        <family val="2"/>
      </rPr>
      <t>Análisis OCI:</t>
    </r>
    <r>
      <rPr>
        <sz val="9"/>
        <rFont val="Tahoma"/>
        <family val="2"/>
      </rPr>
      <t xml:space="preserve"> No se pueden evidenciar avances para esta acción, la Subdirección Financiera, no remitió soportes con corte al primer cuatrimestre de la vigencia.  Por lo anterior, se califica como "Sin iniciar". </t>
    </r>
  </si>
  <si>
    <t>1. BORRADOR Copia de AGFF-PP-PD-025 ELABORACIÓN, MODIFICACIÓN Y CIERRE PRESUPUESTAL
2. BORRADOR AGFF-PP-PD-015 CONSTITUCION CXP Y LIBERACION DE SALDOS CXP
3. BORRADOR AGFF-PP-PD-026 EJECUCIÓN PRESUPUESTAL
4. Acta actualización de procedimiento Constitución y liberación CX
5. Acta actualización de procedimiento Ejecución Presupuestal
6. Acta actualización de procedimiento elaboración, programación cierre presupuesta"</t>
  </si>
  <si>
    <r>
      <rPr>
        <b/>
        <sz val="9"/>
        <rFont val="Tahoma"/>
        <family val="2"/>
      </rPr>
      <t>Reporte Sub. Financiera:</t>
    </r>
    <r>
      <rPr>
        <sz val="9"/>
        <rFont val="Tahoma"/>
        <family val="2"/>
      </rPr>
      <t xml:space="preserve"> Se están realizando las actualizaciones de los procedimientos del área de presupuesto y se encuentran en proceso de aprobación y publicación.
</t>
    </r>
    <r>
      <rPr>
        <b/>
        <sz val="9"/>
        <rFont val="Tahoma"/>
        <family val="2"/>
      </rPr>
      <t>Análisis OCI:</t>
    </r>
    <r>
      <rPr>
        <sz val="9"/>
        <rFont val="Tahoma"/>
        <family val="2"/>
      </rPr>
      <t xml:space="preserve"> Se evidencia el inicio de las acciones establecidas, con los soportes remitidos por el área.  Por lo anterior, se califica como </t>
    </r>
    <r>
      <rPr>
        <b/>
        <sz val="9"/>
        <rFont val="Tahoma"/>
        <family val="2"/>
      </rPr>
      <t>"En Proceso"</t>
    </r>
    <r>
      <rPr>
        <sz val="9"/>
        <rFont val="Tahoma"/>
        <family val="2"/>
      </rPr>
      <t xml:space="preserve">. </t>
    </r>
  </si>
  <si>
    <r>
      <t xml:space="preserve">Reporte Dir. Operativa: </t>
    </r>
    <r>
      <rPr>
        <sz val="9"/>
        <rFont val="Tahoma"/>
        <family val="2"/>
      </rPr>
      <t xml:space="preserve">Desde la dirección operativa se ha solicitado al coordinador de comunicaciones y prensa la u orientación y liderazgo en dar respuesta a este requerimiento. El líder de cultura, ciudadanía y educación, ha delintando al edición del Brief para solicitar al equipo de autopromos para dar inicio en la edición del contenido a subir en la pagina web de capital.
</t>
    </r>
    <r>
      <rPr>
        <b/>
        <sz val="9"/>
        <rFont val="Tahoma"/>
        <family val="2"/>
      </rPr>
      <t xml:space="preserve">Análisis OCI: </t>
    </r>
    <r>
      <rPr>
        <sz val="9"/>
        <rFont val="Tahoma"/>
        <family val="2"/>
      </rPr>
      <t xml:space="preserve">Se adelanta la verificación de los soportes remitidos en los que se evidencia el Brief de la pieza para actualización del enlace https://www.canalcapital.gov.co/content/informacion-ninos-y-jovenes, enviada al área de Comunicaciones con fecha del 6 de abril y adelantada la revisión del botón de transparencia se observa que a la fecha no se ha adelantado la actualización del contenido por lo que se califica la acción </t>
    </r>
    <r>
      <rPr>
        <b/>
        <sz val="9"/>
        <rFont val="Tahoma"/>
        <family val="2"/>
      </rPr>
      <t>"En Proceso"</t>
    </r>
    <r>
      <rPr>
        <sz val="9"/>
        <rFont val="Tahoma"/>
        <family val="2"/>
      </rPr>
      <t xml:space="preserve"> y se recomienda adelantar la publicación correspondiente teniendo en cuenta la fecha de ejecución establecida. </t>
    </r>
  </si>
  <si>
    <r>
      <t xml:space="preserve">Reporte Comunicaciones: </t>
    </r>
    <r>
      <rPr>
        <sz val="9"/>
        <rFont val="Tahoma"/>
        <family val="2"/>
      </rPr>
      <t xml:space="preserve">El área de autopromos cuenta con el Brief correspondiente a lo solicitado, es una solución temporal dado que con el montaje del canal seguro podremos actualizar el video con algo mucho más consistente.
</t>
    </r>
    <r>
      <rPr>
        <b/>
        <sz val="9"/>
        <rFont val="Tahoma"/>
        <family val="2"/>
      </rPr>
      <t xml:space="preserve">Análisis OCI: </t>
    </r>
    <r>
      <rPr>
        <sz val="9"/>
        <rFont val="Tahoma"/>
        <family val="2"/>
      </rPr>
      <t xml:space="preserve">Se adelanta la verificación de los soportes remitidos en los que se evidencia el Brief de la pieza para actualización del enlace https://www.canalcapital.gov.co/content/informacion-ninos-y-jovenes, enviada al área de Comunicaciones con fecha del 6 de abril y adelantada la revisión del botón de transparencia se observa que a la fecha no se ha adelantado la actualización del contenido por lo que se califica la acción </t>
    </r>
    <r>
      <rPr>
        <b/>
        <sz val="9"/>
        <rFont val="Tahoma"/>
        <family val="2"/>
      </rPr>
      <t>"En Proceso"</t>
    </r>
    <r>
      <rPr>
        <sz val="9"/>
        <rFont val="Tahoma"/>
        <family val="2"/>
      </rPr>
      <t xml:space="preserve"> y se recomienda adelantar la publicación correspondiente teniendo en cuenta la fecha de ejecución establecida. </t>
    </r>
  </si>
  <si>
    <t>Se anexan las convocatorias efectuadas a las sesiones de capacitación de los días 7 y 22 de enero de 2021, respectivamente.</t>
  </si>
  <si>
    <t>1.- se modificó el manual de contratación incluyendo regulación sobre la figura de la subcontratación.
2.- se revisaron las matrices de riesgo. la actualización de las mismas se encuentra en construcción, como da cuenta el correo en que se comparte un drive con las áreas interesadas para iniciar la labor de manera conjunta.
3.-Se redactó e incluyó en la minuta de condiciones contractuales la cláusula anticorrupción. Este modelo de minuta se encuentra compartido en un drive a modo de mesa de trabajo, y allí se están haciendo otros ajustes al clausulado.</t>
  </si>
  <si>
    <t>Se evidenció una inconsistencia en la información correspondiente al objetivo específico No. 2 respecto del producto y actividades establecidas al mismo, las cuales si bien contemplan el diseño e implementación del plan de renovación tecnológica para la creación y Co-creación de contenidos multiplataforma estas no tendrían una relación con el objetivo específico No. 2 el cual busca “Contribuir con el progreso social en términos de calidad de vida, desarrollo humano y convivencia social” y a su vez podría tener mayor relación con el específico No. 3 el cual busca “Fortalecer la infraestructura tecnológica de Canal Capital para estar acorde con la demanda de contenidos que se requieren para alimentar las diversas plataformas de emisión audiovisual”. Con base en lo anterior se identifica una debilidad en el proceso de formulación del proyecto en cuanto a la relación y correlación entre objetivos, productos y actividades lo cual podría ocasionar confusiones y falta de claridad al momento de la ejecución, el seguimiento y evaluación del mismo.</t>
  </si>
  <si>
    <t>Al revisar la magnitud de alcance de las metas por periodo, se identificaron posibles deficiencias de proporcionalidad entre los recursos programados frente al % de participación respecto a la magnitud prevista para cada periodo, por ejemplo los periodos 2, 3 y 4 de la meta “(S) 5 Desarrollar 4 estrategias de Co-creación de contenido convergente” muestra que los valores reportados en SEGPLAN se encuentran considerablemente por debajo del margen de proporcionalidad respecto de la magnitud de alcance de la meta para cada periodo.</t>
  </si>
  <si>
    <r>
      <t xml:space="preserve">Reporte T. Humano: </t>
    </r>
    <r>
      <rPr>
        <sz val="9"/>
        <rFont val="Tahoma"/>
        <family val="2"/>
      </rPr>
      <t>Se estipuló en las actividades del plan de integridad, Se realizará en el ultimo trimestre.</t>
    </r>
    <r>
      <rPr>
        <b/>
        <sz val="9"/>
        <rFont val="Tahoma"/>
        <family val="2"/>
      </rPr>
      <t xml:space="preserve">
                                                                                                                                                                                          Análisis OCI: </t>
    </r>
    <r>
      <rPr>
        <sz val="9"/>
        <rFont val="Tahoma"/>
        <family val="2"/>
      </rPr>
      <t xml:space="preserve">Se verifica que se incluyó en el plan de integridad la realización de la encuesta, la cuál se realizará en el último trimestre, por lo anterior se califica </t>
    </r>
    <r>
      <rPr>
        <b/>
        <sz val="9"/>
        <rFont val="Tahoma"/>
        <family val="2"/>
      </rPr>
      <t>" En proceso"</t>
    </r>
    <r>
      <rPr>
        <sz val="9"/>
        <rFont val="Tahoma"/>
        <family val="2"/>
      </rPr>
      <t xml:space="preserve"> </t>
    </r>
  </si>
  <si>
    <r>
      <t xml:space="preserve">Reporte Planeación: </t>
    </r>
    <r>
      <rPr>
        <sz val="9"/>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9"/>
        <rFont val="Tahoma"/>
        <family val="2"/>
      </rPr>
      <t xml:space="preserve">
Análisis OCI: </t>
    </r>
    <r>
      <rPr>
        <sz val="9"/>
        <rFont val="Tahoma"/>
        <family val="2"/>
      </rPr>
      <t xml:space="preserve">Los documentos  remitidos soportan, el primer  seguimiento realizado a  los riesgos durante el primer trimestre del  año 2021, Teniendo en cuenta que se deben realizar tres seguimientos más se califica </t>
    </r>
    <r>
      <rPr>
        <b/>
        <sz val="9"/>
        <rFont val="Tahoma"/>
        <family val="2"/>
      </rPr>
      <t>" En proceso"</t>
    </r>
    <r>
      <rPr>
        <sz val="9"/>
        <rFont val="Tahoma"/>
        <family val="2"/>
      </rPr>
      <t xml:space="preserve"> para su posterior verificación.</t>
    </r>
  </si>
  <si>
    <r>
      <t xml:space="preserve">Reporte Planeación: </t>
    </r>
    <r>
      <rPr>
        <sz val="9"/>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9"/>
        <rFont val="Tahoma"/>
        <family val="2"/>
      </rPr>
      <t xml:space="preserve">
Análisis OCI: </t>
    </r>
    <r>
      <rPr>
        <sz val="9"/>
        <rFont val="Tahoma"/>
        <family val="2"/>
      </rPr>
      <t xml:space="preserve">Los documentos  remitidos soportan, el primer  seguimiento realizado a  los riesgos durante el primer trimestre del  año 2021 y la herramienta de gestión utilizada, Teniendo en cuenta que se deben realizar tres seguimientos más se califica </t>
    </r>
    <r>
      <rPr>
        <b/>
        <sz val="9"/>
        <rFont val="Tahoma"/>
        <family val="2"/>
      </rPr>
      <t>" En proceso"</t>
    </r>
    <r>
      <rPr>
        <sz val="9"/>
        <rFont val="Tahoma"/>
        <family val="2"/>
      </rPr>
      <t xml:space="preserve"> para su posterior verificación.</t>
    </r>
  </si>
  <si>
    <r>
      <t xml:space="preserve">Reporte Planeación: </t>
    </r>
    <r>
      <rPr>
        <sz val="9"/>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9"/>
        <rFont val="Tahoma"/>
        <family val="2"/>
      </rPr>
      <t xml:space="preserve">
Análisis OCI: </t>
    </r>
    <r>
      <rPr>
        <sz val="9"/>
        <rFont val="Tahoma"/>
        <family val="2"/>
      </rPr>
      <t xml:space="preserve">Los documentos  remitidos soportan, el primer  seguimiento realizado a  los riesgos durante el primer trimestre del  año 2021 y su presentación en el Comité Institucional de Gestión y Desempeño, como se debe realizar otra presentación ante el comité durante el año 2021, se califica </t>
    </r>
    <r>
      <rPr>
        <b/>
        <sz val="9"/>
        <rFont val="Tahoma"/>
        <family val="2"/>
      </rPr>
      <t>" En proceso"</t>
    </r>
    <r>
      <rPr>
        <sz val="9"/>
        <rFont val="Tahoma"/>
        <family val="2"/>
      </rPr>
      <t xml:space="preserve"> para su posterior verificación.</t>
    </r>
  </si>
  <si>
    <t>Nestor Avella</t>
  </si>
  <si>
    <t xml:space="preserve">De cara a que se cuenta con nuevas acciones suscritas con la misma debilidad, por lo cual se va a proceder al cierre. </t>
  </si>
  <si>
    <t xml:space="preserve">Se adelantaron las acciones pertinentes, incluyendo la socialización del documento a las personas relacionadas con la aplicación.  </t>
  </si>
  <si>
    <r>
      <rPr>
        <b/>
        <sz val="9"/>
        <rFont val="Tahoma"/>
        <family val="2"/>
      </rPr>
      <t>Reporte Sub. Financiera:</t>
    </r>
    <r>
      <rPr>
        <sz val="9"/>
        <rFont val="Tahoma"/>
        <family val="2"/>
      </rPr>
      <t xml:space="preserve"> Se actualizo el procedimiento AGFF-FA-PD-014, en donde se ajusto el nuevo formato diseñado por el área de planeación y que esta actualizado en el tema de la evaluación de los riesgos según lo planteado en la Guía para la administración del riesgo y el diseño de controles en entidades públicas - DAFP, versión 4 de octubre de 2018.
</t>
    </r>
    <r>
      <rPr>
        <b/>
        <sz val="9"/>
        <rFont val="Tahoma"/>
        <family val="2"/>
      </rPr>
      <t>Análisis OCI:</t>
    </r>
    <r>
      <rPr>
        <sz val="9"/>
        <rFont val="Tahoma"/>
        <family val="2"/>
      </rPr>
      <t xml:space="preserve"> Se verificó la actualización del procedimiento  AGFF-FA-PD-014 ELABORACIÓN DE FACTURAS, versión 15 del 30/03/2021, en la intranet del Canal. Así mismo, la realización de reunión para revisar el procedimiento AGFF-PP-PD-015 CONSTITUCION CXP Y LIBERACION DE SALDOS CXP, del 17/03/2021. Se recomienda a la Subdirección Financiera, que para la actividad que esta pendiente, tenga en cuenta la nueva versión de la  Guía para la administración del riesgo y el diseño de controles en entidades públicas (Versión 5), la cual fue expedida en diciembre de 2020 y en la que se precisaron algunos elementos metodológicos para mejorar el ejercicio de identificación y valoración del riesgo.
De acuerdo con lo anterior, se califica la acción  </t>
    </r>
    <r>
      <rPr>
        <b/>
        <sz val="9"/>
        <rFont val="Tahoma"/>
        <family val="2"/>
      </rPr>
      <t>"En proceso"</t>
    </r>
    <r>
      <rPr>
        <sz val="9"/>
        <rFont val="Tahoma"/>
        <family val="2"/>
      </rPr>
      <t xml:space="preserve">. </t>
    </r>
  </si>
  <si>
    <t xml:space="preserve">Se adelantaron las acciones propuestas y se remitieron las acciones a las áreas pertinentes. </t>
  </si>
  <si>
    <t>Se adelantaron las acciones propuestas.</t>
  </si>
  <si>
    <r>
      <t xml:space="preserve">Reporte S. Administrativos: </t>
    </r>
    <r>
      <rPr>
        <sz val="9"/>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9"/>
        <rFont val="Tahoma"/>
        <family val="2"/>
      </rPr>
      <t xml:space="preserve">
Análisis OCI: </t>
    </r>
    <r>
      <rPr>
        <sz val="9"/>
        <rFont val="Tahoma"/>
        <family val="2"/>
      </rPr>
      <t>Conforme a lo reportado, se evidencia la adopción formal del instructivo y su publicación en la intranet, el cuál define como se elaborará la medición posterior de los bienes susceptibles de deterioro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"Terminada Extemporánea" con estado "Abierta"  para realizar una verificación de las solicitudes que se remitan desde el área financiera durante el año 2021 y verificar el Informe técnico sobre los bienes susceptibles de deterioro y avalúo de la entidad.</t>
    </r>
  </si>
  <si>
    <r>
      <t xml:space="preserve">Reporte S. Administrativos: </t>
    </r>
    <r>
      <rPr>
        <sz val="9"/>
        <rFont val="Tahoma"/>
        <family val="2"/>
      </rPr>
      <t xml:space="preserve">Para la vigencia 2021 ya se realizó la primera toma física a los elementos catalogados como consumo controlado, aclarando que, todos estos elementos ya cuentan con placas de inventarios legibles y visibles y con su respectiva etiqueta de seguridad, la cual, mitiga un poco el borrado de la misma.
Queda pendiente realizar una segunda toma física a estos elementos, la cual, se realizará en el segundo semestre del año en curso.
</t>
    </r>
    <r>
      <rPr>
        <b/>
        <sz val="9"/>
        <rFont val="Tahoma"/>
        <family val="2"/>
      </rPr>
      <t xml:space="preserve">Análisis OCI: </t>
    </r>
    <r>
      <rPr>
        <sz val="9"/>
        <rFont val="Tahoma"/>
        <family val="2"/>
      </rPr>
      <t xml:space="preserve">Se verifican los soportes remitidos por el área, que evidencian el acta de reunión del 29 de abril de 2021 en las que se menciona la toma física de bienes de consumo controlado, así como plaquetización en caso de requerirlo; se adjunta evidencia fotográfica.
Se califica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ya que como se indicó en el seguimiento anterior, no se remitieron  por parte de Servicios Administrativos los informes o registro fotográfico en el que se evidencie la ejecución de plaquetización adelantada durante el año 2020, año para el que se formularon las actividades y con lo cual se le puede dar cierre a la acción.</t>
    </r>
  </si>
  <si>
    <t xml:space="preserve">Se solicita el  envío de los soportes que evidencien, que se realizó el respectivo ajuste y reporte correcto en el código de las metas. Verificación que será adelantada en el próximo seguimiento. </t>
  </si>
  <si>
    <r>
      <t xml:space="preserve">Reporte T. Humano: </t>
    </r>
    <r>
      <rPr>
        <sz val="9"/>
        <rFont val="Tahoma"/>
        <family val="2"/>
      </rPr>
      <t>Se elaboró el plan Estratégico de Recursos Humanos para el 2021 - 2024, se están ejecutando las acciones para este año.</t>
    </r>
    <r>
      <rPr>
        <b/>
        <sz val="9"/>
        <rFont val="Tahoma"/>
        <family val="2"/>
      </rPr>
      <t xml:space="preserve">
Análisis OCI: </t>
    </r>
    <r>
      <rPr>
        <sz val="9"/>
        <rFont val="Tahoma"/>
        <family val="2"/>
      </rPr>
      <t xml:space="preserve">Se verifica la elaboración del documento, sin embargo unas de las acciones formuladas es publicar y socializar el PETH, de lo cual no se remiten evidencias de la socialización. Por lo anterior se califica como </t>
    </r>
    <r>
      <rPr>
        <b/>
        <sz val="9"/>
        <rFont val="Tahoma"/>
        <family val="2"/>
      </rPr>
      <t xml:space="preserve">"En proceso" </t>
    </r>
    <r>
      <rPr>
        <sz val="9"/>
        <rFont val="Tahoma"/>
        <family val="2"/>
      </rPr>
      <t xml:space="preserve">Se recomienda adelantar las acciones pendientes </t>
    </r>
    <r>
      <rPr>
        <b/>
        <sz val="9"/>
        <rFont val="Tahoma"/>
        <family val="2"/>
      </rPr>
      <t xml:space="preserve"> </t>
    </r>
  </si>
  <si>
    <r>
      <t xml:space="preserve">Reporte T. Humano: </t>
    </r>
    <r>
      <rPr>
        <sz val="9"/>
        <rFont val="Tahoma"/>
        <family val="2"/>
      </rPr>
      <t>Estas evaluaciones se están realizando de manera digital y en algunos casos aleatoriamente. Y en las capacitaciones que son realizadas mediante contrato las realiza el proveedor.</t>
    </r>
    <r>
      <rPr>
        <b/>
        <sz val="9"/>
        <rFont val="Tahoma"/>
        <family val="2"/>
      </rPr>
      <t xml:space="preserve">
Análisis OCI: </t>
    </r>
    <r>
      <rPr>
        <sz val="9"/>
        <rFont val="Tahoma"/>
        <family val="2"/>
      </rPr>
      <t xml:space="preserve">No se remiten evidencias de la  Revisión de preguntas de los formatos  002 EVALUACIÓN DE CAPACITACIÓN y 019 EVALUACIÓN DE IMPACTO DE CAPACITACIÓN, ni de la identificación de cuales actividades y capacitaciones se diligenciaran estos formatos, la evidencia remitida solo  soporta la realización de formatos digitales para poder tabular reportes, pero tampoco hay evidencia de su socialización, por lo anterior se califica </t>
    </r>
    <r>
      <rPr>
        <b/>
        <sz val="9"/>
        <rFont val="Tahoma"/>
        <family val="2"/>
      </rPr>
      <t xml:space="preserve">"En proceso" </t>
    </r>
    <r>
      <rPr>
        <sz val="9"/>
        <rFont val="Tahoma"/>
        <family val="2"/>
      </rPr>
      <t xml:space="preserve"> y se recomienda adelantar y remitir evidencia de las acciones formuladas.</t>
    </r>
  </si>
  <si>
    <r>
      <t xml:space="preserve">Reporte T. Humano: </t>
    </r>
    <r>
      <rPr>
        <sz val="9"/>
        <rFont val="Tahoma"/>
        <family val="2"/>
      </rPr>
      <t>Se esta realizando el estudio de necesidades. Se realizaron reuniones por áreas para identificar estas necesidades</t>
    </r>
    <r>
      <rPr>
        <b/>
        <sz val="9"/>
        <rFont val="Tahoma"/>
        <family val="2"/>
      </rPr>
      <t xml:space="preserve">
Análisis OCI: </t>
    </r>
    <r>
      <rPr>
        <sz val="9"/>
        <rFont val="Tahoma"/>
        <family val="2"/>
      </rPr>
      <t xml:space="preserve">El soporte remitido da evidencia de que  se está iniciando con el estudio de necesidades, por lo anterior se califica </t>
    </r>
    <r>
      <rPr>
        <b/>
        <sz val="9"/>
        <rFont val="Tahoma"/>
        <family val="2"/>
      </rPr>
      <t>" En proceso"</t>
    </r>
    <r>
      <rPr>
        <sz val="9"/>
        <rFont val="Tahoma"/>
        <family val="2"/>
      </rPr>
      <t xml:space="preserve"> y se recomienda adelantar las actividades necesarias para completar el estudio de manera detallada y completa.</t>
    </r>
  </si>
  <si>
    <r>
      <t xml:space="preserve">Reporte S. Administrativos: </t>
    </r>
    <r>
      <rPr>
        <sz val="9"/>
        <rFont val="Tahoma"/>
        <family val="2"/>
      </rPr>
      <t xml:space="preserve">Se realiza una primera reunión con las áreas involucradas en realizar la medición posterior de los bienes, en la cual, se estableció el plan de trabajo con el fin de realizar el respectivo Instructivo. Se realizó varias mesas de trabajo con los apoyos que realizan está actividad para estructurar este instructivo y finalmente, se reunió nuevamente a todos los líderes de estas áreas con el fin de escuchar sus apreciaciones y obtener el documento final, el cual, se envío al área de planeación para su revisión y codificación y posteriormente se informó a las áreas interesadas que el documento ya se encontraba en la intranet del canal.
</t>
    </r>
    <r>
      <rPr>
        <b/>
        <sz val="9"/>
        <rFont val="Tahoma"/>
        <family val="2"/>
      </rPr>
      <t>Reporte Técnica:</t>
    </r>
    <r>
      <rPr>
        <sz val="9"/>
        <rFont val="Tahoma"/>
        <family val="2"/>
      </rPr>
      <t xml:space="preserve"> Por parte del área de sistemas realizaron reunión el día 12 de abril en la cual se abarco los siguientes temas: Problemas e inconsistencias en el traslado y movimiento de equipos que son administrados en conjunto con la técnica, así como el software licenciado e instalado. El tema del manejo del software licenciado es un tema que corresponde directamente al área de sistemas en lo cual desde la coordinación técnica se siguen los lineamientos dados por sistemas.
</t>
    </r>
    <r>
      <rPr>
        <b/>
        <sz val="9"/>
        <rFont val="Tahoma"/>
        <family val="2"/>
      </rPr>
      <t xml:space="preserve">Reporte sistemas: </t>
    </r>
    <r>
      <rPr>
        <sz val="9"/>
        <rFont val="Tahoma"/>
        <family val="2"/>
      </rPr>
      <t xml:space="preserve">En el mes de abril se realizó reunión con el área de técnica para la revisión de traslados de equipos y licenciamiento de software entre ambas áreas. Por otra parte, para el mes de marzo se reportó a control interno el inventario de software licenciado que se tiene instalado en la entidad.
</t>
    </r>
    <r>
      <rPr>
        <b/>
        <sz val="9"/>
        <rFont val="Tahoma"/>
        <family val="2"/>
      </rPr>
      <t xml:space="preserve">Análisis OCI: </t>
    </r>
    <r>
      <rPr>
        <sz val="9"/>
        <rFont val="Tahoma"/>
        <family val="2"/>
      </rPr>
      <t xml:space="preserve">Se verifican los soportes remitidos por el área, que evidencian la realización del instructivo, la reunión con las áreas involucradas en su ejecución y la publicación en la intranet. Se califica como </t>
    </r>
    <r>
      <rPr>
        <b/>
        <sz val="9"/>
        <rFont val="Tahoma"/>
        <family val="2"/>
      </rPr>
      <t>"Terminada Extemporánea"</t>
    </r>
    <r>
      <rPr>
        <sz val="9"/>
        <rFont val="Tahoma"/>
        <family val="2"/>
      </rPr>
      <t xml:space="preserve"> con estado </t>
    </r>
    <r>
      <rPr>
        <b/>
        <sz val="9"/>
        <rFont val="Tahoma"/>
        <family val="2"/>
      </rPr>
      <t>"Cerrada"</t>
    </r>
    <r>
      <rPr>
        <sz val="9"/>
        <rFont val="Tahoma"/>
        <family val="2"/>
      </rPr>
      <t>.</t>
    </r>
    <r>
      <rPr>
        <b/>
        <sz val="9"/>
        <rFont val="Tahoma"/>
        <family val="2"/>
      </rPr>
      <t xml:space="preserve"> </t>
    </r>
    <r>
      <rPr>
        <sz val="9"/>
        <rFont val="Tahoma"/>
        <family val="2"/>
      </rPr>
      <t>Las acciones reportadas por el área de Sistemas y Técnica no van encaminadas al cumplimiento de la acción propuesta.</t>
    </r>
  </si>
  <si>
    <r>
      <t xml:space="preserve">Reporte Sistemas: </t>
    </r>
    <r>
      <rPr>
        <sz val="9"/>
        <rFont val="Tahoma"/>
        <family val="2"/>
      </rPr>
      <t xml:space="preserve"> a) Desde la vigencia del 2020 se implementó la solución tecnológica de soporte en la intranet de la entidad, la cual se ha venido utilizando para la gestión de los requerimientos e incidentes de soporte técnico. b) El avance de la acción es reportada por Planeación. c) Luego de la solicitud realizada a los proveedores, sobre realizar mejoras en la presentación de los informes de ejecución de los mantenimientos programados, estos han sido entregados con información más detallada de las actividades ejecutadas. d) El área de sistemas en la vigencia del 2020 informó a servicios administrativos sobre el movimiento respectivo en de inventarios, esto fue reportado en el último seguimiento del plan de mejoramiento, por otra parte, se encuentra pendiente la actividad de revisión física de los equipos del data center de la 26 y 69. e) En diciembre del 2020 se realizó la actualización del documento PETI 2021-2024, y se hizo el ajuste a la hoja de ruta con los proyectos planeados para ejecutar en las vigencias 2021-2024.
</t>
    </r>
    <r>
      <rPr>
        <b/>
        <sz val="9"/>
        <rFont val="Tahoma"/>
        <family val="2"/>
      </rPr>
      <t xml:space="preserve">Reporte S. Administrativos: </t>
    </r>
    <r>
      <rPr>
        <sz val="9"/>
        <rFont val="Tahoma"/>
        <family val="2"/>
      </rPr>
      <t xml:space="preserve">Dentro del procedimiento de traslado de bienes, las áreas autorizadas para realizar los movimientos de equipos deben informar al área de servicios administrativos sobre estas actividades, la cual, realiza la verificación física del movimiento y a su vez, aplicar la novedad en el sistema de inventarios. Dicho lo anterior, para el punto </t>
    </r>
    <r>
      <rPr>
        <b/>
        <sz val="9"/>
        <rFont val="Tahoma"/>
        <family val="2"/>
      </rPr>
      <t>D),</t>
    </r>
    <r>
      <rPr>
        <sz val="9"/>
        <rFont val="Tahoma"/>
        <family val="2"/>
      </rPr>
      <t xml:space="preserve"> el área de sistemas notificó por correo electrónico los movimientos de equipos que realizó entre los datacenter del canal, lo cual, se informó en el seguimiento realizado en el III cuatrimestre de 2020. Para 2021, el área de Servicios Administrativos realizará una toma física al inventario de los datacenter tanto de la sede principal como de la casa de la 69 con el fin de corroborar la información, verificar existencias, placas borrosas o caídas e informar a sistemas si llega a haber alguna novedad al respecto. Esta actividad se realizará en el II cuatrimestre del año.
</t>
    </r>
    <r>
      <rPr>
        <b/>
        <sz val="9"/>
        <rFont val="Tahoma"/>
        <family val="2"/>
      </rPr>
      <t>Reporte Planeación: b).</t>
    </r>
    <r>
      <rPr>
        <sz val="9"/>
        <rFont val="Tahoma"/>
        <family val="2"/>
      </rPr>
      <t xml:space="preserve"> El repositorio fue creado y están en uso por parte de los diferentes equipos de trabajo encargados de reportar los avances de Plan de Acción Institucional. En el mismo se solicitó a las áreas el cargue de los soportes relacionados con el seguimiento del primer trimestre de la vigencia.
</t>
    </r>
    <r>
      <rPr>
        <b/>
        <sz val="9"/>
        <rFont val="Tahoma"/>
        <family val="2"/>
      </rPr>
      <t>Análisis OCI:</t>
    </r>
    <r>
      <rPr>
        <sz val="9"/>
        <rFont val="Tahoma"/>
        <family val="2"/>
      </rPr>
      <t xml:space="preserve"> Según lo reportado por el área de planeación, se evidencia el cumplimiento del numeral B, donde se consolida un repositorio único para la para la recepción y almacenamiento de evidencias orientadas al reporte del plan de acción y el fortalecimiento organizacional. El  área de S. Administrativos reporta cumplimiento parcial de la actividad D, los soportes evidencian la  notificación de los movimientos de equipos entre los data center del canal y su actualización en el sistema, acción de la que se remitieron soportes en la verificación anterior, sin embargo, se requiere de la corroboración física y cambios de placas borrosas o en mal estado de los elementos ubicados en la casa de la calle 69, acción que se tiene programada realizar en el segundo cuatrimestre de 2021. 
Desde el reporte de sistemas se evidencia avance en las actividades formuladas. Se recuerda que la fecha de terminación de la acción es el 24 de agosto de este año. De igual manera se sugiere que para el cumplimiento de la actividad numero 3, se remita las comunicaciones de la supervisión del contrato donde se haga la precisión del reporte de información, así como tener en cuenta lo dicho en el anterior seguimiento.  Por lo anterior se califica</t>
    </r>
    <r>
      <rPr>
        <b/>
        <sz val="9"/>
        <rFont val="Tahoma"/>
        <family val="2"/>
      </rPr>
      <t xml:space="preserve"> "En proceso". </t>
    </r>
  </si>
  <si>
    <r>
      <rPr>
        <b/>
        <sz val="9"/>
        <rFont val="Tahoma"/>
        <family val="2"/>
      </rPr>
      <t xml:space="preserve">Reporte Sistemas; </t>
    </r>
    <r>
      <rPr>
        <sz val="9"/>
        <rFont val="Tahoma"/>
        <family val="2"/>
      </rPr>
      <t xml:space="preserve">a) Se diseñó el plan de sensibilización del sistema de gestión de seguridad y privacidad de la información, este fue presentado en el comité institucional de gestión y desempeño realizado en abril del 2021. 
b) En el mes de mayo se realizará la solicitud a planeación para la publicación del plan en la intranet 
</t>
    </r>
    <r>
      <rPr>
        <b/>
        <sz val="9"/>
        <rFont val="Tahoma"/>
        <family val="2"/>
      </rPr>
      <t xml:space="preserve">Análisis OCI: </t>
    </r>
    <r>
      <rPr>
        <sz val="9"/>
        <rFont val="Tahoma"/>
        <family val="2"/>
      </rPr>
      <t>Conforme a lo reportado por el área y los avances presentados frente a lo formulado en la acción se da cuenta que se han adelantado parte de las actividades. Quedan pendientes las actividades 2 y 3. Por tal motivo se califica "</t>
    </r>
    <r>
      <rPr>
        <b/>
        <sz val="9"/>
        <rFont val="Tahoma"/>
        <family val="2"/>
      </rPr>
      <t xml:space="preserve">En proceso" </t>
    </r>
    <r>
      <rPr>
        <sz val="9"/>
        <rFont val="Tahoma"/>
        <family val="2"/>
      </rPr>
      <t xml:space="preserve">recordando que la tercera actividad formulada plantea la ejecución del plan de sensibilización. </t>
    </r>
  </si>
  <si>
    <r>
      <rPr>
        <b/>
        <sz val="9"/>
        <rFont val="Tahoma"/>
        <family val="2"/>
      </rPr>
      <t xml:space="preserve">Reporte comercialización: </t>
    </r>
    <r>
      <rPr>
        <sz val="9"/>
        <rFont val="Tahoma"/>
        <family val="2"/>
      </rPr>
      <t xml:space="preserve">Se realizó seguimiento de las actas de liquidación emitidas por los clientes a través de la herramienta interna diseñada para tal fin, se cuenta con evidencia a la realización de la actividad
</t>
    </r>
    <r>
      <rPr>
        <b/>
        <sz val="9"/>
        <rFont val="Tahoma"/>
        <family val="2"/>
      </rPr>
      <t xml:space="preserve">Análisis OCI: </t>
    </r>
    <r>
      <rPr>
        <sz val="9"/>
        <rFont val="Tahoma"/>
        <family val="2"/>
      </rPr>
      <t>Revisado el reporte del área frente a las evidencias remitidas, se puede avisar que no hay documentos que den cuenta del cumplimiento de la acción formulada. Se invita al área a revisar detenidamente las actividades planteadas, el objetivo de la acción y la causa formulada. Esto quiere decir que para evidenciar un cumplimiento exigido del 90% de los contratos interadministrativos liquidados se requieren dos cosas de acuerdo a la acción: 1) la solicitud escrita desde el canal hacia la entidad contratante y/o 2) el acta de liquidación debidamente suscrita. Por lo tanto el cuadro de seguimiento remitido solo da cuenta de un seguimiento adelantado desde el área, más no permite  concluir que se hayan adelantado ni la solicitud escrita o el acta de liquidación. Por estas razones se califica "</t>
    </r>
    <r>
      <rPr>
        <b/>
        <sz val="9"/>
        <rFont val="Tahoma"/>
        <family val="2"/>
      </rPr>
      <t xml:space="preserve">Incumplida". </t>
    </r>
    <r>
      <rPr>
        <sz val="9"/>
        <rFont val="Tahoma"/>
        <family val="2"/>
      </rPr>
      <t xml:space="preserve"> </t>
    </r>
  </si>
  <si>
    <t>Se dio cumplimiento a las acciones establecidas.</t>
  </si>
  <si>
    <t xml:space="preserve">En el próximo seguimiento se realizará la verificación del cumplimiento del cronograma de implementación.  </t>
  </si>
  <si>
    <t xml:space="preserve">Se dio cumplimiento a las acciones establecidas y a las recomendaciones emitidas por el Equipo de la OCI en los diferentes seguimientos. </t>
  </si>
  <si>
    <t xml:space="preserve">Se adelantaron las acciones propuestas y se logró la actualización de los documentos que definen la ruta de actuación del área de proyectos estratégicos. </t>
  </si>
  <si>
    <t xml:space="preserve">Se verificó el cumplimiento de las acciones propuestas. </t>
  </si>
  <si>
    <r>
      <rPr>
        <b/>
        <sz val="9"/>
        <rFont val="Tahoma"/>
        <family val="2"/>
      </rPr>
      <t xml:space="preserve">Reporte Sistemas: </t>
    </r>
    <r>
      <rPr>
        <sz val="9"/>
        <rFont val="Tahoma"/>
        <family val="2"/>
      </rPr>
      <t xml:space="preserve">a) El plan de tratamiento de riesgos de seguridad y privacidad de la información 2021 fue formulado teniendo en cuenta la guía MinTIC.
b) El plan de tratamiento de riesgos de seguridad y privacidad de la información 2021, se encuentra publicado en la carpeta de sistema en la intranet y se encuentra integrado en el PAI de la subdirección administrativa. 
</t>
    </r>
    <r>
      <rPr>
        <b/>
        <sz val="9"/>
        <rFont val="Tahoma"/>
        <family val="2"/>
      </rPr>
      <t xml:space="preserve">Análisis OCI: </t>
    </r>
    <r>
      <rPr>
        <sz val="9"/>
        <rFont val="Tahoma"/>
        <family val="2"/>
      </rPr>
      <t>Verificados los soportes entregados por el área y revisados en contraposición a lo reportado, se puede concluir que se llevo a acabo la acción formulada, tal como se mencionó en el anterior seguimiento. Sin embargo, no hubo envío de soportes ni reporte sobre la implementación del plan de tratamiento aprobado de acuerdo al cronograma establecido en el numeral 7. Por tal razón se mantiene el estado "</t>
    </r>
    <r>
      <rPr>
        <b/>
        <sz val="9"/>
        <rFont val="Tahoma"/>
        <family val="2"/>
      </rPr>
      <t xml:space="preserve">abierta". </t>
    </r>
  </si>
  <si>
    <r>
      <rPr>
        <b/>
        <sz val="9"/>
        <rFont val="Tahoma"/>
        <family val="2"/>
      </rPr>
      <t xml:space="preserve">Reporte Sistemas: </t>
    </r>
    <r>
      <rPr>
        <sz val="9"/>
        <rFont val="Tahoma"/>
        <family val="2"/>
      </rPr>
      <t xml:space="preserve">El plan de seguridad y privacidad de la información 2021 fue formulado teniendo en cuenta la guía MinTIC, así mismo, se encuentra publicado en la INTRANET de la entidad.
</t>
    </r>
    <r>
      <rPr>
        <b/>
        <sz val="9"/>
        <rFont val="Tahoma"/>
        <family val="2"/>
      </rPr>
      <t xml:space="preserve">Análisis OCI: </t>
    </r>
    <r>
      <rPr>
        <sz val="9"/>
        <rFont val="Tahoma"/>
        <family val="2"/>
      </rPr>
      <t>Se invita al área a revisar con detenimiento lo avisado en lo seguimientos al plan de mejoramiento por procesos. La acción quedo abierta con la finalidad de verificar en este seguimiento los avances obtenidos sobre el cronograma de implementación. Sin embargo, no se envío soportes ni reporte sobre dichos avances. Por el contrario se limito a reenviar el documento de la política. Por tal motivo se mantiene el estado "</t>
    </r>
    <r>
      <rPr>
        <b/>
        <sz val="9"/>
        <rFont val="Tahoma"/>
        <family val="2"/>
      </rPr>
      <t xml:space="preserve">abierta" </t>
    </r>
    <r>
      <rPr>
        <sz val="9"/>
        <rFont val="Tahoma"/>
        <family val="2"/>
      </rPr>
      <t xml:space="preserve">
</t>
    </r>
  </si>
  <si>
    <r>
      <t xml:space="preserve">Reporte Programación: </t>
    </r>
    <r>
      <rPr>
        <sz val="9"/>
        <rFont val="Tahoma"/>
        <family val="2"/>
      </rPr>
      <t xml:space="preserve">Se revisó y actualizó la caracterización del proceso en 2020, de igual manera se revisión en el primer trimestre el documento publicado en la intranet con el coordinador de programación y se consideró el conforme el contenido del mismo como se describe en el acta de la reunión.
</t>
    </r>
    <r>
      <rPr>
        <b/>
        <sz val="9"/>
        <rFont val="Tahoma"/>
        <family val="2"/>
      </rPr>
      <t xml:space="preserve">Análisis OCI: </t>
    </r>
    <r>
      <rPr>
        <sz val="9"/>
        <rFont val="Tahoma"/>
        <family val="2"/>
      </rPr>
      <t xml:space="preserve">Se realiza la revisión de los soportes remitidos observando una solicitud de actualización de la caracterización del proceso durante agosto de 2020; sin embargo, este soporte no se tiene en cuenta para la calificación de la acción, teniendo en cuenta que es anterior al inicio de ejecución de la acción. Por otro lado, se evidencia el acta de reunión del 28 de enero de 2021 en la que se relacionan los documentos del proceso y la revisión adelantada para cada uno, con lo que se concluye que se mantienen las versiones vigentes. 
Teniendo en cuenta lo anterior, se califica la acción </t>
    </r>
    <r>
      <rPr>
        <b/>
        <sz val="9"/>
        <rFont val="Tahoma"/>
        <family val="2"/>
      </rPr>
      <t>"En Proceso"</t>
    </r>
    <r>
      <rPr>
        <sz val="9"/>
        <rFont val="Tahoma"/>
        <family val="2"/>
      </rPr>
      <t xml:space="preserve"> y se recomienda al área adelantar una revisión durante el segundo semestre de la vigencia de manera que se puedan identificar ajustes a que haya lugar y adelantar las modificaciones correspondientes. </t>
    </r>
  </si>
  <si>
    <r>
      <rPr>
        <b/>
        <sz val="9"/>
        <rFont val="Tahoma"/>
        <family val="2"/>
      </rPr>
      <t xml:space="preserve">Reporte G. Documental: </t>
    </r>
    <r>
      <rPr>
        <sz val="9"/>
        <rFont val="Tahoma"/>
        <family val="2"/>
      </rPr>
      <t xml:space="preserve">Los documentos fueron actualizados en el año 2020 y publicados en la intranet el 15 de enero de 2021.
</t>
    </r>
    <r>
      <rPr>
        <b/>
        <sz val="9"/>
        <rFont val="Tahoma"/>
        <family val="2"/>
      </rPr>
      <t xml:space="preserve">Análisis OCI: </t>
    </r>
    <r>
      <rPr>
        <sz val="9"/>
        <rFont val="Tahoma"/>
        <family val="2"/>
      </rPr>
      <t xml:space="preserve">Si bien el área de Gestión Documental adelantó la actualización y publicación en la intranet de los procedimientos AGRI-GD-PD-001 TRANSFERENCIA PRIMARIA, AGRI-GD-PD-002 TRANSFERENCIA SECUNDARIA, AGRI-GD-PD-003 ELIMINACIÓN DOCUMENTAL y AGRI-GD-PD-004 PRÉSTAMO Y CONSULTA DOCUMENTAL, a la fecha se encentra pendiente la actualización del Plan de Emergencias y la caracterización del proceso de manera que se pueda proceder al cierre de la acción. 
Teniendo en cuenta lo anterior, se mantiene la calificación con alerta </t>
    </r>
    <r>
      <rPr>
        <b/>
        <sz val="9"/>
        <rFont val="Tahoma"/>
        <family val="2"/>
      </rPr>
      <t>"Incumplida"</t>
    </r>
    <r>
      <rPr>
        <sz val="9"/>
        <rFont val="Tahoma"/>
        <family val="2"/>
      </rPr>
      <t xml:space="preserve"> y se recomienda al área adelantar las actividades pendientes que permitan dar cabal cumplimiento a lo formulado en el plan. </t>
    </r>
  </si>
  <si>
    <t xml:space="preserve">Se adelantaron las actividades formuladas en el plan. </t>
  </si>
  <si>
    <r>
      <t xml:space="preserve">Reporte Producción: </t>
    </r>
    <r>
      <rPr>
        <sz val="9"/>
        <rFont val="Tahoma"/>
        <family val="2"/>
      </rPr>
      <t xml:space="preserve">Se realizó revisión de hojas de vida del indicador que mide el proceso respecto a información descrita en la plataforma estrategia de capital y se envío información a planeación.
Es importante resaltar que en el año 2020 también se realizó la creación, edición, remisión a planeación y medición de indicadores que miden este proceso, indicadores nuevos que no tienen relación con mediciones propuestas en vigencias anteriores. De acuerdo a lo establecido en el plan de mejoramiento se cumplió con la edición de las hojas de vida de dichos indicadores, pese al reporte emitido de incumplimiento respecto a la información reportada con corte a 31 de diciembre de 2020. La coordinación de producción realizó las actividades en las dos vigencias en mención. Agradecemos se nos haga conocer con claridad cuales el requerimiento adicional sobre este aspecto que ha hecho que control interno considere, que pese a que en la vigencia anterior se cumplió con el plan de mejoramiento se haya declarado como </t>
    </r>
    <r>
      <rPr>
        <b/>
        <sz val="9"/>
        <rFont val="Tahoma"/>
        <family val="2"/>
      </rPr>
      <t>"Incumplida"</t>
    </r>
    <r>
      <rPr>
        <sz val="9"/>
        <rFont val="Tahoma"/>
        <family val="2"/>
      </rPr>
      <t xml:space="preserve">
</t>
    </r>
    <r>
      <rPr>
        <b/>
        <sz val="9"/>
        <rFont val="Tahoma"/>
        <family val="2"/>
      </rPr>
      <t xml:space="preserve">Análisis OCI: </t>
    </r>
    <r>
      <rPr>
        <sz val="9"/>
        <rFont val="Tahoma"/>
        <family val="2"/>
      </rPr>
      <t xml:space="preserve">Se evidencian actas de revisión de indicadores de la Dirección Operativa con fecha del 14 de enero y 11 de febrero, así como de revisión de los indicadores formulados para el proceso del 18 de febrero y 8 de marzo de la presente vigencia; de igual manera, se remitió la información al área de Planeación del 16 de marzo de 2021, por lo que se califica la acción como </t>
    </r>
    <r>
      <rPr>
        <b/>
        <sz val="9"/>
        <rFont val="Tahoma"/>
        <family val="2"/>
      </rPr>
      <t>"Terminada Extemporánea"</t>
    </r>
    <r>
      <rPr>
        <sz val="9"/>
        <rFont val="Tahoma"/>
        <family val="2"/>
      </rPr>
      <t xml:space="preserve"> y se procede al cierre de la misma.</t>
    </r>
  </si>
  <si>
    <r>
      <t xml:space="preserve">Reporte Producción: </t>
    </r>
    <r>
      <rPr>
        <sz val="9"/>
        <rFont val="Tahoma"/>
        <family val="2"/>
      </rPr>
      <t xml:space="preserve">Se realizó la socialización de los procedimientos del proceso.
</t>
    </r>
    <r>
      <rPr>
        <b/>
        <sz val="9"/>
        <rFont val="Tahoma"/>
        <family val="2"/>
      </rPr>
      <t xml:space="preserve">Análisis OCI: </t>
    </r>
    <r>
      <rPr>
        <sz val="9"/>
        <rFont val="Tahoma"/>
        <family val="2"/>
      </rPr>
      <t xml:space="preserve">Se remiten correos de socialización de la documentación vigente del proceso con fecha de marzo y abril de 2021, indicando la ruta de la intranet en la que se pueden consultar los diferentes documentos de la Coordinación, con lo que se califica como </t>
    </r>
    <r>
      <rPr>
        <b/>
        <sz val="9"/>
        <rFont val="Tahoma"/>
        <family val="2"/>
      </rPr>
      <t xml:space="preserve">"Terminada Extemporánea" </t>
    </r>
    <r>
      <rPr>
        <sz val="9"/>
        <rFont val="Tahoma"/>
        <family val="2"/>
      </rPr>
      <t xml:space="preserve">y se procede al cierre de la misma. </t>
    </r>
  </si>
  <si>
    <t>Fernando Avella</t>
  </si>
  <si>
    <r>
      <t xml:space="preserve">Reporte At. Ciudadano: </t>
    </r>
    <r>
      <rPr>
        <sz val="9"/>
        <rFont val="Tahoma"/>
        <family val="2"/>
      </rPr>
      <t xml:space="preserve">Se revisó, actualizó y formuló el 19 de marzo los indicadores de gestión y de cumplimiento de  la Política Institucional de Servicio al Ciudadano.
</t>
    </r>
    <r>
      <rPr>
        <b/>
        <sz val="9"/>
        <rFont val="Tahoma"/>
        <family val="2"/>
      </rPr>
      <t xml:space="preserve">Análisis OCI: </t>
    </r>
    <r>
      <rPr>
        <sz val="9"/>
        <rFont val="Tahoma"/>
        <family val="2"/>
      </rPr>
      <t xml:space="preserve">Se adelanta la verificación de la cadena de correos remitidos por el área de Atención al Ciudadano en los que se evidencia la solicitud de modificación de indicadores para el proceso, por lo que se verifica la versión 2 con fecha del 16 de abril de 2021 en la que se evidencia la inclusión de dos (2) indicadores relacionados con la atención oportuna a PQRS y cumplimiento de la Política de Atención al Ciudadano. 
Teniendo en cuenta lo anterior, se califica la acción como </t>
    </r>
    <r>
      <rPr>
        <b/>
        <sz val="9"/>
        <rFont val="Tahoma"/>
        <family val="2"/>
      </rPr>
      <t>"Terminada"</t>
    </r>
    <r>
      <rPr>
        <sz val="9"/>
        <rFont val="Tahoma"/>
        <family val="2"/>
      </rPr>
      <t xml:space="preserve"> y se procede al cierre de la misma.</t>
    </r>
  </si>
  <si>
    <t xml:space="preserve">Se adelantaron las acciones formuladas en el plan dentro de las fechas establecidas. </t>
  </si>
  <si>
    <r>
      <t xml:space="preserve">Reporte Programación: </t>
    </r>
    <r>
      <rPr>
        <sz val="9"/>
        <rFont val="Tahoma"/>
        <family val="2"/>
      </rPr>
      <t xml:space="preserve">Se realizó revisión del indicador y se solicitó modificación a planeación. Posteriormente se realizó revisión del tema con planeación y el jefe de control interno. Finalizadas estas revisiones se realizaron los cambios y el correspondiente reporte de resultados de cada trimestre de 2020. Durante 2021 se realizó la revisión y actualización de la hoja de vida del indicador y se realizó el envío a planeación para la correspondiente actualización.
</t>
    </r>
    <r>
      <rPr>
        <b/>
        <sz val="9"/>
        <rFont val="Tahoma"/>
        <family val="2"/>
      </rPr>
      <t xml:space="preserve">Análisis OCI: </t>
    </r>
    <r>
      <rPr>
        <sz val="9"/>
        <rFont val="Tahoma"/>
        <family val="2"/>
      </rPr>
      <t xml:space="preserve">Se observa la hoja de vida del indicador con los ajustes acordados por el área durante las reuniones de noviembre y diciembre de 2020, así como del 11 de febrero de 2021, dichas modificaciones se evidencian en la formulación del plan de acción de la vigencia 2021 publicado en el botón de transparencia de la página web de Capital. Teniendo en cuenta lo anterior, así como las fechas de ejecución se califica como </t>
    </r>
    <r>
      <rPr>
        <b/>
        <sz val="9"/>
        <rFont val="Tahoma"/>
        <family val="2"/>
      </rPr>
      <t>"Terminada"</t>
    </r>
    <r>
      <rPr>
        <sz val="9"/>
        <rFont val="Tahoma"/>
        <family val="2"/>
      </rPr>
      <t xml:space="preserve"> y se procede al cierre de la misma. </t>
    </r>
  </si>
  <si>
    <t xml:space="preserve">Se adelantaron las actividades formuladas en el plan dentro de las fechas establecidas. </t>
  </si>
  <si>
    <r>
      <t xml:space="preserve">Reporte G. Documental: </t>
    </r>
    <r>
      <rPr>
        <sz val="9"/>
        <rFont val="Tahoma"/>
        <family val="2"/>
      </rPr>
      <t xml:space="preserve">Actualizar acción de mejora - El presupuesto se le asigno al área de sistemas quien liderara el proceso de construcción del sistema) Gestión documental realizara el acompañamiento en ese proceso. Por lo tanto, no se presenta evidencia.
</t>
    </r>
    <r>
      <rPr>
        <b/>
        <sz val="9"/>
        <rFont val="Tahoma"/>
        <family val="2"/>
      </rPr>
      <t xml:space="preserve">Análisis OCI: </t>
    </r>
    <r>
      <rPr>
        <sz val="9"/>
        <rFont val="Tahoma"/>
        <family val="2"/>
      </rPr>
      <t xml:space="preserve">Teniendo en cuenta lo indicado por el área, así como la calificación dada en el seguimiento anterior, la Oficina de Control Interno adelanta el traslado de la acción al área de Sistemas con el fin de verificar los avances en la ejecución presupuestal del programa de Gestión Documental del Canal.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al área adelantar la solicitud de ajuste de conformidad con lo mencionado en la Circular Interna No.024 de 2020.</t>
    </r>
  </si>
  <si>
    <t>Se adelantan las acciones formuladas en el plan de conformidad con lo establecido.</t>
  </si>
  <si>
    <r>
      <rPr>
        <b/>
        <sz val="9"/>
        <rFont val="Tahoma"/>
        <family val="2"/>
      </rPr>
      <t xml:space="preserve">Reporte Sub. Financiera: </t>
    </r>
    <r>
      <rPr>
        <sz val="9"/>
        <rFont val="Tahoma"/>
        <family val="2"/>
      </rPr>
      <t xml:space="preserve">No ha podido concretar una reunión con el área operativa para determinar la metodología del reporte de información para el reconocimiento de los derechos patrimoniales.
</t>
    </r>
    <r>
      <rPr>
        <b/>
        <sz val="9"/>
        <rFont val="Tahoma"/>
        <family val="2"/>
      </rPr>
      <t xml:space="preserve">Análisis OCI: </t>
    </r>
    <r>
      <rPr>
        <sz val="9"/>
        <rFont val="Tahoma"/>
        <family val="2"/>
      </rPr>
      <t>No se puede evidenciar avances para esta acción. Y tampoco se observan las causas por las cuales no se ha podido concretar la reunión con la Dirección Operativa. Se recomienda a la Subdirección avanzar con las actividades propuestas, teniendo en cuenta que ya venció el plazo definido para su ejecución. Por lo anterior, se mantiene la calificación como</t>
    </r>
    <r>
      <rPr>
        <b/>
        <sz val="9"/>
        <rFont val="Tahoma"/>
        <family val="2"/>
      </rPr>
      <t xml:space="preserve"> "Incumplida"</t>
    </r>
    <r>
      <rPr>
        <sz val="9"/>
        <rFont val="Tahoma"/>
        <family val="2"/>
      </rPr>
      <t xml:space="preserve">. </t>
    </r>
  </si>
  <si>
    <r>
      <rPr>
        <b/>
        <sz val="9"/>
        <rFont val="Tahoma"/>
        <family val="2"/>
      </rPr>
      <t>Reporte Sub. Financiera:</t>
    </r>
    <r>
      <rPr>
        <sz val="9"/>
        <rFont val="Tahoma"/>
        <family val="2"/>
      </rPr>
      <t xml:space="preserve"> Se solicito al área de planeación la ultima versión del procedimiento de Estados Financieros para dar inicio a la revisión y de ser el caso realizar los ajustes correspondientes.
</t>
    </r>
    <r>
      <rPr>
        <b/>
        <sz val="9"/>
        <rFont val="Tahoma"/>
        <family val="2"/>
      </rPr>
      <t>Análisis OCI:</t>
    </r>
    <r>
      <rPr>
        <sz val="9"/>
        <rFont val="Tahoma"/>
        <family val="2"/>
      </rPr>
      <t xml:space="preserve"> No se puede evidenciar avances para esta acción, teniendo en cuenta que la Subdirección Financiera, no remitió soportes para el primer cuatrimestre de la vigencia. Por lo anterior, se califica con alerta </t>
    </r>
    <r>
      <rPr>
        <b/>
        <sz val="9"/>
        <rFont val="Tahoma"/>
        <family val="2"/>
      </rPr>
      <t>"Incumplida".</t>
    </r>
  </si>
  <si>
    <t xml:space="preserve">Pendiente verificar las presentaciones utilizadas y validar la correspondencia del contenido. </t>
  </si>
  <si>
    <t xml:space="preserve">Se evidenciaron debilidades en el diligenciamiento de las respectivas hojas de vida en las cuales se deja la trazabilidad de mantenimiento. </t>
  </si>
  <si>
    <t xml:space="preserve">Se evidenció la gestión adelantada por la Coordinación Técnica para lograr el cumplimiento de la acción, sin embargo por actividades ajenas al Canal no es posible concluir de manera exitosa toda la gestión. </t>
  </si>
  <si>
    <r>
      <rPr>
        <b/>
        <sz val="9"/>
        <rFont val="Tahoma"/>
        <family val="2"/>
      </rPr>
      <t>Reporte Sub. Financiera:</t>
    </r>
    <r>
      <rPr>
        <sz val="9"/>
        <rFont val="Tahoma"/>
        <family val="2"/>
      </rPr>
      <t xml:space="preserve"> Las conciliaciones se encuentran debidamente firmadas en físico de la vigencia 2019. Para la vigencia 2020 y 2021 están se están archivando de manera virtual con las firmas correspondientes.
</t>
    </r>
    <r>
      <rPr>
        <b/>
        <sz val="9"/>
        <rFont val="Tahoma"/>
        <family val="2"/>
      </rPr>
      <t>Análisis OCI:</t>
    </r>
    <r>
      <rPr>
        <sz val="9"/>
        <rFont val="Tahoma"/>
        <family val="2"/>
      </rPr>
      <t xml:space="preserve"> No se puede evidenciar avances para esta acción, teniendo en cuenta que no se remiten soportes y que el reporte realizado por la Subdirección Financiera, no corresponde con la acción de mejora definida, la cual se relaciona con el procedimiento "Estados Financieros". Se insta a la Subdirección Financiera, a  reportar avances y soportes de la acción de mejora. Tener en cuenta que el plazo definido para las actividades propuestas ya venció. Por lo anterior, se califica con alerta </t>
    </r>
    <r>
      <rPr>
        <b/>
        <sz val="9"/>
        <rFont val="Tahoma"/>
        <family val="2"/>
      </rPr>
      <t>"Incumplida"</t>
    </r>
    <r>
      <rPr>
        <sz val="9"/>
        <rFont val="Tahoma"/>
        <family val="2"/>
      </rPr>
      <t>.</t>
    </r>
  </si>
  <si>
    <t>1. N2-02 Reclasificación casa Quinta Camacho</t>
  </si>
  <si>
    <t>Se adelantó la ejecución de las acciones formuladas.</t>
  </si>
  <si>
    <t xml:space="preserve">Se realizó el establecimiento de los indicadores del proceso, en el siguiente seguimiento se realizará la verificación de la medición.  </t>
  </si>
  <si>
    <t xml:space="preserve">Pendiente verificar las mejoras del catalogo de cuentas que mitiguen las debilidades encontradas. </t>
  </si>
  <si>
    <r>
      <rPr>
        <b/>
        <sz val="9"/>
        <rFont val="Tahoma"/>
        <family val="2"/>
      </rPr>
      <t xml:space="preserve">Reporte Sub. Financiera: </t>
    </r>
    <r>
      <rPr>
        <sz val="9"/>
        <rFont val="Tahoma"/>
        <family val="2"/>
      </rPr>
      <t xml:space="preserve">Se realizo socialización el 9 de abril de 2020, para analizar la viabilidad de abrir una cuenta para el reconocimiento de Coopserpark a los contratistas, concluyendo que de acuerdo a la factura emitida por el proveedor se hace necesario manera todo el saldo en la cuenta indicada. 
</t>
    </r>
    <r>
      <rPr>
        <b/>
        <sz val="9"/>
        <rFont val="Tahoma"/>
        <family val="2"/>
      </rPr>
      <t>Análisis OCI:</t>
    </r>
    <r>
      <rPr>
        <sz val="9"/>
        <rFont val="Tahoma"/>
        <family val="2"/>
      </rPr>
      <t xml:space="preserve"> De acuerdo con la acción planteada, no se observa coherencia entre ésta y el soporte remitido con el reporte de avance, toda vez que el manejo y procedimiento de registro en las cuentas contables del Canal, depende exclusivamente de la Subdirección Financiera. Por lo anterior, se recomienda revisar al interior del equipo, las directrices frente a la clasificación y registro de los descuentos efectuados a contratistas, como descuentos de nómina, cuenta 24240605 y eliminar las causas que dieron origen a esta observación.   </t>
    </r>
    <r>
      <rPr>
        <b/>
        <sz val="9"/>
        <rFont val="Tahoma"/>
        <family val="2"/>
      </rPr>
      <t xml:space="preserve">
</t>
    </r>
    <r>
      <rPr>
        <sz val="9"/>
        <rFont val="Tahoma"/>
        <family val="2"/>
      </rPr>
      <t>Por lo anterior, se califica como</t>
    </r>
    <r>
      <rPr>
        <b/>
        <sz val="9"/>
        <rFont val="Tahoma"/>
        <family val="2"/>
      </rPr>
      <t xml:space="preserve"> "Incumplida"</t>
    </r>
    <r>
      <rPr>
        <sz val="9"/>
        <rFont val="Tahoma"/>
        <family val="2"/>
      </rPr>
      <t xml:space="preserve">. </t>
    </r>
  </si>
  <si>
    <t xml:space="preserve">Se mantiene abierta teniendo en cuenta que no se han adelantado acciones de socialización y aplicación de los formatos.  </t>
  </si>
  <si>
    <r>
      <rPr>
        <b/>
        <sz val="9"/>
        <rFont val="Tahoma"/>
        <family val="2"/>
      </rPr>
      <t>Reporte T. Humano</t>
    </r>
    <r>
      <rPr>
        <sz val="9"/>
        <rFont val="Tahoma"/>
        <family val="2"/>
      </rPr>
      <t xml:space="preserve">: Este año se va a capacitar el personal en el tema y en los formatos.
</t>
    </r>
    <r>
      <rPr>
        <b/>
        <sz val="9"/>
        <rFont val="Tahoma"/>
        <family val="2"/>
      </rPr>
      <t>Análisis OCI:</t>
    </r>
    <r>
      <rPr>
        <sz val="9"/>
        <rFont val="Tahoma"/>
        <family val="2"/>
      </rPr>
      <t xml:space="preserve"> Teniendo lo indicado por el área, el documento  lineamientos para la gestión de conflictos de interés  ya fue adoptado formalmente, se encuentra publicado en la intranet. Por lo anterior se califica como   </t>
    </r>
    <r>
      <rPr>
        <b/>
        <sz val="9"/>
        <rFont val="Tahoma"/>
        <family val="2"/>
      </rPr>
      <t xml:space="preserve">"Terminada Extemporánea" </t>
    </r>
    <r>
      <rPr>
        <sz val="9"/>
        <rFont val="Tahoma"/>
        <family val="2"/>
      </rPr>
      <t xml:space="preserve">con estado </t>
    </r>
    <r>
      <rPr>
        <b/>
        <sz val="9"/>
        <rFont val="Tahoma"/>
        <family val="2"/>
      </rPr>
      <t xml:space="preserve">"abierta" </t>
    </r>
    <r>
      <rPr>
        <sz val="9"/>
        <rFont val="Tahoma"/>
        <family val="2"/>
      </rPr>
      <t>Y se recomienda  realizar capacitaciones y socializaciones a los funcionarios de capital sobre el documento, para que estos puedan implementarlo de una manera adecuada.</t>
    </r>
  </si>
  <si>
    <r>
      <rPr>
        <b/>
        <sz val="9"/>
        <rFont val="Tahoma"/>
        <family val="2"/>
      </rPr>
      <t>Reporte Planeación:</t>
    </r>
    <r>
      <rPr>
        <sz val="9"/>
        <rFont val="Tahoma"/>
        <family val="2"/>
      </rPr>
      <t xml:space="preserve"> Se realiza la actualización del documento EPLE-PD-003 PROYECTO FONDO PARA EL DESARROLLO DE LA TELEVISION Y CONTENIDOS de manera preliminar, el mismo aún no está publicado toda vez que es necesario contar con aprobaciones de las demás áreas involucradas en la gestión del proceso. 
</t>
    </r>
    <r>
      <rPr>
        <b/>
        <sz val="9"/>
        <rFont val="Tahoma"/>
        <family val="2"/>
      </rPr>
      <t xml:space="preserve">Análisis OCI: </t>
    </r>
    <r>
      <rPr>
        <sz val="9"/>
        <rFont val="Tahoma"/>
        <family val="2"/>
      </rPr>
      <t xml:space="preserve">Los soportes NO dan cumplimiento de las acciones relacionadas con el  Procedimiento Control al Producto (Bien y/o servicio) no conforme, código EPLE-PD 014. Dan soporte de otro procedimiento que no esta asociado con este seguimiento. Por lo anterior se califica como </t>
    </r>
    <r>
      <rPr>
        <b/>
        <sz val="9"/>
        <rFont val="Tahoma"/>
        <family val="2"/>
      </rPr>
      <t xml:space="preserve">"Incumplida" </t>
    </r>
    <r>
      <rPr>
        <sz val="9"/>
        <rFont val="Tahoma"/>
        <family val="2"/>
      </rPr>
      <t>recomendando la importancia de suministrar los soportes que correspondan con la acción propuesta.</t>
    </r>
  </si>
  <si>
    <r>
      <rPr>
        <b/>
        <sz val="9"/>
        <rFont val="Tahoma"/>
        <family val="2"/>
      </rPr>
      <t xml:space="preserve">Reporte Técnica: </t>
    </r>
    <r>
      <rPr>
        <sz val="9"/>
        <rFont val="Tahoma"/>
        <family val="2"/>
      </rPr>
      <t xml:space="preserve">Por parte de la coordinación técnica se realizo las acciones correspondientes a la actualización de la TRD de acuerdo a la documentación actualizada, la cual se envió al área de Gestión Documental y se esta a la espera de la aprobación. Se adjunta TRD y correo evidencia del envío de la misma al área de Gestión Documental.
</t>
    </r>
    <r>
      <rPr>
        <b/>
        <sz val="9"/>
        <rFont val="Tahoma"/>
        <family val="2"/>
      </rPr>
      <t xml:space="preserve">Análisis OCI: </t>
    </r>
    <r>
      <rPr>
        <sz val="9"/>
        <rFont val="Tahoma"/>
        <family val="2"/>
      </rPr>
      <t>De acuerdo a lo reportado y a los soportes enviados para este seguimiento se puede avisar que sigue pendiente la cuarta actividad formulada "4. Enviar por parte de la Coordinación Técnica al área de planeación los documentos que se requieran actualizar, eliminar y/o crear, una vez Gestión Documental haya aprobado la TRD." debido a que depende de la actualización y aprobación de las Tablas de retención documental para Canal Capital y dicho proceso depende de terceros ajenos al proceso de  emisión de contenidos. Por lo anterior se mantiene la calificación anterior "</t>
    </r>
    <r>
      <rPr>
        <b/>
        <sz val="9"/>
        <rFont val="Tahoma"/>
        <family val="2"/>
      </rPr>
      <t xml:space="preserve">Terminada extemporánea" </t>
    </r>
    <r>
      <rPr>
        <sz val="9"/>
        <rFont val="Tahoma"/>
        <family val="2"/>
      </rPr>
      <t xml:space="preserve">y se deja con estado </t>
    </r>
    <r>
      <rPr>
        <b/>
        <sz val="9"/>
        <rFont val="Tahoma"/>
        <family val="2"/>
      </rPr>
      <t xml:space="preserve">"Cerrada".  </t>
    </r>
  </si>
  <si>
    <r>
      <rPr>
        <b/>
        <sz val="9"/>
        <rFont val="Tahoma"/>
        <family val="2"/>
      </rPr>
      <t xml:space="preserve">Reporte Técnica: </t>
    </r>
    <r>
      <rPr>
        <sz val="9"/>
        <rFont val="Tahoma"/>
        <family val="2"/>
      </rPr>
      <t xml:space="preserve">De acuerdo a las observaciones realizadas se realiza el diligenciamiento de todos los campos en el reporte de la primera jornada de mantenimiento realizada en el mes de marzo.
</t>
    </r>
    <r>
      <rPr>
        <b/>
        <sz val="9"/>
        <rFont val="Tahoma"/>
        <family val="2"/>
      </rPr>
      <t xml:space="preserve">Análisis OCI: </t>
    </r>
    <r>
      <rPr>
        <sz val="9"/>
        <rFont val="Tahoma"/>
        <family val="2"/>
      </rPr>
      <t>Se mantiene lo informado en el anterior seguimiento y la misma calificación pues se encontró nuevamente la debilidad en el reporte al no estar completa la información  en el caso del cerro Manjuy pues se observan diferencias de equipos entre cronograma y formatos de hojas de vida. Calificación "</t>
    </r>
    <r>
      <rPr>
        <b/>
        <sz val="9"/>
        <rFont val="Tahoma"/>
        <family val="2"/>
      </rPr>
      <t xml:space="preserve">terminada extemporánea" </t>
    </r>
    <r>
      <rPr>
        <sz val="9"/>
        <rFont val="Tahoma"/>
        <family val="2"/>
      </rPr>
      <t>estado "</t>
    </r>
    <r>
      <rPr>
        <b/>
        <sz val="9"/>
        <rFont val="Tahoma"/>
        <family val="2"/>
      </rPr>
      <t xml:space="preserve">abierta" </t>
    </r>
    <r>
      <rPr>
        <sz val="9"/>
        <rFont val="Tahoma"/>
        <family val="2"/>
      </rPr>
      <t xml:space="preserve"> hasta que se verifique la diferencia de información entre el cronograma y hoja de vida de los equipos ubicados en el cerro Manjui</t>
    </r>
  </si>
  <si>
    <r>
      <rPr>
        <b/>
        <sz val="9"/>
        <rFont val="Tahoma"/>
        <family val="2"/>
      </rPr>
      <t xml:space="preserve">Reporte Técnica: </t>
    </r>
    <r>
      <rPr>
        <sz val="9"/>
        <rFont val="Tahoma"/>
        <family val="2"/>
      </rPr>
      <t xml:space="preserve">El 29 de marzo se realizo reunión con las áreas de control interno, jurídica, dirección operativa y la coordinación técnica en la cual se expuso las acciones realizadas por parte de la coordinación técnica y la falta de respuesta de respuestas concretas y formales por parte de RTVC y ETB como titulares de los espacios donde se encuentran alojados los equipos en los citados cerros. De manera general las acciones adelantadas se resumen en la gestión vía medios oficiales para la obtención de los documentos que legalizaran esta permanencia.
</t>
    </r>
    <r>
      <rPr>
        <b/>
        <sz val="9"/>
        <rFont val="Tahoma"/>
        <family val="2"/>
      </rPr>
      <t xml:space="preserve">Análisis OCI: </t>
    </r>
    <r>
      <rPr>
        <sz val="9"/>
        <rFont val="Tahoma"/>
        <family val="2"/>
      </rPr>
      <t>En el caso particular de esta acción de acuerdo a lo informado en reunión del 29 de marzo por parte de la coordinación técnica y coordinación jurídica, así como al reporte enviado para este seguimiento, se puede avisar que existe una dificultad suficiente que impida el cumplimiento de la acción propuesta. Se insta al área para que se tome esta situación como una lección aprendida y se ponga en conocimiento de todos lo estamentos decisorios de la entidad, como forma de mitigar posibles riesgos por celebración de contratos y vinculación en acuerdos obligacionales por parte de la entidad sin contar con los soportes correspondientes. Se aclara también que en esta oportunidad se pudo constatar las actividades desplegadas por el área pero no se logro el cumplimiento de la acción. Por esta razón se calificara "]</t>
    </r>
    <r>
      <rPr>
        <b/>
        <sz val="9"/>
        <rFont val="Tahoma"/>
        <family val="2"/>
      </rPr>
      <t xml:space="preserve">terminada extemporánea" </t>
    </r>
    <r>
      <rPr>
        <sz val="9"/>
        <rFont val="Tahoma"/>
        <family val="2"/>
      </rPr>
      <t>con estado "</t>
    </r>
    <r>
      <rPr>
        <b/>
        <sz val="9"/>
        <rFont val="Tahoma"/>
        <family val="2"/>
      </rPr>
      <t xml:space="preserve">cerrado" </t>
    </r>
    <r>
      <rPr>
        <sz val="9"/>
        <rFont val="Tahoma"/>
        <family val="2"/>
      </rPr>
      <t xml:space="preserve">por las razones aducidas  mas no por un cumplimiento de la acción formulada. </t>
    </r>
  </si>
  <si>
    <r>
      <rPr>
        <b/>
        <sz val="9"/>
        <rFont val="Tahoma"/>
        <family val="2"/>
      </rPr>
      <t xml:space="preserve">Reporte Técnica: </t>
    </r>
    <r>
      <rPr>
        <sz val="9"/>
        <rFont val="Tahoma"/>
        <family val="2"/>
      </rPr>
      <t xml:space="preserve">Por parte del área de sistemas realizaron reunión el día 12 de abril en la cual se abarco los siguientes temas:
 Problemas e inconsistencias en el traslado y movimiento de equipos que son administrados en conjunto con la técnica, así como el software licenciado e instalado.
 EL tema del manejo del software licenciado es un tema que corresponde directamente al área de sistemas en lo cual desde la coordinación técnica se siguen los lineamientos dados por sistemas.
</t>
    </r>
    <r>
      <rPr>
        <b/>
        <sz val="9"/>
        <rFont val="Tahoma"/>
        <family val="2"/>
      </rPr>
      <t xml:space="preserve">Reporte sistemas: </t>
    </r>
    <r>
      <rPr>
        <sz val="9"/>
        <rFont val="Tahoma"/>
        <family val="2"/>
      </rPr>
      <t xml:space="preserve">En el mes de abril se realizó reunión con el área de técnica para la revisión de traslados de equipos y licenciamiento de software entre ambas áreas.
Por otra parte, para el mes de marzo se reportó a control interno el inventario de software licenciado que se tiene instalado en la entidad.
</t>
    </r>
    <r>
      <rPr>
        <b/>
        <sz val="9"/>
        <rFont val="Tahoma"/>
        <family val="2"/>
      </rPr>
      <t xml:space="preserve">Análisis OCI: </t>
    </r>
    <r>
      <rPr>
        <sz val="9"/>
        <rFont val="Tahoma"/>
        <family val="2"/>
      </rPr>
      <t>La acción formulada cuenta con dos actividades. De los soportes remitidos por el área técnica solo se da cuenta de una parte de la primera actividad, es decir, una de las reuniones semestrales que se debieron dar durante la vigencia de la actividad (año 2020). De la segunda actividad no se tiene soporte. El área de sistemas reporto una acta de reunión pero la misma no fue aportado en el drive dispuesto para el cargue de la información. 
De acierto a la fecha programada y a que no se tiene mayor información o documentación, se califica con alerta "</t>
    </r>
    <r>
      <rPr>
        <b/>
        <sz val="9"/>
        <rFont val="Tahoma"/>
        <family val="2"/>
      </rPr>
      <t>incumplida"</t>
    </r>
  </si>
  <si>
    <r>
      <rPr>
        <b/>
        <sz val="9"/>
        <rFont val="Tahoma"/>
        <family val="2"/>
      </rPr>
      <t>Reporte Planeación:</t>
    </r>
    <r>
      <rPr>
        <sz val="9"/>
        <rFont val="Tahoma"/>
        <family val="2"/>
      </rPr>
      <t xml:space="preserve"> El Plan de Renovación tecnológica fue diseñado e incorporado en el documento de integración de planes publicado en el mes de enero, la ruta de consulta en el botón de transparencia es la siguiente: https://www.canalcapital.gov.co/content/plan-acci%C3%B3n
Se aclara que el PETI contienen los componentes que desde sistemas se asocian a las temáticas de renovación tecnológica de la entidad según la capacidad operativa y financiera.  
</t>
    </r>
    <r>
      <rPr>
        <b/>
        <sz val="9"/>
        <rFont val="Tahoma"/>
        <family val="2"/>
      </rPr>
      <t xml:space="preserve">Análisis OCI: </t>
    </r>
    <r>
      <rPr>
        <sz val="9"/>
        <rFont val="Tahoma"/>
        <family val="2"/>
      </rPr>
      <t xml:space="preserve">Se verifica la realización del plan de renovación tecnológica para el periodo 2021 - 2024, el cuál se incluyó en el documento de integración de planes y se incluyó dentro del proyecto 7511 su ejecución al 100%.  Por lo anterior, se califica como </t>
    </r>
    <r>
      <rPr>
        <b/>
        <sz val="9"/>
        <rFont val="Tahoma"/>
        <family val="2"/>
      </rPr>
      <t xml:space="preserve">"Terminada Extemporánea" </t>
    </r>
    <r>
      <rPr>
        <sz val="9"/>
        <rFont val="Tahoma"/>
        <family val="2"/>
      </rPr>
      <t>cumpliendo con la acción propuesta.</t>
    </r>
  </si>
  <si>
    <r>
      <rPr>
        <b/>
        <sz val="9"/>
        <rFont val="Tahoma"/>
        <family val="2"/>
      </rPr>
      <t>Reporte Planeación:</t>
    </r>
    <r>
      <rPr>
        <sz val="9"/>
        <rFont val="Tahoma"/>
        <family val="2"/>
      </rPr>
      <t xml:space="preserve"> Se está construyendo el acta.
</t>
    </r>
    <r>
      <rPr>
        <b/>
        <sz val="9"/>
        <rFont val="Tahoma"/>
        <family val="2"/>
      </rPr>
      <t xml:space="preserve">Análisis OCI: </t>
    </r>
    <r>
      <rPr>
        <sz val="9"/>
        <rFont val="Tahoma"/>
        <family val="2"/>
      </rPr>
      <t xml:space="preserve">Según lo reportado por el área, se Califica </t>
    </r>
    <r>
      <rPr>
        <b/>
        <sz val="9"/>
        <rFont val="Tahoma"/>
        <family val="2"/>
      </rPr>
      <t xml:space="preserve">"Sin Iniciar"  </t>
    </r>
    <r>
      <rPr>
        <sz val="9"/>
        <rFont val="Tahoma"/>
        <family val="2"/>
      </rPr>
      <t xml:space="preserve">Se sugiere al área remitir los documentos pertinentes para la constancia del cumplimiento de las acciones y actividades, teniendo en cuenta que la acción se venció en diciembre del año 2020. </t>
    </r>
  </si>
  <si>
    <r>
      <rPr>
        <b/>
        <sz val="9"/>
        <rFont val="Tahoma"/>
        <family val="2"/>
      </rPr>
      <t>Reporte Tecnica:</t>
    </r>
    <r>
      <rPr>
        <sz val="9"/>
        <rFont val="Tahoma"/>
        <family val="2"/>
      </rPr>
      <t xml:space="preserve">1. Se realizo la actualización de los riesgos en 12 de junio.
 2. Se envía correo a planeación el 27 de junio con nuevos ajustes a la matriz.
 3. Se solicito a  planeación publicar el documento Monitoreo registro señal fuera del aire el 4 de noviembre de 2020, quedando publicado en la intranet el 30 de noviembre.
 4. Se realiza la distribución de los recursos correspondientes del área técnica para el 2021, el cual se compartió a la productora ejecutiva.
 5. Se realizo 3ra y 4ta jornada de mantenimiento para segundo semestres del a 2020.
 6.Para el cuatrimestre del 2021 se realizo la primea jornada de mantenimiento en el mes de mazo.
 7. Se realizo seguimiento a los riesgos en el mes de marzo, esta información se envió a planeación.
 8. Se realiza primera sesión para la actualización de los riesgos entre la dirección operativa y la coordinación técnica.
</t>
    </r>
    <r>
      <rPr>
        <b/>
        <sz val="9"/>
        <rFont val="Tahoma"/>
        <family val="2"/>
      </rPr>
      <t xml:space="preserve">Análisis OCI: </t>
    </r>
    <r>
      <rPr>
        <sz val="9"/>
        <rFont val="Tahoma"/>
        <family val="2"/>
      </rPr>
      <t>Del conjunto de actividades con los soportes remitidos se puede inferir que se dio cumplimiento a las dos actividades de la acción formulada. Así mismo se cumplió con el objetivo programado. Se califica "</t>
    </r>
    <r>
      <rPr>
        <b/>
        <sz val="9"/>
        <rFont val="Tahoma"/>
        <family val="2"/>
      </rPr>
      <t xml:space="preserve">terminada extemporánea" </t>
    </r>
    <r>
      <rPr>
        <sz val="9"/>
        <rFont val="Tahoma"/>
        <family val="2"/>
      </rPr>
      <t xml:space="preserve">y con estado </t>
    </r>
    <r>
      <rPr>
        <b/>
        <sz val="9"/>
        <rFont val="Tahoma"/>
        <family val="2"/>
      </rPr>
      <t xml:space="preserve">"Cerrada" </t>
    </r>
  </si>
  <si>
    <r>
      <rPr>
        <b/>
        <sz val="9"/>
        <rFont val="Tahoma"/>
        <family val="2"/>
      </rPr>
      <t xml:space="preserve">Reporte Jurídica: </t>
    </r>
    <r>
      <rPr>
        <sz val="9"/>
        <rFont val="Tahoma"/>
        <family val="2"/>
      </rPr>
      <t xml:space="preserve">La actividad de modificar el acta de aprobación de pólizas fue realizada el 30 de octubre de 2020. 
</t>
    </r>
    <r>
      <rPr>
        <b/>
        <sz val="9"/>
        <rFont val="Tahoma"/>
        <family val="2"/>
      </rPr>
      <t xml:space="preserve">Análisis OCI: </t>
    </r>
    <r>
      <rPr>
        <sz val="9"/>
        <rFont val="Tahoma"/>
        <family val="2"/>
      </rPr>
      <t>Se adelanto la acción formulada. Se pudo evidenciar la actualización del formato y su debida socialización por medio del correo institucional. De acuerdo a la fecha programada, se califica "</t>
    </r>
    <r>
      <rPr>
        <b/>
        <sz val="9"/>
        <rFont val="Tahoma"/>
        <family val="2"/>
      </rPr>
      <t xml:space="preserve">terminada extemporánea". </t>
    </r>
    <r>
      <rPr>
        <sz val="9"/>
        <rFont val="Tahoma"/>
        <family val="2"/>
      </rPr>
      <t xml:space="preserve">Así mismo se procede al </t>
    </r>
    <r>
      <rPr>
        <b/>
        <sz val="9"/>
        <rFont val="Tahoma"/>
        <family val="2"/>
      </rPr>
      <t>"cierre"</t>
    </r>
    <r>
      <rPr>
        <sz val="9"/>
        <rFont val="Tahoma"/>
        <family val="2"/>
      </rPr>
      <t xml:space="preserve"> de la acción.</t>
    </r>
  </si>
  <si>
    <r>
      <rPr>
        <b/>
        <sz val="9"/>
        <rFont val="Tahoma"/>
        <family val="2"/>
      </rPr>
      <t xml:space="preserve">Reporte Sistemas: </t>
    </r>
    <r>
      <rPr>
        <sz val="9"/>
        <rFont val="Tahoma"/>
        <family val="2"/>
      </rPr>
      <t xml:space="preserve">Para el periodo reportado, se actualizaron los siguientes documentos, los cuales fueron publicados en la carpeta de sistemas de la intranet:
•        AGRI-SI-PD-018 CREACIÓN DE USUARIOS Y EXPEDICIÓN DE CARNÉ INSTITUCIONAL
•        AGRI-SI-PD-017 SOPORTE TÉCNICO
•        AGRI-SI-PD-014 COPIAS DE SEGURIDAD
Lo anterior se actualiza acorde a la operación del área de sistemas.
</t>
    </r>
    <r>
      <rPr>
        <b/>
        <sz val="9"/>
        <rFont val="Tahoma"/>
        <family val="2"/>
      </rPr>
      <t xml:space="preserve">Análisis OCI: </t>
    </r>
    <r>
      <rPr>
        <sz val="9"/>
        <rFont val="Tahoma"/>
        <family val="2"/>
      </rPr>
      <t>Conforme al anterior seguimiento adelantado por la OCI y a lo reportado en esta ocasión por el área, se concluye que se ha revisado y actualizado 15 documentos de un total de 42. De acuerdo a la fecha programada para la terminación de la acción , se califica "</t>
    </r>
    <r>
      <rPr>
        <b/>
        <sz val="9"/>
        <rFont val="Tahoma"/>
        <family val="2"/>
      </rPr>
      <t xml:space="preserve">en proceso". </t>
    </r>
    <r>
      <rPr>
        <sz val="9"/>
        <rFont val="Tahoma"/>
        <family val="2"/>
      </rPr>
      <t xml:space="preserve"> 
</t>
    </r>
  </si>
  <si>
    <r>
      <rPr>
        <b/>
        <sz val="9"/>
        <rFont val="Tahoma"/>
        <family val="2"/>
      </rPr>
      <t xml:space="preserve">Reporte Sistemas: </t>
    </r>
    <r>
      <rPr>
        <sz val="9"/>
        <rFont val="Tahoma"/>
        <family val="2"/>
      </rPr>
      <t xml:space="preserve">1. Durante el mes de abril, se actualizó el documento AGRI-SI-MN-002 MANUAL DE USO DE RECURSOS TECNOLÓGICOS, de acuerdo a la operación actual de los servicios tecnológicos.
2. Para el mes de mayo se tiene programado socializar la actualización del Manual de Uso de Recursos Tecnológicos a través de comunicaciones internas.
3. El Formato AGRI-SI-FT-037 CONTROL DE ENTRADA Y SALIDA DE EQUIPO fue actualizado e implementado de manera digital, debido a la modalidad de teletrabajo implementada en la entidad.
4. En el documento PETI 2021-2024 se definieron los roles y responsabilidades frente a las actividades en cuanto a equipos, planeación, implementación y evaluación de habilitadores transversales de la Política de Gobierno Digital.
</t>
    </r>
    <r>
      <rPr>
        <b/>
        <sz val="9"/>
        <rFont val="Tahoma"/>
        <family val="2"/>
      </rPr>
      <t xml:space="preserve">Análisis OC: </t>
    </r>
    <r>
      <rPr>
        <sz val="9"/>
        <rFont val="Tahoma"/>
        <family val="2"/>
      </rPr>
      <t>De acuerdo con lo reportado por el área, hace falta la socialización del manual para el primer semestre de la vigencia 2021. Se recuerda que la actividad plantea socialización semestral. Por lo anterior se califica "</t>
    </r>
    <r>
      <rPr>
        <b/>
        <sz val="9"/>
        <rFont val="Tahoma"/>
        <family val="2"/>
      </rPr>
      <t xml:space="preserve">en  proceso" </t>
    </r>
    <r>
      <rPr>
        <sz val="9"/>
        <rFont val="Tahoma"/>
        <family val="2"/>
      </rPr>
      <t>toda vez que el plazo de la acción va hasta el 31 de diciembre de 2021.</t>
    </r>
  </si>
  <si>
    <r>
      <rPr>
        <b/>
        <sz val="9"/>
        <rFont val="Tahoma"/>
        <family val="2"/>
      </rPr>
      <t xml:space="preserve">Reporte Sistemas: </t>
    </r>
    <r>
      <rPr>
        <sz val="9"/>
        <rFont val="Tahoma"/>
        <family val="2"/>
      </rPr>
      <t xml:space="preserve">En el documento PETI 2021-2024 que se actualizó en diciembre del 2020, se definieron los roles y responsabilidades en el marco de la implementación de la Política de Gobierno Digital en la entidad.
</t>
    </r>
    <r>
      <rPr>
        <b/>
        <sz val="9"/>
        <rFont val="Tahoma"/>
        <family val="2"/>
      </rPr>
      <t xml:space="preserve">Análisis OCI: </t>
    </r>
    <r>
      <rPr>
        <sz val="9"/>
        <rFont val="Tahoma"/>
        <family val="2"/>
      </rPr>
      <t>Siguiendo con lo analizando en el anterior seguimiento y en vista de la elaboración del documento PETI 2021-2024, se mantiene la calificación "</t>
    </r>
    <r>
      <rPr>
        <b/>
        <sz val="9"/>
        <rFont val="Tahoma"/>
        <family val="2"/>
      </rPr>
      <t xml:space="preserve">terminada". </t>
    </r>
    <r>
      <rPr>
        <sz val="9"/>
        <rFont val="Tahoma"/>
        <family val="2"/>
      </rPr>
      <t>De igual manera se deja con estado "</t>
    </r>
    <r>
      <rPr>
        <b/>
        <sz val="9"/>
        <rFont val="Tahoma"/>
        <family val="2"/>
      </rPr>
      <t xml:space="preserve">cerrada" </t>
    </r>
    <r>
      <rPr>
        <sz val="9"/>
        <rFont val="Tahoma"/>
        <family val="2"/>
      </rPr>
      <t xml:space="preserve"> y se recomienda al área adelantar la gestión necesaria para que sea publicada la versión vigente en la pagina web institucional en cumplimiento al principio de transparencia y acceso a la información. </t>
    </r>
  </si>
  <si>
    <r>
      <rPr>
        <b/>
        <sz val="9"/>
        <rFont val="Tahoma"/>
        <family val="2"/>
      </rPr>
      <t xml:space="preserve">Reporte Sistemas: </t>
    </r>
    <r>
      <rPr>
        <sz val="9"/>
        <rFont val="Tahoma"/>
        <family val="2"/>
      </rPr>
      <t xml:space="preserve">En la formulación del plan estratégico 2021-2024 se definieron acciones y formulación de indicadores para la implementación de la Política de Gobierno Digital.
</t>
    </r>
    <r>
      <rPr>
        <b/>
        <sz val="9"/>
        <rFont val="Tahoma"/>
        <family val="2"/>
      </rPr>
      <t>Análisis OCI:</t>
    </r>
    <r>
      <rPr>
        <sz val="9"/>
        <rFont val="Tahoma"/>
        <family val="2"/>
      </rPr>
      <t xml:space="preserve"> Se reviso el PAI 2021 en su versión dos, donde se encontraron resaltados los indicadores denominados 3,3,1 a 3,3,3., a través de los cuales se hará el seguimiento a la implementación de la política de gobierno digital. No obstante se evidencia una posibilidad de mejora en la formulación de estos indicadores pues no es clara la relación de medición entre los numeradores y denominadores pues ambos apuntan al seguimiento del porcentaje de avance. Se sugiere al área revisar indicadores para que estén conforme a las guía DAFP vigente para la elaboración de indicadores  de gestión. Por lo anterior, y en atención a la fecha de culminación de la acción, se califica "</t>
    </r>
    <r>
      <rPr>
        <b/>
        <sz val="9"/>
        <rFont val="Tahoma"/>
        <family val="2"/>
      </rPr>
      <t xml:space="preserve">en proceso" </t>
    </r>
    <r>
      <rPr>
        <sz val="9"/>
        <rFont val="Tahoma"/>
        <family val="2"/>
      </rPr>
      <t xml:space="preserve">para se haga la revisión. </t>
    </r>
  </si>
  <si>
    <r>
      <rPr>
        <b/>
        <sz val="9"/>
        <rFont val="Tahoma"/>
        <family val="2"/>
      </rPr>
      <t xml:space="preserve">Reporte Sistemas: </t>
    </r>
    <r>
      <rPr>
        <sz val="9"/>
        <rFont val="Tahoma"/>
        <family val="2"/>
      </rPr>
      <t xml:space="preserve">Para la implementación de la ISO:27002 se inició con la actualización del documento Manual de Políticas Complementarias de Seguridad de la Información (AGRI-SI-MN-006), con el fin de actualizar los lineamientos acorde a los dominios de la ISO.
</t>
    </r>
    <r>
      <rPr>
        <b/>
        <sz val="9"/>
        <rFont val="Tahoma"/>
        <family val="2"/>
      </rPr>
      <t xml:space="preserve">Análisis OCI: </t>
    </r>
    <r>
      <rPr>
        <sz val="9"/>
        <rFont val="Tahoma"/>
        <family val="2"/>
      </rPr>
      <t>De conformidad con lo avisado en el anterior seguimiento y la razón de mantener abierta la acción, se informa que no se remitieron soportes de las actividades programadas en el cronograma establecido en el numeral 8 del PLAN DE SEGURIDAD Y PRIVACIDAD DE LA INFORMACIÓN. Así las cosas se mantiene la calificación y el estado "</t>
    </r>
    <r>
      <rPr>
        <b/>
        <sz val="9"/>
        <rFont val="Tahoma"/>
        <family val="2"/>
      </rPr>
      <t xml:space="preserve">abierta" </t>
    </r>
    <r>
      <rPr>
        <sz val="9"/>
        <rFont val="Tahoma"/>
        <family val="2"/>
      </rPr>
      <t>con el animo que para el próximo seguimiento se remitan los soportes de esas actividades.</t>
    </r>
  </si>
  <si>
    <r>
      <rPr>
        <b/>
        <sz val="9"/>
        <rFont val="Tahoma"/>
        <family val="2"/>
      </rPr>
      <t xml:space="preserve">Reporte Sistemas: </t>
    </r>
    <r>
      <rPr>
        <sz val="9"/>
        <rFont val="Tahoma"/>
        <family val="2"/>
      </rPr>
      <t>a) y b) Se diseño el Plan Estratégico de Tecnologías de la Información 2021-2024, donde se incluyó el marco de referencia de arquitectura empresarial incluyendo los siete (7) dominios del modelo guía del MinTIC.
c) Se actualizó el inventario de servicios TI, de acuerdo a los cambios realizados en la plataforma tecnológica.
d) Se continua con la elaboración del plan de calidad de datos de información de la entidad.
e), f) y g) Se desarrolló la guía de desarrollo de sistemas de información, basada en los pormenores de la arquitectura actual de los desarrollos propios de la entidad, esta será enviada a Planeación para la publicación en la intranet.
h) Se actualizó el Plan de Continuidad del Negocio y se encuentra publicado en la intranet en la carpeta de sistemas.
i) El avance es entregado por Planeación
j) La implementación del protocolo de Ipv6, se encuentra en actividades de afinamiento de configuraciones por la implementación de los nuevos equipos de Networking y el cambio del proveedor de conectividad. 
k) Se desarrolló el plan de sensibilización del sistema de gestión de seguridad de la información, teniendo en cuenta los lineamientos de la Política de Gobierno Digital, este fue presentado ante el comité institucional de gestión y desempeño.</t>
    </r>
    <r>
      <rPr>
        <b/>
        <sz val="9"/>
        <rFont val="Tahoma"/>
        <family val="2"/>
      </rPr>
      <t xml:space="preserve">                                                                                                                                                  
Reporte Planeación: i).</t>
    </r>
    <r>
      <rPr>
        <sz val="9"/>
        <rFont val="Tahoma"/>
        <family val="2"/>
      </rPr>
      <t xml:space="preserve"> El documento EPLE-PL-003 PLAN DE GESTIÓN INTEGRAL DE RESIDUOS PELIGROSOS - PGIRESPEL fue actualizado y publicado en el mes de abril, para su actualización se revisaron las guías del MITIC y se comunicó el resultado de dicha revisión al gestor ambiental para su correspondiente aprobación.
</t>
    </r>
    <r>
      <rPr>
        <b/>
        <sz val="9"/>
        <rFont val="Tahoma"/>
        <family val="2"/>
      </rPr>
      <t xml:space="preserve">Análisis OCI: </t>
    </r>
    <r>
      <rPr>
        <sz val="9"/>
        <rFont val="Tahoma"/>
        <family val="2"/>
      </rPr>
      <t xml:space="preserve">Según lo reportado por el área de planeación se dio cumplimiento a la actividad i).  actualizando y publicando el documento EPLE-PL-003, y comunicando sus resultados al Gestor ambiental. Dando continuidad al anterior seguimiento se puede evidenciar que sigue haciendo falta el documento "plan de calidad de datos de información" en su versión final y debidamente normalizada. Lo mismo para el PLAN DE SENSIBILIZACIÓN DEL SISTEMA DE GESTIÓN DE SEGURIDAD Y PRIVACIDAD DE LA INFORMACIÓN y la GUÍA DE DISEÑO DE DESARROLLO DE SOFTWARE. Toda vez que la fecha de plazo de la acción es el 31 de diciembre de 2021, se califica </t>
    </r>
    <r>
      <rPr>
        <b/>
        <sz val="9"/>
        <rFont val="Tahoma"/>
        <family val="2"/>
      </rPr>
      <t>"En Proceso".</t>
    </r>
  </si>
  <si>
    <r>
      <rPr>
        <b/>
        <sz val="9"/>
        <rFont val="Tahoma"/>
        <family val="2"/>
      </rPr>
      <t xml:space="preserve">Reporte Sistemas: </t>
    </r>
    <r>
      <rPr>
        <sz val="9"/>
        <rFont val="Tahoma"/>
        <family val="2"/>
      </rPr>
      <t xml:space="preserve">a) Se encuentra en proceso de diligenciamiento el Instrumento de identificación MSPI, debido a que el mismo fue actualizado por el MINTIC en la vigencia actual.
b) La matriz SOA fue actualizada en el mes de diciembre del 2020, esta será publicada en el mes de Julio en la intranet. 
c) La matriz SOA fue actualizada en el mes de diciembre del 2020, esta será publicada en el mes de Julio en la intranet
</t>
    </r>
    <r>
      <rPr>
        <b/>
        <sz val="9"/>
        <rFont val="Tahoma"/>
        <family val="2"/>
      </rPr>
      <t xml:space="preserve">Análisis OCI: </t>
    </r>
    <r>
      <rPr>
        <sz val="9"/>
        <rFont val="Tahoma"/>
        <family val="2"/>
      </rPr>
      <t>Verificada la información remitida y de acuerdo al reporte presentado, la acción se encuentra en desarrollo en sus tres actividades identificadas. Por tal razón se califica "</t>
    </r>
    <r>
      <rPr>
        <b/>
        <sz val="9"/>
        <rFont val="Tahoma"/>
        <family val="2"/>
      </rPr>
      <t>en proceso"</t>
    </r>
    <r>
      <rPr>
        <sz val="9"/>
        <rFont val="Tahoma"/>
        <family val="2"/>
      </rPr>
      <t>.</t>
    </r>
  </si>
  <si>
    <r>
      <rPr>
        <b/>
        <sz val="9"/>
        <rFont val="Tahoma"/>
        <family val="2"/>
      </rPr>
      <t>Reporte Planeación:</t>
    </r>
    <r>
      <rPr>
        <sz val="9"/>
        <rFont val="Tahoma"/>
        <family val="2"/>
      </rPr>
      <t xml:space="preserve"> El plan estratégico así como el Plan de Acción Institucional se encuentran publicados e incluyen la totalidad de planes aplicables a la entidad según el decreto 612 de 2018, la ruta de consulta en el botón de transparencia es la siguiente: https://www.canalcapital.gov.co/content/plan-acci%C3%B3n                       
</t>
    </r>
    <r>
      <rPr>
        <b/>
        <sz val="9"/>
        <rFont val="Tahoma"/>
        <family val="2"/>
      </rPr>
      <t>Reporte Sistemas:</t>
    </r>
    <r>
      <rPr>
        <sz val="9"/>
        <rFont val="Tahoma"/>
        <family val="2"/>
      </rPr>
      <t xml:space="preserve"> Los planes de seguridad de la información y tratamiento de riesgos para la vigencia del 2021 se encuentran integrados al Plan de Acción Institucional 2021 del Canal.
</t>
    </r>
    <r>
      <rPr>
        <b/>
        <sz val="9"/>
        <rFont val="Tahoma"/>
        <family val="2"/>
      </rPr>
      <t xml:space="preserve">Análisis OCI: </t>
    </r>
    <r>
      <rPr>
        <sz val="9"/>
        <rFont val="Tahoma"/>
        <family val="2"/>
      </rPr>
      <t xml:space="preserve">Según lo reportado por el área de planeación, se evidencia el  cumplimiento de la publicación e integración de los planes de seguridad de la información y tratamiento de riesgos para vigencia 2021 . Se reviso el PAI 2021 en su versión dos, donde se encontraron resaltados los indicadores denominados 3,3,1 a 3,3,3., a través de los cuales se hará el seguimiento a la implementación de la política de gobierno digital ( como lo es el plan de seguridad de la información y tratamiento de riesgos). No obstante se evidencia una posibilidad de mejora en la formulación de estos indicadores, pues no es clara la relación de medición entre los numeradores y denominadores pues ambos apuntan al seguimiento del porcentaje de avance. Se sugiere al área revisar para que los indicadores estén conforme a las guía DAFP vigente para la elaboración de indicadores  de gestión. Por lo anterior, y en atención a la fecha de culminación de la acción, se califica </t>
    </r>
    <r>
      <rPr>
        <b/>
        <sz val="9"/>
        <rFont val="Tahoma"/>
        <family val="2"/>
      </rPr>
      <t>"Terminada Extemporánea"</t>
    </r>
    <r>
      <rPr>
        <sz val="9"/>
        <rFont val="Tahoma"/>
        <family val="2"/>
      </rPr>
      <t xml:space="preserve"> y con estado </t>
    </r>
    <r>
      <rPr>
        <b/>
        <sz val="9"/>
        <rFont val="Tahoma"/>
        <family val="2"/>
      </rPr>
      <t>"Abierta"</t>
    </r>
    <r>
      <rPr>
        <sz val="9"/>
        <rFont val="Tahoma"/>
        <family val="2"/>
      </rPr>
      <t xml:space="preserve"> para se haga la revisión. </t>
    </r>
  </si>
  <si>
    <r>
      <t xml:space="preserve">Reporte At. Ciudadano - Sistemas: </t>
    </r>
    <r>
      <rPr>
        <sz val="9"/>
        <rFont val="Tahoma"/>
        <family val="2"/>
      </rPr>
      <t>1. En el mes de abril se realizó la socialización al comité institucional el resultado del diagnóstico realizado a través de la herramienta archivo IT4+_01_ENTREVISTA DE DIAGNÓSTICO DE LA ESTRATEGIA DE TI al Área de Atención del Ciudadano.</t>
    </r>
    <r>
      <rPr>
        <b/>
        <sz val="9"/>
        <rFont val="Tahoma"/>
        <family val="2"/>
      </rPr>
      <t xml:space="preserve">
Reporte Planeación:</t>
    </r>
    <r>
      <rPr>
        <sz val="9"/>
        <rFont val="Tahoma"/>
        <family val="2"/>
      </rPr>
      <t xml:space="preserve"> 2. El ejercicio se llevó a cabo en 2020 y la socialización como tarea pendiente de esta acción se hizo en el Comité Institucional de Gestión y Desempeño del primer trimestre del año 2021. 
</t>
    </r>
    <r>
      <rPr>
        <b/>
        <sz val="9"/>
        <rFont val="Tahoma"/>
        <family val="2"/>
      </rPr>
      <t xml:space="preserve">Análisis OCI: </t>
    </r>
    <r>
      <rPr>
        <sz val="9"/>
        <rFont val="Tahoma"/>
        <family val="2"/>
      </rPr>
      <t xml:space="preserve">Según lo reportado por el área de planeación, se evidencia la socialización del habilitador “Servicios ciudadanos digitales” en el CIGD de conformidad con la recomendación adelantada en el pasado seguimiento realizado con corte a 31 de diciembre de 2021. 
Teniendo en cuenta lo anterior, se mantiene la calificación como </t>
    </r>
    <r>
      <rPr>
        <b/>
        <sz val="9"/>
        <rFont val="Tahoma"/>
        <family val="2"/>
      </rPr>
      <t>"Terminada"</t>
    </r>
    <r>
      <rPr>
        <sz val="9"/>
        <rFont val="Tahoma"/>
        <family val="2"/>
      </rPr>
      <t xml:space="preserve"> y se procede al cierre de la misma. </t>
    </r>
  </si>
  <si>
    <r>
      <rPr>
        <b/>
        <sz val="9"/>
        <rFont val="Tahoma"/>
        <family val="2"/>
      </rPr>
      <t>Reporte Planeación:</t>
    </r>
    <r>
      <rPr>
        <sz val="9"/>
        <rFont val="Tahoma"/>
        <family val="2"/>
      </rPr>
      <t xml:space="preserve"> Se está revisando internamente con el equipo de planeación la información requerida para la documentación del manual de implementación del MIPG al interior de la entidad.
</t>
    </r>
    <r>
      <rPr>
        <b/>
        <sz val="9"/>
        <rFont val="Tahoma"/>
        <family val="2"/>
      </rPr>
      <t xml:space="preserve">Análisis OCI: </t>
    </r>
    <r>
      <rPr>
        <sz val="9"/>
        <rFont val="Tahoma"/>
        <family val="2"/>
      </rPr>
      <t xml:space="preserve">Según lo reportado por el área, se Califica </t>
    </r>
    <r>
      <rPr>
        <b/>
        <sz val="9"/>
        <rFont val="Tahoma"/>
        <family val="2"/>
      </rPr>
      <t xml:space="preserve">"Sin Iniciar"  </t>
    </r>
    <r>
      <rPr>
        <sz val="9"/>
        <rFont val="Tahoma"/>
        <family val="2"/>
      </rPr>
      <t>y se recomienda reportar avances para el próximo seguimiento ya que la actividad estaba programada para ser ejecutada en el año 2020.</t>
    </r>
  </si>
  <si>
    <r>
      <rPr>
        <b/>
        <sz val="9"/>
        <rFont val="Tahoma"/>
        <family val="2"/>
      </rPr>
      <t xml:space="preserve">Reporte Planeación: </t>
    </r>
    <r>
      <rPr>
        <sz val="9"/>
        <rFont val="Tahoma"/>
        <family val="2"/>
      </rPr>
      <t xml:space="preserve">1. En el mes de marzo se contaba con la versión 0 de la política de planeación institucional, que se revisó y validó internamente, para la publicación en el mes de abril de la versión 1 de la misma, que ya está cargada en la intranet para consulta general. 
2. El plan estratégico fue formulado a partir del ejercicio de concertación de acción con los diferentes equipos de trabajo; se publicó la versión 1 en el mes de enero y la versión 2 en el mes de abril, haciendo el seguimiento sobre esta última. Las versiones pueden ser consultadas en el botón de transparencia a través del siguiente enlace: https://www.canalcapital.gov.co/content/plan-acci%C3%B3n.
</t>
    </r>
    <r>
      <rPr>
        <b/>
        <sz val="9"/>
        <rFont val="Tahoma"/>
        <family val="2"/>
      </rPr>
      <t xml:space="preserve">Análisis OCI: </t>
    </r>
    <r>
      <rPr>
        <sz val="9"/>
        <rFont val="Tahoma"/>
        <family val="2"/>
      </rPr>
      <t xml:space="preserve">Según los documentos aportados se dio cumplimiento a  la publicación del plan estratégico y de la política de planeación institucional para la vigencia 2021.  Por lo anterior y de acuerdo a la fecha formulada, se califica la acción </t>
    </r>
    <r>
      <rPr>
        <b/>
        <sz val="9"/>
        <rFont val="Tahoma"/>
        <family val="2"/>
      </rPr>
      <t xml:space="preserve">"Terminada Extemporánea" </t>
    </r>
  </si>
  <si>
    <r>
      <rPr>
        <b/>
        <sz val="9"/>
        <rFont val="Tahoma"/>
        <family val="2"/>
      </rPr>
      <t xml:space="preserve">Reporte Planeación: </t>
    </r>
    <r>
      <rPr>
        <sz val="9"/>
        <rFont val="Tahoma"/>
        <family val="2"/>
      </rPr>
      <t xml:space="preserve">Durante el mes de abril se elaboraron lineamientos para el reporte del Plan de Acción Institucional y el monitoreo de los riesgos dedo la segunda línea de defensa, esta información fue divulgada por correo electrónico a todos los responsables de reportar información de gestión. 
</t>
    </r>
    <r>
      <rPr>
        <b/>
        <sz val="9"/>
        <rFont val="Tahoma"/>
        <family val="2"/>
      </rPr>
      <t xml:space="preserve">Análisis OCI: </t>
    </r>
    <r>
      <rPr>
        <sz val="9"/>
        <rFont val="Tahoma"/>
        <family val="2"/>
      </rPr>
      <t xml:space="preserve">Según los documentos aportados se cumplió con el diseño y publicación del documento asociado a los reportes de información relacionados con la segunda línea de defensa para el periodo 2021 incluyendo los seguimientos a la gestión de riesgos.   Por lo anterior y de acuerdo a la fecha formulada, se califica la acción </t>
    </r>
    <r>
      <rPr>
        <b/>
        <sz val="9"/>
        <rFont val="Tahoma"/>
        <family val="2"/>
      </rPr>
      <t xml:space="preserve">"Terminada extemporánea". </t>
    </r>
  </si>
  <si>
    <r>
      <rPr>
        <b/>
        <sz val="9"/>
        <rFont val="Tahoma"/>
        <family val="2"/>
      </rPr>
      <t>Reporte planeación</t>
    </r>
    <r>
      <rPr>
        <sz val="9"/>
        <rFont val="Tahoma"/>
        <family val="2"/>
      </rPr>
      <t xml:space="preserve">: Desde planeación se realizó el análisis con el fin de verificar la pertinencia o no de la aplicación de la política en mención, este documento se envió en una versión con comentario con el fin de dejar la trazabilidad de los ajustes al mismo, en él se analiza la pertinencia de la aplicabilidad de dicha política para la entidad.
Como resultado del ejercicio de análisis y validación de la pertinencia de la aplicación de la política se generó el documento EPLE-PO-003 POLÍTICA DE GESTIÓN ESTADÍSTICA – BALANCE DE MANEJO DE INFORMACIÓN el cual fue publicado en el mes de diciembre del año 2020 y puede ser consultado en la siguiente ruta de la intranet:    Inicio &gt; Estratégicos &gt; 1. Planeación Estratégica &gt; Política
El análisis para la formulación de dicho documento se hizo a partir de los insumos de las mesas de trabajo del Plan Estadístico Distrital adelantadas con la secretaría distrital de planeación. Se envía la versión final del documento de análisis como resultado de dichos ejercicios adelantados. 
Teniendo en cuenta lo anteriormente expuesto agradecemos esta acción sea ajustada de estado incumplida a cumplida como se manifestó en el correo enviado el día 25 de marzo de 2021. 
</t>
    </r>
    <r>
      <rPr>
        <b/>
        <sz val="9"/>
        <rFont val="Tahoma"/>
        <family val="2"/>
      </rPr>
      <t xml:space="preserve">Análisis OCI: </t>
    </r>
    <r>
      <rPr>
        <sz val="9"/>
        <rFont val="Tahoma"/>
        <family val="2"/>
      </rPr>
      <t xml:space="preserve">La evidencia remitida, soporta la evaluación realizada de la  pertinencia de  la implementación o no de una Política de Gestión Estadística en Capital, documento que se encuentra debidamente publicado en la intranet. Por lo anterior, y teniendo en cuenta la fecha en que se había estimado para dar cumplimiento se califica como </t>
    </r>
    <r>
      <rPr>
        <b/>
        <sz val="9"/>
        <rFont val="Tahoma"/>
        <family val="2"/>
      </rPr>
      <t>"Terminada Extemporánea"</t>
    </r>
  </si>
  <si>
    <r>
      <rPr>
        <b/>
        <sz val="9"/>
        <rFont val="Tahoma"/>
        <family val="2"/>
      </rPr>
      <t xml:space="preserve">Reporte Planeación: </t>
    </r>
    <r>
      <rPr>
        <sz val="9"/>
        <rFont val="Tahoma"/>
        <family val="2"/>
      </rPr>
      <t xml:space="preserve">El documento fue elaborado durante 2020, actualizado y publicado en el mes de marzo en la intranet institucional para consulta de todos los equipos de trabajo en la siguiente ruta:        Inicio &gt; MIPG &gt; Documentos y Procedimientos
</t>
    </r>
    <r>
      <rPr>
        <b/>
        <sz val="9"/>
        <rFont val="Tahoma"/>
        <family val="2"/>
      </rPr>
      <t xml:space="preserve">Análisis OCI: </t>
    </r>
    <r>
      <rPr>
        <sz val="9"/>
        <rFont val="Tahoma"/>
        <family val="2"/>
      </rPr>
      <t xml:space="preserve">El archivo remitido da soporte de la elaboración de un documento con  los reportes de información relacionados con el área de planeación, sin embargo la segunda línea de defensa incluye: comité de
contratación, áreas financieras, de TIC, entre otros que generen información para el aseguramiento de la operación. Por lo anterior, el documento presenta un avance significativo, pero deben incluirse el cronograma de reportes de los demás actores de la segunda línea de defensa. En consecuencia y de acuerdo a la fecha formulada, se califica la acción </t>
    </r>
    <r>
      <rPr>
        <b/>
        <sz val="9"/>
        <rFont val="Tahoma"/>
        <family val="2"/>
      </rPr>
      <t xml:space="preserve">"En Proceso". </t>
    </r>
  </si>
  <si>
    <r>
      <rPr>
        <b/>
        <sz val="9"/>
        <rFont val="Tahoma"/>
        <family val="2"/>
      </rPr>
      <t xml:space="preserve">Reporte Planeación: </t>
    </r>
    <r>
      <rPr>
        <sz val="9"/>
        <rFont val="Tahoma"/>
        <family val="2"/>
      </rPr>
      <t xml:space="preserve">El documento fue elaborado durante 2020, actualizado y publicado en el mes de marzo en la intranet institucional para consulta de todos los equipos de trabajo en la siguiente ruta:        Inicio &gt; MIPG &gt; Documentos y Procedimientos
</t>
    </r>
    <r>
      <rPr>
        <b/>
        <sz val="9"/>
        <rFont val="Tahoma"/>
        <family val="2"/>
      </rPr>
      <t xml:space="preserve">Análisis OCI: </t>
    </r>
    <r>
      <rPr>
        <sz val="9"/>
        <rFont val="Tahoma"/>
        <family val="2"/>
      </rPr>
      <t xml:space="preserve">El documento remitido no da soporte al cumplimiento  de elaborar un documento, para coordinar y realizar  la verificación al avance y cumplimiento de  los planes de mejoramiento relacionados con la segunda línea de defensa, así como de su publicación.   El cronograma elaborado por el área no incluyó el tema de planes de mejoramiento. Por lo anterior, y debido a que no se ha vencido el plazo formulado en la acción  se califica la acción </t>
    </r>
    <r>
      <rPr>
        <b/>
        <sz val="9"/>
        <rFont val="Tahoma"/>
        <family val="2"/>
      </rPr>
      <t xml:space="preserve">"En Proceso". </t>
    </r>
  </si>
  <si>
    <r>
      <rPr>
        <b/>
        <sz val="9"/>
        <rFont val="Tahoma"/>
        <family val="2"/>
      </rPr>
      <t xml:space="preserve">Reporte Planeación: </t>
    </r>
    <r>
      <rPr>
        <sz val="9"/>
        <rFont val="Tahoma"/>
        <family val="2"/>
      </rPr>
      <t xml:space="preserve">La matriz de riesgos consolidada se encuentra publicada desde diciembre de 2020; sin embargo, de acuerdo con lo señalado en la acción del plan de mejoramiento también se publicó individualmente el pasado 31 de marzo, en la ruta Inicio &gt; MIPG &gt; Administración del Riesgo &gt; 2020.
</t>
    </r>
    <r>
      <rPr>
        <b/>
        <sz val="9"/>
        <rFont val="Tahoma"/>
        <family val="2"/>
      </rPr>
      <t xml:space="preserve">Análisis OCI: </t>
    </r>
    <r>
      <rPr>
        <sz val="9"/>
        <rFont val="Tahoma"/>
        <family val="2"/>
      </rPr>
      <t xml:space="preserve">Se realiza la verificación de la publicación de la matriz individual del proceso de Gestión Financiera y Facturación.   Por lo anterior y de acuerdo a la fecha formulada, se califica la acción </t>
    </r>
    <r>
      <rPr>
        <b/>
        <sz val="9"/>
        <rFont val="Tahoma"/>
        <family val="2"/>
      </rPr>
      <t xml:space="preserve">"Terminada" </t>
    </r>
  </si>
  <si>
    <r>
      <rPr>
        <b/>
        <sz val="9"/>
        <rFont val="Tahoma"/>
        <family val="2"/>
      </rPr>
      <t>Reporte Planeación:</t>
    </r>
    <r>
      <rPr>
        <sz val="9"/>
        <rFont val="Tahoma"/>
        <family val="2"/>
      </rPr>
      <t xml:space="preserve"> No se ha iniciado la implementación de la acción 
</t>
    </r>
    <r>
      <rPr>
        <b/>
        <sz val="9"/>
        <rFont val="Tahoma"/>
        <family val="2"/>
      </rPr>
      <t xml:space="preserve">Análisis OCI: </t>
    </r>
    <r>
      <rPr>
        <sz val="9"/>
        <rFont val="Tahoma"/>
        <family val="2"/>
      </rPr>
      <t xml:space="preserve">Según lo rexportado por el área, se Califica </t>
    </r>
    <r>
      <rPr>
        <b/>
        <sz val="9"/>
        <rFont val="Tahoma"/>
        <family val="2"/>
      </rPr>
      <t xml:space="preserve">"Sin Iniciar"  </t>
    </r>
    <r>
      <rPr>
        <sz val="9"/>
        <rFont val="Tahoma"/>
        <family val="2"/>
      </rPr>
      <t xml:space="preserve">Se recomienda adelantar las acciones formuladas en los plazos definidos. </t>
    </r>
  </si>
  <si>
    <r>
      <rPr>
        <b/>
        <sz val="9"/>
        <rFont val="Tahoma"/>
        <family val="2"/>
      </rPr>
      <t>Reporte Planeación:</t>
    </r>
    <r>
      <rPr>
        <sz val="9"/>
        <rFont val="Tahoma"/>
        <family val="2"/>
      </rPr>
      <t xml:space="preserve"> Se llevó a cabo el diseño preliminar del plan de acción para revisión del equipo de Planeación y posterior remisión a los líderes de las áreas responsables de la implementación de las acciones. 
</t>
    </r>
    <r>
      <rPr>
        <b/>
        <sz val="9"/>
        <rFont val="Tahoma"/>
        <family val="2"/>
      </rPr>
      <t xml:space="preserve">Análisis OCI: </t>
    </r>
    <r>
      <rPr>
        <sz val="9"/>
        <rFont val="Tahoma"/>
        <family val="2"/>
      </rPr>
      <t xml:space="preserve">Se evidencia el borrador del documento, donde se está estructurando y revisando el plan de acción para la implementación de la política de participación ciudadana. Cómo este aún no es el documento oficial, se Califica </t>
    </r>
    <r>
      <rPr>
        <b/>
        <sz val="9"/>
        <rFont val="Tahoma"/>
        <family val="2"/>
      </rPr>
      <t xml:space="preserve">"Es proceso"  </t>
    </r>
  </si>
  <si>
    <r>
      <rPr>
        <b/>
        <sz val="9"/>
        <rFont val="Tahoma"/>
        <family val="2"/>
      </rPr>
      <t>Reporte Planeación:</t>
    </r>
    <r>
      <rPr>
        <sz val="9"/>
        <rFont val="Tahoma"/>
        <family val="2"/>
      </rPr>
      <t xml:space="preserve"> No se ha iniciado la implementación de la acción 
</t>
    </r>
    <r>
      <rPr>
        <b/>
        <sz val="9"/>
        <rFont val="Tahoma"/>
        <family val="2"/>
      </rPr>
      <t xml:space="preserve">Análisis OCI: </t>
    </r>
    <r>
      <rPr>
        <sz val="9"/>
        <rFont val="Tahoma"/>
        <family val="2"/>
      </rPr>
      <t xml:space="preserve">Según lo reportado por el área, se Califica </t>
    </r>
    <r>
      <rPr>
        <b/>
        <sz val="9"/>
        <rFont val="Tahoma"/>
        <family val="2"/>
      </rPr>
      <t xml:space="preserve">"Sin Iniciar"  </t>
    </r>
    <r>
      <rPr>
        <sz val="9"/>
        <rFont val="Tahoma"/>
        <family val="2"/>
      </rPr>
      <t xml:space="preserve">Se recomienda adelantar las acciones formuladas en los plazos definidos. </t>
    </r>
  </si>
  <si>
    <r>
      <rPr>
        <b/>
        <sz val="9"/>
        <rFont val="Tahoma"/>
        <family val="2"/>
      </rPr>
      <t xml:space="preserve">Reporte Jurídica: </t>
    </r>
    <r>
      <rPr>
        <sz val="9"/>
        <rFont val="Tahoma"/>
        <family val="2"/>
      </rPr>
      <t xml:space="preserve">Durante la presente vigencia se efectuaron dos (2) jornadas de capacitación sobre el Manual de Contratación de la Entidad y el procedimiento de la invitación cerrada, con ocasión de la modificación que se efectuó a ese documento en diciembre 2020 y cuya versión fue adoptada mediante la Resolución No. 146 de 2020. 
</t>
    </r>
    <r>
      <rPr>
        <b/>
        <sz val="9"/>
        <rFont val="Tahoma"/>
        <family val="2"/>
      </rPr>
      <t xml:space="preserve">Análisis OCI: </t>
    </r>
    <r>
      <rPr>
        <sz val="9"/>
        <rFont val="Tahoma"/>
        <family val="2"/>
      </rPr>
      <t xml:space="preserve">Se da cumplimiento a la acción formulada de acuerdo al reporte y a los soportes remitidos. Se califica </t>
    </r>
    <r>
      <rPr>
        <b/>
        <sz val="9"/>
        <rFont val="Tahoma"/>
        <family val="2"/>
      </rPr>
      <t>"Terminada"</t>
    </r>
  </si>
  <si>
    <r>
      <rPr>
        <b/>
        <sz val="9"/>
        <rFont val="Tahoma"/>
        <family val="2"/>
      </rPr>
      <t>Reporte Planeación:</t>
    </r>
    <r>
      <rPr>
        <sz val="9"/>
        <rFont val="Tahoma"/>
        <family val="2"/>
      </rPr>
      <t xml:space="preserve"> La estrategia de rendición de cuentas se actualizó en el mes de marzo teniendo en cuento los lineamientos y recomendaciones del caso, la misma se publicó en el botón de transparencia.
</t>
    </r>
    <r>
      <rPr>
        <b/>
        <sz val="9"/>
        <rFont val="Tahoma"/>
        <family val="2"/>
      </rPr>
      <t xml:space="preserve">Análisis OCI: </t>
    </r>
    <r>
      <rPr>
        <sz val="9"/>
        <rFont val="Tahoma"/>
        <family val="2"/>
      </rPr>
      <t xml:space="preserve">Se realiza la verificación del documento, donde se evidencia su actualización e inclusión de aspectos a tener en cuenta según MURC V2, se Califica </t>
    </r>
    <r>
      <rPr>
        <b/>
        <sz val="9"/>
        <rFont val="Tahoma"/>
        <family val="2"/>
      </rPr>
      <t xml:space="preserve">"Terminada"  </t>
    </r>
  </si>
  <si>
    <r>
      <rPr>
        <b/>
        <sz val="9"/>
        <rFont val="Tahoma"/>
        <family val="2"/>
      </rPr>
      <t>Reporte Planeación:</t>
    </r>
    <r>
      <rPr>
        <sz val="9"/>
        <rFont val="Tahoma"/>
        <family val="2"/>
      </rPr>
      <t xml:space="preserve"> No se ha iniciado la implementación de la acción 
</t>
    </r>
    <r>
      <rPr>
        <b/>
        <sz val="9"/>
        <rFont val="Tahoma"/>
        <family val="2"/>
      </rPr>
      <t xml:space="preserve">Análisis OCI: </t>
    </r>
    <r>
      <rPr>
        <sz val="9"/>
        <rFont val="Tahoma"/>
        <family val="2"/>
      </rPr>
      <t xml:space="preserve">Según lo reportado por el área, se Califica </t>
    </r>
    <r>
      <rPr>
        <b/>
        <sz val="9"/>
        <rFont val="Tahoma"/>
        <family val="2"/>
      </rPr>
      <t xml:space="preserve">"Sin Iniciar"  </t>
    </r>
    <r>
      <rPr>
        <sz val="9"/>
        <rFont val="Tahoma"/>
        <family val="2"/>
      </rPr>
      <t>Y se recomienda dar inicio a la ejecución de la acción, dada su fecha de vencimiento.</t>
    </r>
  </si>
  <si>
    <r>
      <rPr>
        <b/>
        <sz val="9"/>
        <rFont val="Tahoma"/>
        <family val="2"/>
      </rPr>
      <t xml:space="preserve">Reporte Jurídica: </t>
    </r>
    <r>
      <rPr>
        <sz val="9"/>
        <rFont val="Tahoma"/>
        <family val="2"/>
      </rPr>
      <t xml:space="preserve">1.- manual modificado y resolución que lo adopta. se precisa que aunque el manual ha sido modificado en dos oportunidades más este año, dichos cambios no están referidos a la figura de la subcontratación.
2.-correo en el que se comparte con las áreas el archivo drive para revisión y ajuste de las matrices. 2.1. matrices en su estado actual (con algunos ajustes)
3.-correo en el que se propone la redacción de la nueva cláusula, minuta que incluye la cláusula.
</t>
    </r>
    <r>
      <rPr>
        <b/>
        <sz val="9"/>
        <rFont val="Tahoma"/>
        <family val="2"/>
      </rPr>
      <t>Análisis OCI:</t>
    </r>
    <r>
      <rPr>
        <sz val="9"/>
        <rFont val="Tahoma"/>
        <family val="2"/>
      </rPr>
      <t xml:space="preserve"> De acuerdo al reporte y a las evidencias remitidas se da cuenta de un avance en el cumplimiento de las actividades propuestas. Queda pendiente el ajuste a las matrices de riesgos de cada tipología contractual En caso de no ser necesario dicho ajuste, se recomienda al área que se informe en el próximo seguimiento. Por lo anterior se califica "</t>
    </r>
    <r>
      <rPr>
        <b/>
        <sz val="9"/>
        <rFont val="Tahoma"/>
        <family val="2"/>
      </rPr>
      <t xml:space="preserve">en proceso". </t>
    </r>
  </si>
  <si>
    <r>
      <rPr>
        <b/>
        <sz val="9"/>
        <rFont val="Tahoma"/>
        <family val="2"/>
      </rPr>
      <t xml:space="preserve">Reporte Jurídica: </t>
    </r>
    <r>
      <rPr>
        <sz val="9"/>
        <rFont val="Tahoma"/>
        <family val="2"/>
      </rPr>
      <t xml:space="preserve">Durante la presente vigencia se efectuaron dos (2) jornadas de capacitación sobre el Manual de Contratación de la Entidad y el procedimiento de la invitación cerrada, con ocasión de la modificación que se efectuó a ese documento en diciembre 2020 y cuya versión fue adoptada mediante la Resolución No. 146 de 2020. 
</t>
    </r>
    <r>
      <rPr>
        <b/>
        <sz val="9"/>
        <rFont val="Tahoma"/>
        <family val="2"/>
      </rPr>
      <t xml:space="preserve">Análisis OCI: </t>
    </r>
    <r>
      <rPr>
        <sz val="9"/>
        <rFont val="Tahoma"/>
        <family val="2"/>
      </rPr>
      <t>Se da cumplimiento a la acción formulada de acuerdo al reporte y a los soportes remitidos. Se califica "</t>
    </r>
    <r>
      <rPr>
        <b/>
        <sz val="9"/>
        <rFont val="Tahoma"/>
        <family val="2"/>
      </rPr>
      <t>terminada"</t>
    </r>
    <r>
      <rPr>
        <sz val="9"/>
        <rFont val="Tahoma"/>
        <family val="2"/>
      </rPr>
      <t xml:space="preserve"> con estado </t>
    </r>
    <r>
      <rPr>
        <b/>
        <sz val="9"/>
        <rFont val="Tahoma"/>
        <family val="2"/>
      </rPr>
      <t>"Abierta</t>
    </r>
    <r>
      <rPr>
        <sz val="9"/>
        <rFont val="Tahoma"/>
        <family val="2"/>
      </rPr>
      <t xml:space="preserve">", para que en el próximo seguimiento el área remita las presentaciones de las capacitación y de esa manera validar que el contenido sea correspondiente con el detalle de la acción. Se recomienda a la dependencia coordinar con el área de Talento Humano la ejecución de capacitaciones periódicas que le permitan a los diferentes actores en el procesos contractual mantener actualizados los conocimientos en este proceso. </t>
    </r>
  </si>
  <si>
    <r>
      <rPr>
        <b/>
        <sz val="9"/>
        <rFont val="Tahoma"/>
        <family val="2"/>
      </rPr>
      <t>Reporte Planeación:</t>
    </r>
    <r>
      <rPr>
        <sz val="9"/>
        <rFont val="Tahoma"/>
        <family val="2"/>
      </rPr>
      <t xml:space="preserve"> 1. El documento descriptivo o ficha del proyecto de inversión se encuentra en construcción, se cuenta con un avance sobre la estructura de la información que se va a incluir en el mismo, para la revisión y complemento posterior por parte de las áreas involucradas. 2. La revisión y ajustes pertinentes al procedimiento de proyectos de inversión se realizará en el segundo trimestre de la vigencia.
</t>
    </r>
    <r>
      <rPr>
        <b/>
        <sz val="9"/>
        <rFont val="Tahoma"/>
        <family val="2"/>
      </rPr>
      <t xml:space="preserve">Reporte Producción: </t>
    </r>
    <r>
      <rPr>
        <sz val="9"/>
        <rFont val="Tahoma"/>
        <family val="2"/>
      </rPr>
      <t xml:space="preserve">Se inicio la revisión de la herramienta al interior de la coordinación y se sostuvo reunión con planeación quienes indicaron que la herramienta será diseñada y enviada a finales del mes de marzo. Se enviaron aportes sobre el procedimiento de proyectos de inversión a planeación en lo que respecta a la dirección operativa, este documento pertenece al proceso de planeación estratégica.
</t>
    </r>
    <r>
      <rPr>
        <b/>
        <sz val="9"/>
        <rFont val="Tahoma"/>
        <family val="2"/>
      </rPr>
      <t xml:space="preserve">Análisis OCI: </t>
    </r>
    <r>
      <rPr>
        <sz val="9"/>
        <rFont val="Tahoma"/>
        <family val="2"/>
      </rPr>
      <t xml:space="preserve">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 </t>
    </r>
    <r>
      <rPr>
        <b/>
        <sz val="9"/>
        <rFont val="Tahoma"/>
        <family val="2"/>
      </rPr>
      <t xml:space="preserve">"En Proceso" </t>
    </r>
    <r>
      <rPr>
        <sz val="9"/>
        <rFont val="Tahoma"/>
        <family val="2"/>
      </rPr>
      <t xml:space="preserve">y se recomienda tener en cuenta la fecha de ejecución programada de manera que se dé cumplimiento a lo formulado. </t>
    </r>
  </si>
  <si>
    <r>
      <rPr>
        <b/>
        <sz val="9"/>
        <rFont val="Tahoma"/>
        <family val="2"/>
      </rPr>
      <t>Reporte Planeación:</t>
    </r>
    <r>
      <rPr>
        <sz val="9"/>
        <rFont val="Tahoma"/>
        <family val="2"/>
      </rPr>
      <t xml:space="preserve"> 1. Se cuenta con las últimas versiones de las fichas EBI de los proyectos de inversión publicadas en el botón de transparencia de la página web.
2. Para el reporte del primer trimestre de la vigencia en el sistema SEGPLAN, se empleó como insumo la información registrada en el aplicativo SPI del seguimiento acumulado con corte al 30 de marzo.
En cuanto al formato para el primer trimestre se utilizó con la información del proyecto 7511 y se estaba revisando su aplicabilidad para el proyecto 7505, razón por la cual el formato se empleó en prueba para el mes de abril en este proyecto.
</t>
    </r>
    <r>
      <rPr>
        <b/>
        <sz val="9"/>
        <rFont val="Tahoma"/>
        <family val="2"/>
      </rPr>
      <t xml:space="preserve">Análisis OCI: </t>
    </r>
    <r>
      <rPr>
        <sz val="9"/>
        <rFont val="Tahoma"/>
        <family val="2"/>
      </rPr>
      <t xml:space="preserve">Se evidencia la publicación de las fichas EBI de los proyectos de inversión en el botón de transparencia, se evidencia el reporte del primer trimestre de los proyectos 7505 y 7511 verificando la congruencia en el reporte de las cifras,  y se verifica la elaboración de un formato  borrador para ir diligenciando en la medida que avance del proyecto 7511,haciendo falta hacer pruebas con el proyecto 7505.  Por lo anterior, y teniendo encuentra que se harán 3 reportes más durante el año se Califica </t>
    </r>
    <r>
      <rPr>
        <b/>
        <sz val="9"/>
        <rFont val="Tahoma"/>
        <family val="2"/>
      </rPr>
      <t xml:space="preserve">"En proceso" </t>
    </r>
  </si>
  <si>
    <r>
      <rPr>
        <b/>
        <sz val="9"/>
        <rFont val="Tahoma"/>
        <family val="2"/>
      </rPr>
      <t>Reporte Planeación:</t>
    </r>
    <r>
      <rPr>
        <sz val="9"/>
        <rFont val="Tahoma"/>
        <family val="2"/>
      </rPr>
      <t xml:space="preserve">  El documento descriptivo o ficha del proyecto de inversión se encuentra en construcción, se cuenta con un avance sobre la estructura de la información que se va a incluir en el mismo, para la revisión y complemento posterior por parte de las áreas involucradas en el mismo.
</t>
    </r>
    <r>
      <rPr>
        <b/>
        <sz val="9"/>
        <rFont val="Tahoma"/>
        <family val="2"/>
      </rPr>
      <t>Reporte Producción:</t>
    </r>
    <r>
      <rPr>
        <sz val="9"/>
        <rFont val="Tahoma"/>
        <family val="2"/>
      </rPr>
      <t xml:space="preserve"> Se inicio la revisión de la herramienta al interior de la coordinación y se sostuvo reunión con planeación quienes indicaron que la herramienta será diseñada y enviada a finales del mes de abril.
</t>
    </r>
    <r>
      <rPr>
        <b/>
        <sz val="9"/>
        <rFont val="Tahoma"/>
        <family val="2"/>
      </rPr>
      <t xml:space="preserve">Análisis OCI: </t>
    </r>
    <r>
      <rPr>
        <sz val="9"/>
        <rFont val="Tahoma"/>
        <family val="2"/>
      </rPr>
      <t xml:space="preserve">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 </t>
    </r>
    <r>
      <rPr>
        <b/>
        <sz val="9"/>
        <rFont val="Tahoma"/>
        <family val="2"/>
      </rPr>
      <t>"En Proceso"</t>
    </r>
    <r>
      <rPr>
        <sz val="9"/>
        <rFont val="Tahoma"/>
        <family val="2"/>
      </rPr>
      <t xml:space="preserve"> y se recomienda tener en cuenta la fecha de ejecución programada de manera que se dé cumplimiento a lo formulado. </t>
    </r>
  </si>
  <si>
    <r>
      <rPr>
        <b/>
        <sz val="9"/>
        <rFont val="Tahoma"/>
        <family val="2"/>
      </rPr>
      <t>Reporte Planeación:</t>
    </r>
    <r>
      <rPr>
        <sz val="9"/>
        <rFont val="Tahoma"/>
        <family val="2"/>
      </rPr>
      <t xml:space="preserve">  Para el reporte mensual en el sistema SPI con corte al 30 de abril, se usó la primera versión del instrumento como piloto de reporte de la información del proyecto, sobre el cual se surtirán las mejoras requeridas según el nivel de detalle que se quiera dar a las acciones que se reportan.
</t>
    </r>
    <r>
      <rPr>
        <b/>
        <sz val="9"/>
        <rFont val="Tahoma"/>
        <family val="2"/>
      </rPr>
      <t xml:space="preserve">Reporte Producción: </t>
    </r>
    <r>
      <rPr>
        <sz val="9"/>
        <rFont val="Tahoma"/>
        <family val="2"/>
      </rPr>
      <t xml:space="preserve">Se inicio la revisión de la herramienta al interior de la coordinación y se sostuvo reunión con planeación quienes indicaron que la herramienta será diseñada y enviada a finales del mes de abril.
</t>
    </r>
    <r>
      <rPr>
        <b/>
        <sz val="9"/>
        <rFont val="Tahoma"/>
        <family val="2"/>
      </rPr>
      <t xml:space="preserve">Análisis OCI: </t>
    </r>
    <r>
      <rPr>
        <sz val="9"/>
        <rFont val="Tahoma"/>
        <family val="2"/>
      </rPr>
      <t>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t>
    </r>
    <r>
      <rPr>
        <b/>
        <sz val="9"/>
        <rFont val="Tahoma"/>
        <family val="2"/>
      </rPr>
      <t xml:space="preserve"> "En Proceso" </t>
    </r>
    <r>
      <rPr>
        <sz val="9"/>
        <rFont val="Tahoma"/>
        <family val="2"/>
      </rPr>
      <t xml:space="preserve">y se recomienda tener en cuenta la fecha de ejecución programada de manera que se dé cumplimiento a lo formulado. </t>
    </r>
  </si>
  <si>
    <r>
      <rPr>
        <b/>
        <sz val="9"/>
        <rFont val="Tahoma"/>
        <family val="2"/>
      </rPr>
      <t>Reporte Planeación:</t>
    </r>
    <r>
      <rPr>
        <sz val="9"/>
        <rFont val="Tahoma"/>
        <family val="2"/>
      </rPr>
      <t xml:space="preserve">  El documento descriptivo o ficha del proyecto de inversión se encuentra en construcción, se cuenta con un avance sobre la estructura de la información que se va a incluir en el mismo, para la revisión y complemento posterior por parte de las áreas involucradas en el mismo.
</t>
    </r>
    <r>
      <rPr>
        <b/>
        <sz val="9"/>
        <rFont val="Tahoma"/>
        <family val="2"/>
      </rPr>
      <t>Reporte Producción:</t>
    </r>
    <r>
      <rPr>
        <sz val="9"/>
        <rFont val="Tahoma"/>
        <family val="2"/>
      </rPr>
      <t xml:space="preserve"> Se inicio la revisión de la herramienta al interior de la coordinación y se sostuvo reunión con planeación quienes indicaron que la herramienta será diseñada y enviada a finales del mes de abril.
</t>
    </r>
    <r>
      <rPr>
        <b/>
        <sz val="9"/>
        <rFont val="Tahoma"/>
        <family val="2"/>
      </rPr>
      <t xml:space="preserve">
Análisis OCI: </t>
    </r>
    <r>
      <rPr>
        <sz val="9"/>
        <rFont val="Tahoma"/>
        <family val="2"/>
      </rPr>
      <t>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t>
    </r>
    <r>
      <rPr>
        <b/>
        <sz val="9"/>
        <rFont val="Tahoma"/>
        <family val="2"/>
      </rPr>
      <t xml:space="preserve"> "En Proceso" </t>
    </r>
    <r>
      <rPr>
        <sz val="9"/>
        <rFont val="Tahoma"/>
        <family val="2"/>
      </rPr>
      <t xml:space="preserve">y se recomienda tener en cuenta la fecha de ejecución programada de manera que se dé cumplimiento a lo formulado. </t>
    </r>
  </si>
  <si>
    <r>
      <rPr>
        <b/>
        <sz val="9"/>
        <rFont val="Tahoma"/>
        <family val="2"/>
      </rPr>
      <t>Reporte Planeación:</t>
    </r>
    <r>
      <rPr>
        <sz val="9"/>
        <rFont val="Tahoma"/>
        <family val="2"/>
      </rPr>
      <t xml:space="preserve"> En el mes de marzo se envió un correo electrónico explicativo a la Dirección Operativa asociado al ajuste del código de la meta.  
</t>
    </r>
    <r>
      <rPr>
        <b/>
        <sz val="9"/>
        <rFont val="Tahoma"/>
        <family val="2"/>
      </rPr>
      <t xml:space="preserve">Análisis OCI: </t>
    </r>
    <r>
      <rPr>
        <sz val="9"/>
        <rFont val="Tahoma"/>
        <family val="2"/>
      </rPr>
      <t xml:space="preserve">Se verifica el envío del correo a la Dirección Operativa para que ellos  realicen el ajuste en el reporte de las metas. Por lo anterior se califica como </t>
    </r>
    <r>
      <rPr>
        <b/>
        <sz val="9"/>
        <rFont val="Tahoma"/>
        <family val="2"/>
      </rPr>
      <t>"Terminada"</t>
    </r>
    <r>
      <rPr>
        <sz val="9"/>
        <rFont val="Tahoma"/>
        <family val="2"/>
      </rPr>
      <t xml:space="preserve"> con estado </t>
    </r>
    <r>
      <rPr>
        <b/>
        <sz val="9"/>
        <rFont val="Tahoma"/>
        <family val="2"/>
      </rPr>
      <t xml:space="preserve">"Abierto" </t>
    </r>
    <r>
      <rPr>
        <sz val="9"/>
        <rFont val="Tahoma"/>
        <family val="2"/>
      </rPr>
      <t>Se solicita el  envío de los soportes que evidencien, que se realizó el respectivo ajuste y reporte correcto en el código de las metas.</t>
    </r>
  </si>
  <si>
    <r>
      <rPr>
        <b/>
        <sz val="9"/>
        <rFont val="Tahoma"/>
        <family val="2"/>
      </rPr>
      <t>Reporte Planeación:</t>
    </r>
    <r>
      <rPr>
        <sz val="9"/>
        <rFont val="Tahoma"/>
        <family val="2"/>
      </rPr>
      <t xml:space="preserve"> 1. El documento descriptivo o ficha del proyecto de inversión se encuentra en construcción, se cuenta con un avance sobre la estructura de la información que se va a incluir en el mismo, para la revisión y complemento posterior por parte de las áreas involucradas en el mismo.
2. Para el reporte mensual en el sistema SPI con corte al 30 de abril, se usó la primera versión del instrumento como piloto de reporte de la información del proyecto, sobre el cual se surtirán las mejoras requeridas según el nivel de detalle que se quiera dar a las acciones que se reportan
</t>
    </r>
    <r>
      <rPr>
        <b/>
        <sz val="9"/>
        <rFont val="Tahoma"/>
        <family val="2"/>
      </rPr>
      <t xml:space="preserve">Análisis OCI: </t>
    </r>
    <r>
      <rPr>
        <sz val="9"/>
        <rFont val="Tahoma"/>
        <family val="2"/>
      </rPr>
      <t xml:space="preserve">Se verifica el borrador de la ficha descriptiva del proyecto de inversión, sin embargo, a la fecha no se encontró  información acerca de la estrategia vigente de Capital (PETI - fases y adquisiciones). Por lo anterior, y teniendo en cuenta que el documento se encuentra en construcción, y el formato de reporte en el SPI también se encuentra en pruebas, se califica como </t>
    </r>
    <r>
      <rPr>
        <b/>
        <sz val="9"/>
        <rFont val="Tahoma"/>
        <family val="2"/>
      </rPr>
      <t>"En proceso"</t>
    </r>
    <r>
      <rPr>
        <sz val="9"/>
        <rFont val="Tahoma"/>
        <family val="2"/>
      </rPr>
      <t xml:space="preserve"> </t>
    </r>
  </si>
  <si>
    <r>
      <rPr>
        <b/>
        <sz val="9"/>
        <rFont val="Tahoma"/>
        <family val="2"/>
      </rPr>
      <t>Reporte Sub. Financiera:</t>
    </r>
    <r>
      <rPr>
        <sz val="9"/>
        <rFont val="Tahoma"/>
        <family val="2"/>
      </rPr>
      <t xml:space="preserve"> El 28 de febrero de 2020 se realizó la reclasificación del inmueble ubicado en quinta Camacho. 
</t>
    </r>
    <r>
      <rPr>
        <b/>
        <sz val="9"/>
        <rFont val="Tahoma"/>
        <family val="2"/>
      </rPr>
      <t>Análisis OCI:</t>
    </r>
    <r>
      <rPr>
        <sz val="9"/>
        <rFont val="Tahoma"/>
        <family val="2"/>
      </rPr>
      <t xml:space="preserve"> Se evidenció la nota de reclasificación del bien inmueble referido. Sin embargo, no fue remitido el soporte de la actividad "Solicitar a la CGN concepto sobre el registro de reconocimiento del Bien de Interés Cultural poseído por la entidad, sin embargo se evidencia el concepto emitido por la CGN sobre el tema específico, por lo cual se califica como </t>
    </r>
    <r>
      <rPr>
        <b/>
        <sz val="9"/>
        <rFont val="Tahoma"/>
        <family val="2"/>
      </rPr>
      <t xml:space="preserve">"Terminada Extemporánea" </t>
    </r>
    <r>
      <rPr>
        <sz val="9"/>
        <rFont val="Tahoma"/>
        <family val="2"/>
      </rPr>
      <t>y se proceso del "</t>
    </r>
    <r>
      <rPr>
        <b/>
        <sz val="9"/>
        <rFont val="Tahoma"/>
        <family val="2"/>
      </rPr>
      <t>cierre</t>
    </r>
    <r>
      <rPr>
        <sz val="9"/>
        <rFont val="Tahoma"/>
        <family val="2"/>
      </rPr>
      <t>" de la misma.</t>
    </r>
  </si>
  <si>
    <t xml:space="preserve">Se evidenció el cumplimiento de las acciones propuestas. </t>
  </si>
  <si>
    <t>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</si>
</sst>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font>
      <sz val="11"/>
      <color theme="1"/>
      <name val="Calibri"/>
      <family val="2"/>
      <scheme val="minor"/>
    </font>
    <font>
      <sz val="11"/>
      <color theme="1"/>
      <name val="Calibri"/>
      <family val="2"/>
      <scheme val="minor"/>
    </font>
    <font>
      <sz val="10"/>
      <name val="Arial"/>
      <family val="2"/>
    </font>
    <font>
      <sz val="10"/>
      <color indexed="8"/>
      <name val="Arial"/>
      <family val="2"/>
    </font>
    <font>
      <sz val="9"/>
      <color theme="1"/>
      <name val="Tahoma"/>
      <family val="2"/>
    </font>
    <font>
      <sz val="10"/>
      <name val="Tahoma"/>
      <family val="2"/>
    </font>
    <font>
      <sz val="10"/>
      <color theme="1"/>
      <name val="Tahoma"/>
      <family val="2"/>
    </font>
    <font>
      <b/>
      <sz val="10"/>
      <color theme="1"/>
      <name val="Tahoma"/>
      <family val="2"/>
    </font>
    <font>
      <b/>
      <sz val="10"/>
      <color theme="0"/>
      <name val="Tahoma"/>
      <family val="2"/>
    </font>
    <font>
      <sz val="10"/>
      <color indexed="8"/>
      <name val="Tahoma"/>
      <family val="2"/>
    </font>
    <font>
      <b/>
      <sz val="9"/>
      <color theme="1"/>
      <name val="Tahoma"/>
      <family val="2"/>
    </font>
    <font>
      <sz val="9"/>
      <color rgb="FF000000"/>
      <name val="Tahoma"/>
      <family val="2"/>
    </font>
    <font>
      <sz val="9"/>
      <name val="Tahoma"/>
      <family val="2"/>
    </font>
    <font>
      <b/>
      <sz val="9"/>
      <name val="Tahoma"/>
      <family val="2"/>
    </font>
    <font>
      <sz val="8"/>
      <color theme="1"/>
      <name val="Tahoma"/>
      <family val="2"/>
    </font>
    <font>
      <sz val="9"/>
      <color indexed="8"/>
      <name val="Tahoma"/>
      <family val="2"/>
    </font>
    <font>
      <i/>
      <sz val="9"/>
      <name val="Tahoma"/>
      <family val="2"/>
    </font>
    <font>
      <b/>
      <sz val="9"/>
      <color rgb="FF000000"/>
      <name val="Tahoma"/>
      <family val="2"/>
    </font>
    <font>
      <sz val="9"/>
      <color rgb="FFFF0000"/>
      <name val="Tahoma"/>
      <family val="2"/>
    </font>
    <font>
      <b/>
      <sz val="20"/>
      <color theme="1"/>
      <name val="Tahoma"/>
      <family val="2"/>
    </font>
    <font>
      <i/>
      <sz val="9"/>
      <color theme="1"/>
      <name val="Tahoma"/>
      <family val="2"/>
    </font>
    <font>
      <sz val="9"/>
      <color rgb="FF000000"/>
      <name val="Docs-Tahoma"/>
    </font>
    <font>
      <sz val="9"/>
      <color rgb="FF000000"/>
      <name val="Arial"/>
      <family val="2"/>
    </font>
    <font>
      <u/>
      <sz val="9"/>
      <color rgb="FF1155CC"/>
      <name val="Tahoma"/>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0"/>
        <bgColor theme="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FF"/>
        <bgColor rgb="FFFFFFFF"/>
      </patternFill>
    </fill>
  </fills>
  <borders count="7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theme="0"/>
      </bottom>
      <diagonal/>
    </border>
    <border>
      <left style="thin">
        <color indexed="64"/>
      </left>
      <right style="thin">
        <color indexed="64"/>
      </right>
      <top style="thin">
        <color theme="0"/>
      </top>
      <bottom style="thin">
        <color indexed="64"/>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indexed="64"/>
      </bottom>
      <diagonal/>
    </border>
    <border>
      <left style="medium">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medium">
        <color indexed="64"/>
      </right>
      <top style="thin">
        <color theme="0"/>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medium">
        <color indexed="64"/>
      </top>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theme="0"/>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bottom style="thin">
        <color rgb="FF000000"/>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398">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6" fillId="0" borderId="0" xfId="0" applyFont="1"/>
    <xf numFmtId="0" fontId="6" fillId="0" borderId="0" xfId="0" applyFont="1" applyAlignment="1">
      <alignment wrapText="1"/>
    </xf>
    <xf numFmtId="0" fontId="6" fillId="0" borderId="0" xfId="0" applyFont="1" applyAlignment="1">
      <alignment horizontal="center" wrapText="1"/>
    </xf>
    <xf numFmtId="0" fontId="4" fillId="0" borderId="0" xfId="0" applyFont="1" applyAlignment="1">
      <alignment wrapText="1"/>
    </xf>
    <xf numFmtId="0" fontId="7" fillId="0" borderId="0" xfId="0" applyFont="1" applyAlignment="1">
      <alignment horizontal="center" vertical="center"/>
    </xf>
    <xf numFmtId="0" fontId="9" fillId="0" borderId="0" xfId="2" applyFont="1" applyFill="1" applyBorder="1" applyAlignment="1">
      <alignment vertical="center"/>
    </xf>
    <xf numFmtId="0" fontId="9" fillId="0" borderId="0" xfId="2" applyFont="1"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Fill="1"/>
    <xf numFmtId="9" fontId="6" fillId="0" borderId="0" xfId="1" applyFont="1" applyFill="1" applyAlignment="1">
      <alignment horizontal="center" vertical="center"/>
    </xf>
    <xf numFmtId="9" fontId="6" fillId="0" borderId="0" xfId="1" applyFont="1" applyAlignment="1">
      <alignment horizontal="center" vertical="center"/>
    </xf>
    <xf numFmtId="9" fontId="7" fillId="0" borderId="0" xfId="1" applyFont="1" applyAlignment="1">
      <alignment horizontal="center" vertical="center"/>
    </xf>
    <xf numFmtId="0" fontId="9" fillId="0" borderId="0" xfId="2" applyFont="1" applyFill="1" applyBorder="1" applyAlignment="1"/>
    <xf numFmtId="0" fontId="9" fillId="0" borderId="0" xfId="2" applyFont="1" applyFill="1" applyBorder="1"/>
    <xf numFmtId="1" fontId="6" fillId="0" borderId="0" xfId="1" applyNumberFormat="1" applyFont="1" applyAlignment="1">
      <alignment horizontal="center" vertical="center"/>
    </xf>
    <xf numFmtId="0" fontId="7" fillId="0" borderId="0" xfId="0" applyFont="1" applyFill="1" applyAlignment="1">
      <alignment horizontal="center" vertical="center"/>
    </xf>
    <xf numFmtId="0" fontId="9" fillId="0" borderId="0" xfId="2" applyFont="1" applyFill="1" applyBorder="1" applyAlignment="1">
      <alignment horizontal="center" vertical="center"/>
    </xf>
    <xf numFmtId="0" fontId="5" fillId="0" borderId="0" xfId="2" applyFont="1" applyAlignment="1">
      <alignment horizontal="center" vertical="center"/>
    </xf>
    <xf numFmtId="15" fontId="4" fillId="0" borderId="3" xfId="0" applyNumberFormat="1"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locked="0" hidden="1"/>
    </xf>
    <xf numFmtId="0" fontId="4" fillId="0" borderId="3" xfId="0" applyFont="1" applyBorder="1" applyAlignment="1" applyProtection="1">
      <alignment horizontal="justify" vertical="center" wrapText="1"/>
      <protection locked="0" hidden="1"/>
    </xf>
    <xf numFmtId="0" fontId="4" fillId="0" borderId="3" xfId="0" applyFont="1" applyFill="1" applyBorder="1" applyAlignment="1" applyProtection="1">
      <alignment horizontal="center" vertical="center" wrapText="1"/>
      <protection locked="0" hidden="1"/>
    </xf>
    <xf numFmtId="9" fontId="4" fillId="0" borderId="3" xfId="0" applyNumberFormat="1" applyFont="1" applyBorder="1" applyAlignment="1" applyProtection="1">
      <alignment horizontal="center" vertical="center" wrapText="1"/>
      <protection locked="0" hidden="1"/>
    </xf>
    <xf numFmtId="164" fontId="4" fillId="0" borderId="3" xfId="1" applyNumberFormat="1"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hidden="1"/>
    </xf>
    <xf numFmtId="15" fontId="4" fillId="0" borderId="3" xfId="0" applyNumberFormat="1" applyFont="1" applyFill="1" applyBorder="1" applyAlignment="1" applyProtection="1">
      <alignment horizontal="center" vertical="center" wrapText="1"/>
      <protection locked="0" hidden="1"/>
    </xf>
    <xf numFmtId="0" fontId="4" fillId="0" borderId="3" xfId="0" applyFont="1" applyFill="1" applyBorder="1" applyAlignment="1" applyProtection="1">
      <alignment horizontal="center" vertical="center" wrapText="1"/>
      <protection hidden="1"/>
    </xf>
    <xf numFmtId="0" fontId="4" fillId="0" borderId="3" xfId="0" applyNumberFormat="1" applyFont="1" applyBorder="1" applyAlignment="1" applyProtection="1">
      <alignment horizontal="center" vertical="center" wrapText="1"/>
      <protection locked="0" hidden="1"/>
    </xf>
    <xf numFmtId="0" fontId="4" fillId="0" borderId="3" xfId="0" applyFont="1" applyFill="1" applyBorder="1" applyAlignment="1" applyProtection="1">
      <alignment horizontal="justify" vertical="center" wrapText="1"/>
      <protection locked="0" hidden="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0" xfId="0" applyFont="1" applyAlignment="1">
      <alignment horizontal="center" vertical="center" wrapText="1"/>
    </xf>
    <xf numFmtId="0" fontId="4" fillId="0" borderId="3" xfId="0" applyFont="1" applyBorder="1" applyAlignment="1" applyProtection="1">
      <alignment horizontal="justify" vertical="center"/>
      <protection locked="0" hidden="1"/>
    </xf>
    <xf numFmtId="0" fontId="4" fillId="0" borderId="3" xfId="0" applyFont="1" applyFill="1" applyBorder="1" applyAlignment="1" applyProtection="1">
      <alignment horizontal="justify" vertical="center"/>
      <protection locked="0" hidden="1"/>
    </xf>
    <xf numFmtId="0" fontId="6" fillId="0" borderId="0" xfId="0" applyFont="1" applyBorder="1" applyAlignment="1">
      <alignment horizontal="center" wrapText="1"/>
    </xf>
    <xf numFmtId="0" fontId="4" fillId="0" borderId="3" xfId="0" applyFont="1" applyFill="1" applyBorder="1" applyAlignment="1" applyProtection="1">
      <alignment horizontal="center" vertical="center" wrapText="1"/>
    </xf>
    <xf numFmtId="15" fontId="4" fillId="0" borderId="3" xfId="0" applyNumberFormat="1" applyFont="1" applyFill="1" applyBorder="1" applyAlignment="1" applyProtection="1">
      <alignment horizontal="center" vertical="center" wrapText="1"/>
    </xf>
    <xf numFmtId="0" fontId="6" fillId="0" borderId="0" xfId="0" applyFont="1" applyBorder="1" applyAlignment="1">
      <alignment wrapText="1"/>
    </xf>
    <xf numFmtId="0" fontId="6" fillId="0" borderId="0" xfId="0" applyFont="1" applyBorder="1" applyAlignment="1">
      <alignment horizontal="center" vertical="center" wrapText="1"/>
    </xf>
    <xf numFmtId="0" fontId="6" fillId="0" borderId="0" xfId="0" applyFont="1" applyBorder="1" applyAlignment="1" applyProtection="1">
      <alignment wrapText="1"/>
      <protection hidden="1"/>
    </xf>
    <xf numFmtId="0" fontId="12" fillId="0" borderId="3" xfId="0" applyFont="1" applyFill="1" applyBorder="1" applyAlignment="1" applyProtection="1">
      <alignment horizontal="center" vertical="center" wrapText="1"/>
      <protection hidden="1"/>
    </xf>
    <xf numFmtId="0" fontId="11" fillId="0" borderId="24" xfId="0" applyFont="1" applyFill="1" applyBorder="1" applyAlignment="1">
      <alignment horizontal="center" vertical="center" wrapText="1"/>
    </xf>
    <xf numFmtId="164" fontId="11" fillId="0" borderId="24" xfId="0" applyNumberFormat="1" applyFont="1" applyFill="1" applyBorder="1" applyAlignment="1">
      <alignment horizontal="center" vertical="center" wrapText="1"/>
    </xf>
    <xf numFmtId="15" fontId="12" fillId="0" borderId="11" xfId="0" applyNumberFormat="1" applyFont="1" applyFill="1" applyBorder="1" applyAlignment="1" applyProtection="1">
      <alignment horizontal="center" vertical="center" wrapText="1"/>
      <protection locked="0" hidden="1"/>
    </xf>
    <xf numFmtId="0" fontId="11" fillId="0" borderId="3" xfId="0" applyFont="1" applyFill="1" applyBorder="1" applyAlignment="1">
      <alignment horizontal="center" vertical="center" wrapText="1"/>
    </xf>
    <xf numFmtId="0" fontId="12" fillId="0" borderId="11" xfId="0" applyFont="1" applyFill="1" applyBorder="1" applyAlignment="1" applyProtection="1">
      <alignment horizontal="justify" vertical="center" wrapText="1"/>
      <protection hidden="1"/>
    </xf>
    <xf numFmtId="0" fontId="12" fillId="0" borderId="11" xfId="0" applyFont="1" applyFill="1" applyBorder="1" applyAlignment="1" applyProtection="1">
      <alignment horizontal="center" vertical="center" wrapText="1"/>
      <protection hidden="1"/>
    </xf>
    <xf numFmtId="2" fontId="12" fillId="0" borderId="11" xfId="0" applyNumberFormat="1"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xf>
    <xf numFmtId="15" fontId="12" fillId="0" borderId="3" xfId="0" applyNumberFormat="1"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justify" vertical="center" wrapText="1"/>
    </xf>
    <xf numFmtId="164" fontId="12" fillId="0" borderId="3" xfId="1" applyNumberFormat="1" applyFont="1" applyFill="1" applyBorder="1" applyAlignment="1" applyProtection="1">
      <alignment horizontal="center" vertical="center" wrapText="1"/>
    </xf>
    <xf numFmtId="9" fontId="12" fillId="0" borderId="3" xfId="1" applyNumberFormat="1"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xf>
    <xf numFmtId="9" fontId="4" fillId="0" borderId="3" xfId="1" applyNumberFormat="1" applyFont="1" applyBorder="1" applyAlignment="1" applyProtection="1">
      <alignment horizontal="center" vertical="center" wrapText="1"/>
    </xf>
    <xf numFmtId="15" fontId="4" fillId="0" borderId="3" xfId="0" applyNumberFormat="1" applyFont="1" applyBorder="1" applyAlignment="1" applyProtection="1">
      <alignment horizontal="center" vertical="center" wrapText="1"/>
    </xf>
    <xf numFmtId="0" fontId="4" fillId="0" borderId="3" xfId="0" applyFont="1" applyBorder="1" applyAlignment="1" applyProtection="1">
      <alignment horizontal="justify" vertical="center" wrapText="1"/>
    </xf>
    <xf numFmtId="9" fontId="12" fillId="0" borderId="3" xfId="0" applyNumberFormat="1" applyFont="1" applyFill="1" applyBorder="1" applyAlignment="1" applyProtection="1">
      <alignment horizontal="center" vertical="center" wrapText="1"/>
    </xf>
    <xf numFmtId="164" fontId="4" fillId="0" borderId="3" xfId="1" applyNumberFormat="1" applyFont="1" applyBorder="1" applyAlignment="1" applyProtection="1">
      <alignment horizontal="center" vertical="center" wrapText="1"/>
    </xf>
    <xf numFmtId="164" fontId="4" fillId="0" borderId="3" xfId="1" applyNumberFormat="1" applyFont="1" applyFill="1" applyBorder="1" applyAlignment="1" applyProtection="1">
      <alignment horizontal="center" vertical="center" wrapText="1"/>
    </xf>
    <xf numFmtId="9" fontId="4" fillId="0" borderId="3" xfId="1" applyNumberFormat="1" applyFont="1" applyFill="1" applyBorder="1" applyAlignment="1" applyProtection="1">
      <alignment horizontal="center" vertical="center" wrapText="1"/>
    </xf>
    <xf numFmtId="0" fontId="11" fillId="0" borderId="3" xfId="0" applyFont="1" applyBorder="1" applyAlignment="1" applyProtection="1">
      <alignment horizontal="justify" vertical="center" wrapText="1"/>
    </xf>
    <xf numFmtId="49" fontId="12" fillId="0" borderId="3" xfId="0" applyNumberFormat="1" applyFont="1" applyFill="1" applyBorder="1" applyAlignment="1" applyProtection="1">
      <alignment horizontal="center" vertical="center" wrapText="1"/>
    </xf>
    <xf numFmtId="15" fontId="11" fillId="0" borderId="3" xfId="0" applyNumberFormat="1"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164" fontId="11" fillId="0" borderId="3" xfId="1" applyNumberFormat="1" applyFont="1" applyBorder="1" applyAlignment="1" applyProtection="1">
      <alignment horizontal="center" vertical="center" wrapText="1"/>
    </xf>
    <xf numFmtId="15" fontId="4" fillId="0" borderId="3" xfId="0" applyNumberFormat="1" applyFont="1" applyBorder="1" applyAlignment="1" applyProtection="1">
      <alignment horizontal="center" vertical="center" wrapText="1"/>
      <protection hidden="1"/>
    </xf>
    <xf numFmtId="0" fontId="4" fillId="0" borderId="3" xfId="0" applyFont="1" applyBorder="1" applyAlignment="1" applyProtection="1">
      <alignment horizontal="justify" vertical="center" wrapText="1"/>
      <protection hidden="1"/>
    </xf>
    <xf numFmtId="15" fontId="11" fillId="0" borderId="3" xfId="0" applyNumberFormat="1" applyFont="1" applyFill="1" applyBorder="1" applyAlignment="1">
      <alignment horizontal="center" vertical="center" wrapText="1"/>
    </xf>
    <xf numFmtId="9" fontId="4" fillId="0" borderId="3" xfId="0" applyNumberFormat="1" applyFont="1" applyBorder="1" applyAlignment="1" applyProtection="1">
      <alignment horizontal="center" vertical="center" wrapText="1"/>
      <protection locked="0"/>
    </xf>
    <xf numFmtId="164" fontId="4" fillId="0" borderId="3" xfId="1" applyNumberFormat="1" applyFont="1" applyBorder="1" applyAlignment="1" applyProtection="1">
      <alignment horizontal="center" vertical="center" wrapText="1"/>
      <protection locked="0"/>
    </xf>
    <xf numFmtId="164" fontId="11" fillId="0" borderId="3" xfId="0" applyNumberFormat="1" applyFont="1" applyFill="1" applyBorder="1" applyAlignment="1">
      <alignment horizontal="center" vertical="center" wrapText="1"/>
    </xf>
    <xf numFmtId="15" fontId="12" fillId="0" borderId="3" xfId="0" applyNumberFormat="1" applyFont="1" applyBorder="1" applyAlignment="1" applyProtection="1">
      <alignment horizontal="center" vertical="center" wrapText="1"/>
      <protection locked="0" hidden="1"/>
    </xf>
    <xf numFmtId="0" fontId="12" fillId="0" borderId="3" xfId="0" applyFont="1" applyFill="1" applyBorder="1" applyAlignment="1" applyProtection="1">
      <alignment horizontal="justify" vertical="center" wrapText="1"/>
      <protection hidden="1"/>
    </xf>
    <xf numFmtId="0" fontId="4" fillId="0" borderId="0" xfId="0" applyFont="1" applyBorder="1"/>
    <xf numFmtId="0" fontId="4" fillId="0" borderId="0" xfId="0" applyFont="1" applyBorder="1" applyAlignment="1">
      <alignment wrapText="1"/>
    </xf>
    <xf numFmtId="0" fontId="6" fillId="0" borderId="0" xfId="0" applyFont="1" applyBorder="1" applyAlignment="1" applyProtection="1">
      <alignment horizontal="center" vertical="center" wrapText="1"/>
      <protection hidden="1"/>
    </xf>
    <xf numFmtId="15" fontId="12" fillId="0" borderId="10" xfId="0" applyNumberFormat="1" applyFont="1" applyFill="1" applyBorder="1" applyAlignment="1" applyProtection="1">
      <alignment horizontal="center" vertical="center" wrapText="1"/>
      <protection hidden="1"/>
    </xf>
    <xf numFmtId="0" fontId="12" fillId="0" borderId="12" xfId="0" applyFont="1" applyFill="1" applyBorder="1" applyAlignment="1" applyProtection="1">
      <alignment horizontal="center" vertical="center" wrapText="1"/>
      <protection hidden="1"/>
    </xf>
    <xf numFmtId="0" fontId="12" fillId="0" borderId="26" xfId="0" applyFont="1" applyFill="1" applyBorder="1" applyAlignment="1" applyProtection="1">
      <alignment horizontal="center" vertical="center" wrapText="1"/>
      <protection hidden="1"/>
    </xf>
    <xf numFmtId="0" fontId="4" fillId="0" borderId="3" xfId="0" applyFont="1" applyFill="1" applyBorder="1" applyAlignment="1">
      <alignment horizontal="justify" vertical="center" wrapText="1"/>
    </xf>
    <xf numFmtId="0" fontId="13" fillId="0" borderId="3" xfId="0" applyFont="1" applyFill="1" applyBorder="1" applyAlignment="1" applyProtection="1">
      <alignment horizontal="justify" vertical="center" wrapText="1"/>
      <protection hidden="1"/>
    </xf>
    <xf numFmtId="0" fontId="14" fillId="8" borderId="11" xfId="0" applyFont="1" applyFill="1" applyBorder="1" applyAlignment="1">
      <alignment horizontal="center" vertical="center" wrapText="1"/>
    </xf>
    <xf numFmtId="0" fontId="6" fillId="0" borderId="0" xfId="0" applyFont="1" applyFill="1" applyBorder="1" applyAlignment="1" applyProtection="1">
      <alignment horizontal="center" wrapText="1"/>
      <protection hidden="1"/>
    </xf>
    <xf numFmtId="15" fontId="4" fillId="0" borderId="11" xfId="0" applyNumberFormat="1" applyFont="1" applyBorder="1" applyAlignment="1" applyProtection="1">
      <alignment horizontal="center" vertical="center" wrapText="1"/>
      <protection locked="0" hidden="1"/>
    </xf>
    <xf numFmtId="0" fontId="4" fillId="0" borderId="11" xfId="0" applyFont="1" applyBorder="1" applyAlignment="1" applyProtection="1">
      <alignment horizontal="justify" vertical="center" wrapText="1"/>
      <protection locked="0" hidden="1"/>
    </xf>
    <xf numFmtId="9" fontId="12" fillId="0" borderId="11" xfId="0" applyNumberFormat="1" applyFont="1" applyFill="1" applyBorder="1" applyAlignment="1" applyProtection="1">
      <alignment horizontal="center" vertical="center" wrapText="1"/>
      <protection locked="0" hidden="1"/>
    </xf>
    <xf numFmtId="0" fontId="6" fillId="0" borderId="0" xfId="0" applyFont="1" applyBorder="1" applyAlignment="1" applyProtection="1">
      <alignment horizontal="center" vertical="center" wrapText="1"/>
      <protection locked="0" hidden="1"/>
    </xf>
    <xf numFmtId="15" fontId="4" fillId="0" borderId="27"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horizontal="left" vertical="center" wrapText="1"/>
    </xf>
    <xf numFmtId="0" fontId="11" fillId="15" borderId="27" xfId="0" applyFont="1" applyFill="1" applyBorder="1" applyAlignment="1">
      <alignment horizontal="center" vertical="center" wrapText="1"/>
    </xf>
    <xf numFmtId="0" fontId="4" fillId="15" borderId="27" xfId="0" applyFont="1" applyFill="1" applyBorder="1" applyAlignment="1">
      <alignment horizontal="center" vertical="center" wrapText="1"/>
    </xf>
    <xf numFmtId="164" fontId="11" fillId="15" borderId="27" xfId="0" applyNumberFormat="1" applyFont="1" applyFill="1" applyBorder="1" applyAlignment="1">
      <alignment horizontal="center" vertical="center" wrapText="1"/>
    </xf>
    <xf numFmtId="0" fontId="11" fillId="0" borderId="27" xfId="0" applyFont="1" applyBorder="1" applyAlignment="1">
      <alignment horizontal="center" vertical="center" wrapText="1"/>
    </xf>
    <xf numFmtId="0" fontId="4" fillId="0" borderId="24" xfId="0" applyFont="1" applyBorder="1" applyAlignment="1">
      <alignment horizontal="left" vertical="center" wrapText="1"/>
    </xf>
    <xf numFmtId="0" fontId="11" fillId="0" borderId="24" xfId="0" applyFont="1" applyBorder="1" applyAlignment="1">
      <alignment horizontal="left" vertical="center" wrapText="1"/>
    </xf>
    <xf numFmtId="0" fontId="11" fillId="0" borderId="24" xfId="0" applyFont="1" applyBorder="1" applyAlignment="1">
      <alignment horizontal="center" vertical="center" wrapText="1"/>
    </xf>
    <xf numFmtId="164" fontId="11" fillId="0" borderId="24" xfId="0" applyNumberFormat="1" applyFont="1" applyBorder="1" applyAlignment="1">
      <alignment horizontal="center" vertical="center" wrapText="1"/>
    </xf>
    <xf numFmtId="15" fontId="4" fillId="0" borderId="24" xfId="0" applyNumberFormat="1" applyFont="1" applyBorder="1" applyAlignment="1">
      <alignment horizontal="center" vertical="center" wrapText="1"/>
    </xf>
    <xf numFmtId="0" fontId="4" fillId="0" borderId="24" xfId="0"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4" xfId="0" applyFont="1" applyFill="1" applyBorder="1" applyAlignment="1">
      <alignment horizontal="center" vertical="center" wrapText="1"/>
    </xf>
    <xf numFmtId="15" fontId="11" fillId="0" borderId="27" xfId="0" applyNumberFormat="1"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25" xfId="0" applyFont="1" applyFill="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11"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protection locked="0" hidden="1"/>
    </xf>
    <xf numFmtId="0" fontId="4" fillId="0" borderId="25" xfId="0" applyFont="1" applyBorder="1" applyAlignment="1" applyProtection="1">
      <alignment horizontal="justify" vertical="center" wrapText="1"/>
      <protection locked="0" hidden="1"/>
    </xf>
    <xf numFmtId="0" fontId="4" fillId="0" borderId="26" xfId="0" applyFont="1" applyBorder="1" applyAlignment="1" applyProtection="1">
      <alignment horizontal="center" vertical="center" wrapText="1"/>
      <protection locked="0" hidden="1"/>
    </xf>
    <xf numFmtId="0" fontId="4" fillId="0" borderId="25" xfId="0" applyFont="1" applyFill="1" applyBorder="1" applyAlignment="1" applyProtection="1">
      <alignment horizontal="justify" vertical="center" wrapText="1"/>
      <protection locked="0" hidden="1"/>
    </xf>
    <xf numFmtId="0" fontId="4" fillId="0" borderId="26" xfId="0" applyFont="1" applyFill="1" applyBorder="1" applyAlignment="1" applyProtection="1">
      <alignment horizontal="center" vertical="center" wrapText="1"/>
      <protection locked="0" hidden="1"/>
    </xf>
    <xf numFmtId="0" fontId="4" fillId="0" borderId="26" xfId="0" applyFont="1" applyBorder="1" applyAlignment="1">
      <alignment horizontal="center" vertical="center" wrapText="1"/>
    </xf>
    <xf numFmtId="0" fontId="11" fillId="0" borderId="31" xfId="0" applyFont="1" applyFill="1" applyBorder="1" applyAlignment="1">
      <alignment horizontal="center" vertical="center" wrapText="1"/>
    </xf>
    <xf numFmtId="0" fontId="12" fillId="0" borderId="25" xfId="0" applyFont="1" applyFill="1" applyBorder="1" applyAlignment="1" applyProtection="1">
      <alignment horizontal="justify" vertical="center" wrapText="1"/>
      <protection locked="0" hidden="1"/>
    </xf>
    <xf numFmtId="0" fontId="4" fillId="15" borderId="32" xfId="0" applyFont="1" applyFill="1" applyBorder="1" applyAlignment="1">
      <alignment horizontal="left" vertical="center" wrapText="1"/>
    </xf>
    <xf numFmtId="0" fontId="4" fillId="15"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11" fillId="0" borderId="33" xfId="0" applyFont="1" applyBorder="1" applyAlignment="1">
      <alignment horizontal="left" vertical="center" wrapText="1"/>
    </xf>
    <xf numFmtId="0" fontId="12" fillId="0" borderId="26" xfId="0"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locked="0" hidden="1"/>
    </xf>
    <xf numFmtId="0" fontId="4" fillId="0" borderId="34" xfId="0" applyFont="1" applyBorder="1" applyAlignment="1">
      <alignment horizontal="center" vertical="center" wrapText="1"/>
    </xf>
    <xf numFmtId="14" fontId="6" fillId="0" borderId="0" xfId="0" applyNumberFormat="1" applyFont="1" applyBorder="1" applyAlignment="1" applyProtection="1">
      <alignment wrapText="1"/>
      <protection hidden="1"/>
    </xf>
    <xf numFmtId="0" fontId="11" fillId="0" borderId="33" xfId="0" applyFont="1" applyBorder="1" applyAlignment="1">
      <alignment horizontal="center" vertical="center" wrapText="1"/>
    </xf>
    <xf numFmtId="0" fontId="11" fillId="0" borderId="35" xfId="0" applyFont="1" applyFill="1" applyBorder="1" applyAlignment="1">
      <alignment horizontal="center" vertical="center" wrapText="1"/>
    </xf>
    <xf numFmtId="164" fontId="4" fillId="0" borderId="11" xfId="1" applyNumberFormat="1" applyFont="1" applyFill="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hidden="1"/>
    </xf>
    <xf numFmtId="0" fontId="4" fillId="0" borderId="3" xfId="0" applyFont="1" applyBorder="1" applyAlignment="1">
      <alignment horizontal="justify" vertical="center"/>
    </xf>
    <xf numFmtId="0" fontId="12" fillId="0" borderId="3" xfId="0" applyFont="1" applyBorder="1" applyAlignment="1" applyProtection="1">
      <alignment horizontal="center" vertical="center" wrapText="1"/>
      <protection locked="0" hidden="1"/>
    </xf>
    <xf numFmtId="164" fontId="4" fillId="0" borderId="11" xfId="1" applyNumberFormat="1" applyFont="1" applyBorder="1" applyAlignment="1" applyProtection="1">
      <alignment horizontal="center" vertical="center" wrapText="1"/>
      <protection locked="0" hidden="1"/>
    </xf>
    <xf numFmtId="0" fontId="4" fillId="0" borderId="3" xfId="0" applyFont="1" applyBorder="1" applyAlignment="1" applyProtection="1">
      <alignment vertical="center" wrapText="1"/>
      <protection locked="0" hidden="1"/>
    </xf>
    <xf numFmtId="0" fontId="4" fillId="0" borderId="10" xfId="0" applyFont="1" applyBorder="1" applyAlignment="1" applyProtection="1">
      <alignment horizontal="justify" vertical="center" wrapText="1"/>
      <protection locked="0" hidden="1"/>
    </xf>
    <xf numFmtId="0" fontId="14" fillId="8" borderId="12" xfId="0" applyFont="1" applyFill="1" applyBorder="1" applyAlignment="1">
      <alignment horizontal="center" vertical="center" wrapText="1"/>
    </xf>
    <xf numFmtId="164" fontId="12" fillId="0" borderId="11" xfId="1" applyNumberFormat="1" applyFont="1" applyFill="1" applyBorder="1" applyAlignment="1" applyProtection="1">
      <alignment horizontal="center" vertical="center" wrapText="1"/>
      <protection hidden="1"/>
    </xf>
    <xf numFmtId="164" fontId="6" fillId="0" borderId="0" xfId="1" applyNumberFormat="1" applyFont="1" applyAlignment="1">
      <alignment wrapText="1"/>
    </xf>
    <xf numFmtId="164" fontId="6" fillId="0" borderId="0" xfId="1" applyNumberFormat="1" applyFont="1" applyBorder="1" applyAlignment="1" applyProtection="1">
      <alignment wrapText="1"/>
      <protection hidden="1"/>
    </xf>
    <xf numFmtId="9" fontId="12" fillId="0" borderId="30" xfId="0" applyNumberFormat="1" applyFont="1" applyBorder="1" applyAlignment="1">
      <alignment horizontal="center" vertical="center" wrapText="1"/>
    </xf>
    <xf numFmtId="0" fontId="11" fillId="0" borderId="30" xfId="0" applyFont="1" applyBorder="1" applyAlignment="1">
      <alignment horizontal="center" vertical="center" wrapText="1"/>
    </xf>
    <xf numFmtId="15" fontId="12" fillId="0" borderId="3" xfId="0" applyNumberFormat="1" applyFont="1" applyFill="1" applyBorder="1" applyAlignment="1" applyProtection="1">
      <alignment horizontal="center" vertical="center" wrapText="1"/>
      <protection locked="0" hidden="1"/>
    </xf>
    <xf numFmtId="0" fontId="12" fillId="0" borderId="3" xfId="0" applyFont="1" applyFill="1" applyBorder="1" applyAlignment="1" applyProtection="1">
      <alignment horizontal="center" vertical="center" wrapText="1"/>
      <protection locked="0" hidden="1"/>
    </xf>
    <xf numFmtId="0" fontId="12" fillId="0" borderId="26" xfId="0" applyFont="1" applyFill="1" applyBorder="1" applyAlignment="1" applyProtection="1">
      <alignment horizontal="center" vertical="center" wrapText="1"/>
      <protection locked="0" hidden="1"/>
    </xf>
    <xf numFmtId="0" fontId="12" fillId="0" borderId="25" xfId="0" applyFont="1" applyFill="1" applyBorder="1" applyAlignment="1">
      <alignment horizontal="justify" vertical="center" wrapText="1"/>
    </xf>
    <xf numFmtId="0" fontId="12" fillId="0" borderId="24" xfId="0" applyFont="1" applyFill="1" applyBorder="1" applyAlignment="1">
      <alignment horizontal="center" vertical="center" wrapText="1"/>
    </xf>
    <xf numFmtId="0" fontId="12" fillId="0" borderId="3" xfId="0" applyFont="1" applyFill="1" applyBorder="1" applyAlignment="1">
      <alignment horizontal="center" vertical="center" wrapText="1"/>
    </xf>
    <xf numFmtId="164" fontId="12" fillId="0" borderId="3" xfId="1" applyNumberFormat="1" applyFont="1" applyFill="1" applyBorder="1" applyAlignment="1" applyProtection="1">
      <alignment horizontal="center" vertical="center" wrapText="1"/>
      <protection locked="0" hidden="1"/>
    </xf>
    <xf numFmtId="0" fontId="4" fillId="0" borderId="0" xfId="0" applyFont="1" applyFill="1" applyBorder="1" applyAlignment="1">
      <alignment horizontal="justify" vertical="center" wrapText="1"/>
    </xf>
    <xf numFmtId="0" fontId="12" fillId="0" borderId="19"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0" xfId="0" applyFont="1" applyFill="1" applyBorder="1" applyAlignment="1">
      <alignment horizontal="justify" vertical="top" wrapText="1"/>
    </xf>
    <xf numFmtId="0" fontId="11" fillId="0" borderId="27" xfId="0" applyFont="1" applyFill="1" applyBorder="1" applyAlignment="1">
      <alignment horizontal="center" vertical="center" wrapText="1"/>
    </xf>
    <xf numFmtId="0" fontId="15" fillId="0" borderId="3" xfId="2" applyFont="1" applyBorder="1" applyAlignment="1">
      <alignment horizontal="center" vertical="center" wrapText="1"/>
    </xf>
    <xf numFmtId="0" fontId="4" fillId="0" borderId="25" xfId="0" applyFont="1" applyBorder="1" applyAlignment="1">
      <alignment vertical="center" wrapText="1"/>
    </xf>
    <xf numFmtId="9" fontId="4" fillId="0" borderId="3"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6" fillId="0" borderId="0" xfId="0" applyFont="1" applyBorder="1" applyAlignment="1">
      <alignment horizontal="center" wrapText="1"/>
    </xf>
    <xf numFmtId="0" fontId="14" fillId="8" borderId="10" xfId="0" applyFont="1" applyFill="1" applyBorder="1" applyAlignment="1">
      <alignment horizontal="center" vertical="center" wrapText="1"/>
    </xf>
    <xf numFmtId="0" fontId="12" fillId="0" borderId="10" xfId="0" applyFont="1" applyFill="1" applyBorder="1" applyAlignment="1" applyProtection="1">
      <alignment horizontal="center" vertical="center" wrapText="1"/>
      <protection hidden="1"/>
    </xf>
    <xf numFmtId="15" fontId="12" fillId="0" borderId="11" xfId="0" applyNumberFormat="1" applyFont="1" applyBorder="1" applyAlignment="1" applyProtection="1">
      <alignment horizontal="center" vertical="center" wrapText="1"/>
      <protection locked="0" hidden="1"/>
    </xf>
    <xf numFmtId="0" fontId="12" fillId="0" borderId="27" xfId="0" applyFont="1" applyBorder="1" applyAlignment="1">
      <alignment horizontal="center" vertical="center" wrapText="1"/>
    </xf>
    <xf numFmtId="164" fontId="12" fillId="0" borderId="11" xfId="1" applyNumberFormat="1" applyFont="1" applyFill="1" applyBorder="1" applyAlignment="1" applyProtection="1">
      <alignment horizontal="center" vertical="center" wrapText="1"/>
      <protection locked="0" hidden="1"/>
    </xf>
    <xf numFmtId="0" fontId="12" fillId="0" borderId="11" xfId="0" applyFont="1" applyBorder="1" applyAlignment="1" applyProtection="1">
      <alignment horizontal="center" vertical="center" wrapText="1"/>
      <protection locked="0" hidden="1"/>
    </xf>
    <xf numFmtId="164" fontId="4" fillId="0" borderId="27" xfId="0" applyNumberFormat="1" applyFont="1" applyBorder="1" applyAlignment="1">
      <alignment horizontal="center" vertical="center" wrapText="1"/>
    </xf>
    <xf numFmtId="15" fontId="11" fillId="0" borderId="27" xfId="0" applyNumberFormat="1" applyFont="1" applyBorder="1" applyAlignment="1">
      <alignment horizontal="center" vertical="center" wrapText="1"/>
    </xf>
    <xf numFmtId="164" fontId="11" fillId="0" borderId="27"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3" xfId="0" applyFont="1" applyBorder="1" applyAlignment="1" applyProtection="1">
      <alignment horizontal="center" vertical="center" wrapText="1"/>
      <protection hidden="1"/>
    </xf>
    <xf numFmtId="164" fontId="12" fillId="0" borderId="3" xfId="1" applyNumberFormat="1" applyFont="1" applyBorder="1" applyAlignment="1" applyProtection="1">
      <alignment horizontal="center" vertical="center" wrapText="1"/>
      <protection locked="0" hidden="1"/>
    </xf>
    <xf numFmtId="0" fontId="12" fillId="0" borderId="25" xfId="0" applyFont="1" applyBorder="1" applyAlignment="1" applyProtection="1">
      <alignment horizontal="justify" vertical="center" wrapText="1"/>
      <protection locked="0" hidden="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2" xfId="0" applyFont="1" applyBorder="1" applyAlignment="1" applyProtection="1">
      <alignment horizontal="justify" vertical="center" wrapText="1"/>
      <protection locked="0" hidden="1"/>
    </xf>
    <xf numFmtId="0" fontId="12" fillId="0" borderId="27" xfId="0" applyFont="1" applyFill="1" applyBorder="1" applyAlignment="1">
      <alignment horizontal="center" vertical="center" wrapText="1"/>
    </xf>
    <xf numFmtId="0" fontId="4" fillId="0" borderId="3" xfId="0" applyFont="1" applyBorder="1" applyAlignment="1">
      <alignment horizontal="center" wrapText="1"/>
    </xf>
    <xf numFmtId="10" fontId="12" fillId="0" borderId="11" xfId="1" applyNumberFormat="1" applyFont="1" applyFill="1" applyBorder="1" applyAlignment="1" applyProtection="1">
      <alignment horizontal="center" vertical="center" wrapText="1"/>
      <protection hidden="1"/>
    </xf>
    <xf numFmtId="2" fontId="6" fillId="0" borderId="0" xfId="0" applyNumberFormat="1" applyFont="1" applyAlignment="1">
      <alignment horizontal="center" vertical="center" wrapText="1"/>
    </xf>
    <xf numFmtId="2" fontId="6" fillId="0" borderId="0" xfId="0" applyNumberFormat="1" applyFont="1" applyBorder="1" applyAlignment="1" applyProtection="1">
      <alignment horizontal="center" vertical="center" wrapText="1"/>
      <protection hidden="1"/>
    </xf>
    <xf numFmtId="0" fontId="4" fillId="0" borderId="3"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5" xfId="0" applyFont="1" applyBorder="1" applyAlignment="1">
      <alignment horizontal="justify" vertical="center" wrapText="1"/>
    </xf>
    <xf numFmtId="0" fontId="12" fillId="0" borderId="25" xfId="0" applyFont="1" applyBorder="1" applyAlignment="1">
      <alignment horizontal="justify" vertical="center" wrapText="1"/>
    </xf>
    <xf numFmtId="0" fontId="4" fillId="7" borderId="3" xfId="0" applyFont="1" applyFill="1" applyBorder="1" applyAlignment="1" applyProtection="1">
      <alignment horizontal="justify" vertical="center"/>
      <protection locked="0" hidden="1"/>
    </xf>
    <xf numFmtId="0" fontId="4" fillId="7" borderId="3" xfId="0" applyFont="1" applyFill="1" applyBorder="1" applyAlignment="1" applyProtection="1">
      <alignment horizontal="justify" vertical="center" wrapText="1"/>
      <protection locked="0" hidden="1"/>
    </xf>
    <xf numFmtId="0" fontId="12" fillId="7" borderId="3" xfId="0" applyFont="1" applyFill="1" applyBorder="1" applyAlignment="1" applyProtection="1">
      <alignment horizontal="justify" vertical="center" wrapText="1"/>
      <protection locked="0" hidden="1"/>
    </xf>
    <xf numFmtId="0" fontId="12" fillId="0" borderId="11" xfId="0" applyFont="1" applyBorder="1" applyAlignment="1" applyProtection="1">
      <alignment horizontal="justify" vertical="center" wrapText="1"/>
      <protection locked="0" hidden="1"/>
    </xf>
    <xf numFmtId="0" fontId="12" fillId="0" borderId="3" xfId="0" applyFont="1" applyBorder="1" applyAlignment="1" applyProtection="1">
      <alignment horizontal="justify" vertical="center" wrapText="1"/>
      <protection locked="0" hidden="1"/>
    </xf>
    <xf numFmtId="0" fontId="12" fillId="0" borderId="3" xfId="0" applyFont="1" applyFill="1" applyBorder="1" applyAlignment="1" applyProtection="1">
      <alignment horizontal="justify" vertical="center" wrapText="1"/>
      <protection locked="0" hidden="1"/>
    </xf>
    <xf numFmtId="0" fontId="4" fillId="0" borderId="61" xfId="0" applyFont="1" applyBorder="1" applyAlignment="1">
      <alignment horizontal="center" vertical="center" wrapText="1"/>
    </xf>
    <xf numFmtId="0" fontId="4" fillId="0" borderId="11" xfId="0" applyNumberFormat="1" applyFont="1" applyBorder="1" applyAlignment="1" applyProtection="1">
      <alignment horizontal="center" vertical="center" wrapText="1"/>
      <protection locked="0" hidden="1"/>
    </xf>
    <xf numFmtId="0" fontId="4" fillId="0" borderId="3" xfId="0" applyFont="1" applyBorder="1" applyAlignment="1">
      <alignment vertical="center" wrapText="1"/>
    </xf>
    <xf numFmtId="0" fontId="10" fillId="5"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14" fillId="0" borderId="0" xfId="0" applyFont="1" applyAlignment="1">
      <alignment wrapText="1"/>
    </xf>
    <xf numFmtId="0" fontId="4" fillId="0" borderId="24" xfId="0" applyFont="1" applyFill="1" applyBorder="1" applyAlignment="1">
      <alignment horizontal="justify" vertical="center" wrapText="1"/>
    </xf>
    <xf numFmtId="0" fontId="6" fillId="0" borderId="0" xfId="0" applyFont="1" applyBorder="1" applyAlignment="1">
      <alignment horizontal="center" wrapText="1"/>
    </xf>
    <xf numFmtId="15" fontId="12" fillId="0" borderId="11" xfId="0" applyNumberFormat="1" applyFont="1" applyFill="1" applyBorder="1" applyAlignment="1" applyProtection="1">
      <alignment horizontal="center" vertical="center" wrapText="1"/>
      <protection hidden="1"/>
    </xf>
    <xf numFmtId="0" fontId="12" fillId="0" borderId="11" xfId="0" applyFont="1" applyFill="1" applyBorder="1" applyAlignment="1" applyProtection="1">
      <alignment horizontal="justify" vertical="center" wrapText="1"/>
      <protection locked="0" hidden="1"/>
    </xf>
    <xf numFmtId="15" fontId="12" fillId="0" borderId="3" xfId="0" applyNumberFormat="1" applyFont="1" applyFill="1" applyBorder="1" applyAlignment="1" applyProtection="1">
      <alignment horizontal="center" vertical="center" wrapText="1"/>
      <protection hidden="1"/>
    </xf>
    <xf numFmtId="0" fontId="12" fillId="0" borderId="11" xfId="0" applyFont="1" applyFill="1" applyBorder="1" applyAlignment="1" applyProtection="1">
      <alignment horizontal="justify" vertical="center"/>
      <protection locked="0" hidden="1"/>
    </xf>
    <xf numFmtId="0" fontId="12" fillId="0" borderId="3" xfId="0" applyFont="1" applyFill="1" applyBorder="1" applyAlignment="1" applyProtection="1">
      <alignment horizontal="justify" vertical="center"/>
      <protection locked="0" hidden="1"/>
    </xf>
    <xf numFmtId="0" fontId="4" fillId="0" borderId="11" xfId="0" applyFont="1" applyFill="1" applyBorder="1" applyAlignment="1" applyProtection="1">
      <alignment horizontal="center" vertical="center" wrapText="1"/>
      <protection hidden="1"/>
    </xf>
    <xf numFmtId="164" fontId="4" fillId="0" borderId="3" xfId="1"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4" fillId="6" borderId="53" xfId="0" applyFont="1" applyFill="1" applyBorder="1" applyAlignment="1" applyProtection="1">
      <alignment horizontal="center" vertical="center" wrapText="1"/>
    </xf>
    <xf numFmtId="0" fontId="14" fillId="6" borderId="54" xfId="0" applyFont="1" applyFill="1" applyBorder="1" applyAlignment="1" applyProtection="1">
      <alignment horizontal="center" vertical="center" wrapText="1"/>
    </xf>
    <xf numFmtId="0" fontId="14" fillId="6" borderId="56" xfId="0" applyFont="1" applyFill="1" applyBorder="1" applyAlignment="1" applyProtection="1">
      <alignment horizontal="center" vertical="center" wrapText="1"/>
    </xf>
    <xf numFmtId="0" fontId="14" fillId="18" borderId="54" xfId="0" applyFont="1" applyFill="1" applyBorder="1" applyAlignment="1" applyProtection="1">
      <alignment horizontal="center" vertical="center" wrapText="1"/>
    </xf>
    <xf numFmtId="14" fontId="4" fillId="8" borderId="3" xfId="0" applyNumberFormat="1" applyFont="1" applyFill="1" applyBorder="1" applyAlignment="1" applyProtection="1">
      <alignment wrapText="1"/>
      <protection hidden="1"/>
    </xf>
    <xf numFmtId="164" fontId="4" fillId="8" borderId="3" xfId="1" applyNumberFormat="1" applyFont="1" applyFill="1" applyBorder="1" applyAlignment="1" applyProtection="1">
      <alignment wrapText="1"/>
      <protection hidden="1"/>
    </xf>
    <xf numFmtId="0" fontId="4" fillId="8" borderId="3" xfId="0" applyFont="1" applyFill="1" applyBorder="1" applyAlignment="1" applyProtection="1">
      <alignment wrapText="1"/>
      <protection hidden="1"/>
    </xf>
    <xf numFmtId="0" fontId="12" fillId="8" borderId="26" xfId="0" applyFont="1" applyFill="1" applyBorder="1" applyAlignment="1" applyProtection="1">
      <alignment horizontal="center" vertical="center" wrapText="1"/>
      <protection hidden="1"/>
    </xf>
    <xf numFmtId="0" fontId="12" fillId="0" borderId="11" xfId="0" applyFont="1" applyBorder="1" applyAlignment="1" applyProtection="1">
      <alignment horizontal="left" vertical="center" wrapText="1"/>
      <protection locked="0" hidden="1"/>
    </xf>
    <xf numFmtId="164" fontId="12" fillId="0" borderId="11" xfId="1" applyNumberFormat="1" applyFont="1" applyBorder="1" applyAlignment="1" applyProtection="1">
      <alignment horizontal="center" vertical="center" wrapText="1"/>
      <protection locked="0" hidden="1"/>
    </xf>
    <xf numFmtId="0" fontId="4" fillId="0" borderId="3" xfId="0" applyFont="1" applyBorder="1" applyAlignment="1" applyProtection="1">
      <alignment horizontal="left" vertical="center" wrapText="1"/>
      <protection locked="0" hidden="1"/>
    </xf>
    <xf numFmtId="0" fontId="12" fillId="0" borderId="12" xfId="0" applyFont="1" applyFill="1" applyBorder="1" applyAlignment="1" applyProtection="1">
      <alignment horizontal="center" vertical="center" wrapText="1"/>
      <protection locked="0" hidden="1"/>
    </xf>
    <xf numFmtId="0" fontId="4" fillId="7" borderId="25" xfId="0" applyFont="1" applyFill="1" applyBorder="1" applyAlignment="1" applyProtection="1">
      <alignment horizontal="justify" vertical="center" wrapText="1"/>
      <protection locked="0" hidden="1"/>
    </xf>
    <xf numFmtId="0" fontId="4" fillId="7" borderId="10" xfId="0" applyFont="1" applyFill="1" applyBorder="1" applyAlignment="1" applyProtection="1">
      <alignment horizontal="justify" vertical="center" wrapText="1"/>
      <protection locked="0" hidden="1"/>
    </xf>
    <xf numFmtId="0" fontId="12" fillId="0" borderId="10" xfId="0" applyFont="1" applyFill="1" applyBorder="1" applyAlignment="1" applyProtection="1">
      <alignment horizontal="center" vertical="center" wrapText="1"/>
      <protection locked="0" hidden="1"/>
    </xf>
    <xf numFmtId="0" fontId="12" fillId="0" borderId="25" xfId="0" applyFont="1" applyFill="1" applyBorder="1" applyAlignment="1" applyProtection="1">
      <alignment horizontal="center" vertical="center" wrapText="1"/>
      <protection locked="0" hidden="1"/>
    </xf>
    <xf numFmtId="0" fontId="14" fillId="18" borderId="53" xfId="0" applyFont="1" applyFill="1" applyBorder="1" applyAlignment="1" applyProtection="1">
      <alignment horizontal="center" vertical="center" wrapText="1"/>
    </xf>
    <xf numFmtId="0" fontId="14" fillId="18" borderId="56" xfId="0" applyFont="1" applyFill="1" applyBorder="1" applyAlignment="1" applyProtection="1">
      <alignment horizontal="center" vertical="center" wrapText="1"/>
    </xf>
    <xf numFmtId="14" fontId="4" fillId="8" borderId="25" xfId="0" applyNumberFormat="1" applyFont="1" applyFill="1" applyBorder="1" applyAlignment="1" applyProtection="1">
      <alignment wrapText="1"/>
      <protection hidden="1"/>
    </xf>
    <xf numFmtId="0" fontId="4" fillId="0" borderId="68" xfId="0" applyFont="1" applyBorder="1" applyAlignment="1">
      <alignment horizontal="left" vertical="center" wrapText="1"/>
    </xf>
    <xf numFmtId="0" fontId="4" fillId="0" borderId="58" xfId="0" applyFont="1" applyBorder="1" applyAlignment="1" applyProtection="1">
      <alignment horizontal="center" vertical="center" wrapText="1"/>
    </xf>
    <xf numFmtId="0" fontId="4" fillId="0" borderId="11" xfId="0" applyFont="1" applyBorder="1" applyAlignment="1" applyProtection="1">
      <alignment horizontal="center" vertical="center" wrapText="1"/>
      <protection locked="0" hidden="1"/>
    </xf>
    <xf numFmtId="0" fontId="4" fillId="0" borderId="12" xfId="0" applyFont="1" applyFill="1" applyBorder="1" applyAlignment="1" applyProtection="1">
      <alignment horizontal="center" vertical="center" wrapText="1"/>
      <protection locked="0" hidden="1"/>
    </xf>
    <xf numFmtId="15" fontId="4" fillId="0" borderId="11" xfId="0" applyNumberFormat="1"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center" vertical="center" wrapText="1"/>
      <protection locked="0" hidden="1"/>
    </xf>
    <xf numFmtId="0" fontId="4" fillId="0" borderId="10" xfId="0" applyFont="1" applyFill="1" applyBorder="1" applyAlignment="1" applyProtection="1">
      <alignment horizontal="justify" vertical="center" wrapText="1"/>
      <protection locked="0" hidden="1"/>
    </xf>
    <xf numFmtId="0" fontId="4" fillId="0" borderId="11" xfId="0" applyFont="1" applyFill="1" applyBorder="1" applyAlignment="1" applyProtection="1">
      <alignment horizontal="justify" vertical="center" wrapText="1"/>
      <protection locked="0" hidden="1"/>
    </xf>
    <xf numFmtId="0" fontId="12" fillId="0" borderId="11" xfId="0" applyFont="1" applyFill="1" applyBorder="1" applyAlignment="1" applyProtection="1">
      <alignment horizontal="center" vertical="center" wrapText="1"/>
      <protection locked="0" hidden="1"/>
    </xf>
    <xf numFmtId="0" fontId="12" fillId="7" borderId="11" xfId="0" applyFont="1" applyFill="1" applyBorder="1" applyAlignment="1" applyProtection="1">
      <alignment horizontal="center" vertical="center" wrapText="1"/>
      <protection locked="0" hidden="1"/>
    </xf>
    <xf numFmtId="15"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pplyProtection="1">
      <alignment horizontal="center" vertical="center" wrapText="1"/>
      <protection locked="0" hidden="1"/>
    </xf>
    <xf numFmtId="15" fontId="4" fillId="0" borderId="11" xfId="0" applyNumberFormat="1" applyFont="1" applyBorder="1" applyAlignment="1" applyProtection="1">
      <alignment horizontal="center" vertical="center" wrapText="1"/>
      <protection hidden="1"/>
    </xf>
    <xf numFmtId="0" fontId="4" fillId="0" borderId="11" xfId="0" applyFont="1" applyBorder="1" applyAlignment="1" applyProtection="1">
      <alignment horizontal="justify" vertical="center"/>
      <protection locked="0" hidden="1"/>
    </xf>
    <xf numFmtId="0" fontId="12" fillId="0" borderId="3" xfId="0" applyFont="1" applyBorder="1" applyAlignment="1" applyProtection="1">
      <alignment horizontal="justify" vertical="center" wrapText="1"/>
      <protection hidden="1"/>
    </xf>
    <xf numFmtId="0" fontId="12" fillId="0" borderId="11" xfId="0" applyFont="1" applyBorder="1" applyAlignment="1" applyProtection="1">
      <alignment horizontal="center" vertical="center" wrapText="1"/>
      <protection hidden="1"/>
    </xf>
    <xf numFmtId="0" fontId="12" fillId="0" borderId="11" xfId="0" applyFont="1" applyBorder="1" applyAlignment="1" applyProtection="1">
      <alignment horizontal="justify" vertical="center" wrapText="1"/>
      <protection hidden="1"/>
    </xf>
    <xf numFmtId="0" fontId="13" fillId="0" borderId="3" xfId="0" applyFont="1" applyBorder="1" applyAlignment="1" applyProtection="1">
      <alignment horizontal="justify" vertical="center" wrapText="1"/>
      <protection hidden="1"/>
    </xf>
    <xf numFmtId="0" fontId="12" fillId="0" borderId="12" xfId="0" applyFont="1" applyBorder="1" applyAlignment="1" applyProtection="1">
      <alignment horizontal="center" vertical="center" wrapText="1"/>
      <protection hidden="1"/>
    </xf>
    <xf numFmtId="0" fontId="11" fillId="0" borderId="0" xfId="0" applyFont="1" applyAlignment="1">
      <alignment vertical="center" wrapText="1"/>
    </xf>
    <xf numFmtId="0" fontId="4" fillId="0" borderId="0" xfId="0" applyFont="1" applyAlignment="1">
      <alignment vertical="center" wrapText="1"/>
    </xf>
    <xf numFmtId="0" fontId="4" fillId="0" borderId="69" xfId="0" applyFont="1" applyBorder="1" applyAlignment="1">
      <alignment horizontal="left" vertical="center" wrapText="1"/>
    </xf>
    <xf numFmtId="0" fontId="4" fillId="0" borderId="3" xfId="0" applyFont="1" applyBorder="1" applyAlignment="1">
      <alignment vertical="center"/>
    </xf>
    <xf numFmtId="0" fontId="11" fillId="0" borderId="3" xfId="0" applyFont="1" applyBorder="1" applyAlignment="1">
      <alignment vertical="center" wrapText="1"/>
    </xf>
    <xf numFmtId="0" fontId="11" fillId="0" borderId="3" xfId="0" applyFont="1" applyBorder="1" applyAlignment="1">
      <alignment horizontal="justify" vertical="center"/>
    </xf>
    <xf numFmtId="0" fontId="22" fillId="0" borderId="3" xfId="0" applyFont="1" applyBorder="1" applyAlignment="1">
      <alignment horizontal="justify" vertical="center" wrapText="1"/>
    </xf>
    <xf numFmtId="0" fontId="11" fillId="0" borderId="3" xfId="0" applyFont="1" applyBorder="1" applyAlignment="1">
      <alignment horizontal="justify" vertical="center" wrapText="1"/>
    </xf>
    <xf numFmtId="164" fontId="6" fillId="0" borderId="0" xfId="1" applyNumberFormat="1" applyFont="1" applyAlignment="1">
      <alignment horizontal="center" vertical="center" wrapText="1"/>
    </xf>
    <xf numFmtId="164" fontId="14" fillId="6" borderId="54" xfId="0" applyNumberFormat="1" applyFont="1" applyFill="1" applyBorder="1" applyAlignment="1" applyProtection="1">
      <alignment horizontal="center" vertical="center" wrapText="1"/>
    </xf>
    <xf numFmtId="164" fontId="6" fillId="0" borderId="0" xfId="1" applyNumberFormat="1" applyFont="1" applyBorder="1" applyAlignment="1" applyProtection="1">
      <alignment horizontal="center" vertical="center" wrapText="1"/>
      <protection hidden="1"/>
    </xf>
    <xf numFmtId="0" fontId="4" fillId="0" borderId="11" xfId="0" applyFont="1" applyBorder="1" applyAlignment="1">
      <alignment vertical="center" wrapText="1"/>
    </xf>
    <xf numFmtId="0" fontId="12" fillId="0" borderId="3" xfId="0" applyFont="1" applyFill="1" applyBorder="1" applyAlignment="1" applyProtection="1">
      <alignment horizontal="left" vertical="center" wrapText="1"/>
      <protection hidden="1"/>
    </xf>
    <xf numFmtId="0" fontId="4" fillId="0" borderId="0" xfId="0" applyFont="1" applyAlignment="1">
      <alignment horizontal="left" vertical="center"/>
    </xf>
    <xf numFmtId="0" fontId="6" fillId="0" borderId="0" xfId="0" applyFont="1" applyBorder="1" applyAlignment="1" applyProtection="1">
      <alignment horizontal="justify" vertical="center" wrapText="1"/>
      <protection hidden="1"/>
    </xf>
    <xf numFmtId="0" fontId="4" fillId="0" borderId="3" xfId="0" applyFont="1" applyBorder="1" applyAlignment="1">
      <alignment horizontal="left" vertical="center" wrapText="1"/>
    </xf>
    <xf numFmtId="0" fontId="11" fillId="19" borderId="70" xfId="0" applyFont="1" applyFill="1" applyBorder="1" applyAlignment="1">
      <alignment horizontal="left" vertical="center" wrapText="1"/>
    </xf>
    <xf numFmtId="0" fontId="11" fillId="19" borderId="3" xfId="0" applyFont="1" applyFill="1" applyBorder="1" applyAlignment="1">
      <alignment horizontal="left" vertical="center" wrapText="1"/>
    </xf>
    <xf numFmtId="0" fontId="11" fillId="19" borderId="3" xfId="0" applyFont="1" applyFill="1" applyBorder="1" applyAlignment="1">
      <alignment horizontal="left" vertical="center"/>
    </xf>
    <xf numFmtId="0" fontId="21" fillId="0" borderId="0" xfId="0" applyFont="1" applyAlignment="1">
      <alignment vertical="center" wrapText="1"/>
    </xf>
    <xf numFmtId="0" fontId="12" fillId="0" borderId="71" xfId="0" applyFont="1" applyBorder="1" applyAlignment="1">
      <alignment horizontal="left" vertical="center" wrapText="1"/>
    </xf>
    <xf numFmtId="0" fontId="12" fillId="0" borderId="3" xfId="0" applyFont="1" applyBorder="1" applyAlignment="1" applyProtection="1">
      <alignment horizontal="left" vertical="center" wrapText="1"/>
      <protection hidden="1"/>
    </xf>
    <xf numFmtId="0" fontId="13" fillId="0" borderId="11" xfId="0" applyFont="1" applyFill="1" applyBorder="1" applyAlignment="1" applyProtection="1">
      <alignment horizontal="justify" vertical="center" wrapText="1"/>
      <protection hidden="1"/>
    </xf>
    <xf numFmtId="0" fontId="12" fillId="0" borderId="24" xfId="0" applyFont="1" applyFill="1" applyBorder="1" applyAlignment="1">
      <alignment horizontal="justify" vertical="center" wrapText="1"/>
    </xf>
    <xf numFmtId="0" fontId="4" fillId="0" borderId="5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15" fontId="12" fillId="7" borderId="66" xfId="0" applyNumberFormat="1" applyFont="1" applyFill="1" applyBorder="1" applyAlignment="1" applyProtection="1">
      <alignment horizontal="center" vertical="center" wrapText="1"/>
      <protection locked="0" hidden="1"/>
    </xf>
    <xf numFmtId="15" fontId="12" fillId="7" borderId="11" xfId="0" applyNumberFormat="1" applyFont="1" applyFill="1" applyBorder="1" applyAlignment="1" applyProtection="1">
      <alignment horizontal="center" vertical="center" wrapText="1"/>
      <protection locked="0" hidden="1"/>
    </xf>
    <xf numFmtId="0" fontId="4" fillId="0" borderId="66"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xf numFmtId="0" fontId="4" fillId="0" borderId="67" xfId="0" applyFont="1" applyFill="1" applyBorder="1" applyAlignment="1" applyProtection="1">
      <alignment horizontal="center" vertical="center" wrapText="1"/>
      <protection locked="0" hidden="1"/>
    </xf>
    <xf numFmtId="0" fontId="4" fillId="0" borderId="12" xfId="0" applyFont="1" applyFill="1" applyBorder="1" applyAlignment="1" applyProtection="1">
      <alignment horizontal="center" vertical="center" wrapText="1"/>
      <protection locked="0" hidden="1"/>
    </xf>
    <xf numFmtId="15" fontId="4" fillId="0" borderId="66" xfId="0" applyNumberFormat="1" applyFont="1" applyFill="1" applyBorder="1" applyAlignment="1" applyProtection="1">
      <alignment horizontal="center" vertical="center" wrapText="1"/>
      <protection locked="0" hidden="1"/>
    </xf>
    <xf numFmtId="15" fontId="4" fillId="0" borderId="11" xfId="0" applyNumberFormat="1" applyFont="1" applyFill="1" applyBorder="1" applyAlignment="1" applyProtection="1">
      <alignment horizontal="center" vertical="center" wrapText="1"/>
      <protection locked="0" hidden="1"/>
    </xf>
    <xf numFmtId="0" fontId="4" fillId="0" borderId="66" xfId="0"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center" vertical="center" wrapText="1"/>
      <protection locked="0" hidden="1"/>
    </xf>
    <xf numFmtId="0" fontId="4" fillId="0" borderId="66" xfId="0" applyFont="1" applyFill="1" applyBorder="1" applyAlignment="1" applyProtection="1">
      <alignment horizontal="justify" vertical="center" wrapText="1"/>
      <protection locked="0" hidden="1"/>
    </xf>
    <xf numFmtId="0" fontId="4" fillId="0" borderId="11" xfId="0" applyFont="1" applyFill="1" applyBorder="1" applyAlignment="1" applyProtection="1">
      <alignment horizontal="justify" vertical="center" wrapText="1"/>
      <protection locked="0" hidden="1"/>
    </xf>
    <xf numFmtId="0" fontId="12" fillId="0" borderId="66" xfId="0" applyFont="1" applyFill="1" applyBorder="1" applyAlignment="1" applyProtection="1">
      <alignment horizontal="center" vertical="center" wrapText="1"/>
      <protection locked="0" hidden="1"/>
    </xf>
    <xf numFmtId="0" fontId="12" fillId="0" borderId="11" xfId="0" applyFont="1" applyFill="1" applyBorder="1" applyAlignment="1" applyProtection="1">
      <alignment horizontal="center" vertical="center" wrapText="1"/>
      <protection locked="0" hidden="1"/>
    </xf>
    <xf numFmtId="0" fontId="12" fillId="7" borderId="66" xfId="0" applyFont="1" applyFill="1" applyBorder="1" applyAlignment="1" applyProtection="1">
      <alignment horizontal="center" vertical="center" wrapText="1"/>
      <protection locked="0" hidden="1"/>
    </xf>
    <xf numFmtId="0" fontId="12" fillId="7" borderId="11" xfId="0" applyFont="1" applyFill="1" applyBorder="1" applyAlignment="1" applyProtection="1">
      <alignment horizontal="center" vertical="center" wrapText="1"/>
      <protection locked="0" hidden="1"/>
    </xf>
    <xf numFmtId="0" fontId="4" fillId="7" borderId="66" xfId="0" applyFont="1" applyFill="1" applyBorder="1" applyAlignment="1" applyProtection="1">
      <alignment horizontal="center" vertical="center" wrapText="1"/>
      <protection locked="0" hidden="1"/>
    </xf>
    <xf numFmtId="0" fontId="4" fillId="7" borderId="11" xfId="0" applyFont="1" applyFill="1" applyBorder="1" applyAlignment="1" applyProtection="1">
      <alignment horizontal="center" vertical="center" wrapText="1"/>
      <protection locked="0" hidden="1"/>
    </xf>
    <xf numFmtId="0" fontId="4" fillId="0" borderId="66" xfId="0" applyFont="1" applyFill="1" applyBorder="1" applyAlignment="1" applyProtection="1">
      <alignment horizontal="left" vertical="center" wrapText="1"/>
      <protection locked="0" hidden="1"/>
    </xf>
    <xf numFmtId="0" fontId="4" fillId="0" borderId="11" xfId="0" applyFont="1" applyFill="1" applyBorder="1" applyAlignment="1" applyProtection="1">
      <alignment horizontal="left" vertical="center" wrapText="1"/>
      <protection locked="0" hidden="1"/>
    </xf>
    <xf numFmtId="0" fontId="4" fillId="0" borderId="58" xfId="0" applyFont="1" applyFill="1" applyBorder="1" applyAlignment="1" applyProtection="1">
      <alignment horizontal="justify" vertical="center" wrapText="1"/>
      <protection locked="0" hidden="1"/>
    </xf>
    <xf numFmtId="0" fontId="4" fillId="0" borderId="10" xfId="0" applyFont="1" applyFill="1" applyBorder="1" applyAlignment="1" applyProtection="1">
      <alignment horizontal="justify" vertical="center" wrapText="1"/>
      <protection locked="0" hidden="1"/>
    </xf>
    <xf numFmtId="164" fontId="12" fillId="7" borderId="66" xfId="1" applyNumberFormat="1" applyFont="1" applyFill="1" applyBorder="1" applyAlignment="1" applyProtection="1">
      <alignment horizontal="center" vertical="center" wrapText="1"/>
      <protection locked="0" hidden="1"/>
    </xf>
    <xf numFmtId="164" fontId="12" fillId="7" borderId="11" xfId="1" applyNumberFormat="1" applyFont="1" applyFill="1" applyBorder="1" applyAlignment="1" applyProtection="1">
      <alignment horizontal="center" vertical="center" wrapText="1"/>
      <protection locked="0" hidden="1"/>
    </xf>
    <xf numFmtId="0" fontId="10" fillId="17" borderId="46" xfId="0" applyFont="1" applyFill="1" applyBorder="1" applyAlignment="1" applyProtection="1">
      <alignment horizontal="center" vertical="center" wrapText="1"/>
    </xf>
    <xf numFmtId="0" fontId="10" fillId="17" borderId="50"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17" borderId="45" xfId="0" applyFont="1" applyFill="1" applyBorder="1" applyAlignment="1" applyProtection="1">
      <alignment horizontal="center" vertical="center" wrapText="1"/>
    </xf>
    <xf numFmtId="0" fontId="10" fillId="17" borderId="49" xfId="0" applyFont="1" applyFill="1" applyBorder="1" applyAlignment="1" applyProtection="1">
      <alignment horizontal="center" vertical="center" wrapText="1"/>
    </xf>
    <xf numFmtId="0" fontId="10" fillId="17" borderId="48" xfId="0" applyFont="1" applyFill="1" applyBorder="1" applyAlignment="1" applyProtection="1">
      <alignment horizontal="center" vertical="center" wrapText="1"/>
    </xf>
    <xf numFmtId="0" fontId="10" fillId="17" borderId="52"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8" fillId="14" borderId="13"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15" xfId="0" applyFont="1" applyFill="1" applyBorder="1" applyAlignment="1">
      <alignment horizontal="center" vertical="center" wrapText="1"/>
    </xf>
    <xf numFmtId="0" fontId="10" fillId="10" borderId="28" xfId="0" applyFont="1" applyFill="1" applyBorder="1" applyAlignment="1">
      <alignment horizontal="center" vertical="center" wrapText="1"/>
    </xf>
    <xf numFmtId="0" fontId="10" fillId="10" borderId="29"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10" borderId="38"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57" xfId="0" applyFont="1" applyFill="1" applyBorder="1" applyAlignment="1">
      <alignment horizontal="center" vertical="center" wrapText="1"/>
    </xf>
    <xf numFmtId="0" fontId="8" fillId="16" borderId="42" xfId="0" applyFont="1" applyFill="1" applyBorder="1" applyAlignment="1" applyProtection="1">
      <alignment horizontal="center" vertical="center" wrapText="1"/>
    </xf>
    <xf numFmtId="0" fontId="8" fillId="16" borderId="43" xfId="0" applyFont="1" applyFill="1" applyBorder="1" applyAlignment="1" applyProtection="1">
      <alignment horizontal="center" vertical="center" wrapText="1"/>
    </xf>
    <xf numFmtId="0" fontId="8" fillId="16" borderId="44" xfId="0" applyFont="1" applyFill="1" applyBorder="1" applyAlignment="1" applyProtection="1">
      <alignment horizontal="center" vertical="center" wrapText="1"/>
    </xf>
    <xf numFmtId="0" fontId="10" fillId="9" borderId="46" xfId="0" applyFont="1" applyFill="1" applyBorder="1" applyAlignment="1" applyProtection="1">
      <alignment horizontal="center" vertical="center" wrapText="1"/>
    </xf>
    <xf numFmtId="0" fontId="10" fillId="9" borderId="50" xfId="0" applyFont="1" applyFill="1" applyBorder="1" applyAlignment="1" applyProtection="1">
      <alignment horizontal="center" vertical="center" wrapText="1"/>
    </xf>
    <xf numFmtId="0" fontId="8" fillId="13" borderId="42" xfId="0" applyFont="1" applyFill="1" applyBorder="1" applyAlignment="1" applyProtection="1">
      <alignment horizontal="center" vertical="center" wrapText="1"/>
    </xf>
    <xf numFmtId="0" fontId="8" fillId="13" borderId="43" xfId="0" applyFont="1" applyFill="1" applyBorder="1" applyAlignment="1" applyProtection="1">
      <alignment horizontal="center" vertical="center" wrapText="1"/>
    </xf>
    <xf numFmtId="164" fontId="8" fillId="13" borderId="43" xfId="0" applyNumberFormat="1" applyFont="1" applyFill="1" applyBorder="1" applyAlignment="1" applyProtection="1">
      <alignment horizontal="center" vertical="center" wrapText="1"/>
    </xf>
    <xf numFmtId="0" fontId="8" fillId="13" borderId="44" xfId="0" applyFont="1" applyFill="1" applyBorder="1" applyAlignment="1" applyProtection="1">
      <alignment horizontal="center" vertical="center" wrapText="1"/>
    </xf>
    <xf numFmtId="0" fontId="7" fillId="9" borderId="47" xfId="0" applyFont="1" applyFill="1" applyBorder="1" applyAlignment="1" applyProtection="1">
      <alignment horizontal="center" vertical="center" wrapText="1"/>
    </xf>
    <xf numFmtId="0" fontId="7" fillId="9" borderId="51" xfId="0" applyFont="1" applyFill="1" applyBorder="1" applyAlignment="1" applyProtection="1">
      <alignment horizontal="center" vertical="center" wrapText="1"/>
    </xf>
    <xf numFmtId="0" fontId="7" fillId="9" borderId="55" xfId="0" applyFont="1" applyFill="1" applyBorder="1" applyAlignment="1" applyProtection="1">
      <alignment horizontal="center" vertical="center" wrapText="1"/>
    </xf>
    <xf numFmtId="0" fontId="6" fillId="0" borderId="18" xfId="0" applyFont="1" applyBorder="1" applyAlignment="1">
      <alignment horizontal="center" wrapText="1"/>
    </xf>
    <xf numFmtId="0" fontId="6" fillId="0" borderId="1" xfId="0" applyFont="1" applyBorder="1" applyAlignment="1">
      <alignment horizontal="center" wrapText="1"/>
    </xf>
    <xf numFmtId="0" fontId="6" fillId="0" borderId="19" xfId="0" applyFont="1" applyBorder="1" applyAlignment="1">
      <alignment horizontal="center" wrapText="1"/>
    </xf>
    <xf numFmtId="0" fontId="6" fillId="0" borderId="0" xfId="0" applyFont="1" applyBorder="1" applyAlignment="1">
      <alignment horizontal="center" wrapText="1"/>
    </xf>
    <xf numFmtId="0" fontId="6" fillId="0" borderId="20" xfId="0" applyFont="1" applyBorder="1" applyAlignment="1">
      <alignment horizontal="center" wrapText="1"/>
    </xf>
    <xf numFmtId="0" fontId="6" fillId="0" borderId="2" xfId="0" applyFont="1" applyBorder="1" applyAlignment="1">
      <alignment horizontal="center" wrapText="1"/>
    </xf>
    <xf numFmtId="0" fontId="10" fillId="3" borderId="23"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10" fillId="5" borderId="22"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8" fillId="12" borderId="13" xfId="0" applyFont="1" applyFill="1" applyBorder="1" applyAlignment="1" applyProtection="1">
      <alignment horizontal="center" vertical="center" wrapText="1"/>
    </xf>
    <xf numFmtId="0" fontId="8" fillId="12" borderId="14" xfId="0" applyFont="1" applyFill="1" applyBorder="1" applyAlignment="1" applyProtection="1">
      <alignment horizontal="center" vertical="center" wrapText="1"/>
    </xf>
    <xf numFmtId="0" fontId="8" fillId="12" borderId="15" xfId="0" applyFont="1" applyFill="1" applyBorder="1" applyAlignment="1" applyProtection="1">
      <alignment horizontal="center" vertical="center" wrapText="1"/>
    </xf>
    <xf numFmtId="0" fontId="8" fillId="11" borderId="13" xfId="0" applyFont="1" applyFill="1" applyBorder="1" applyAlignment="1" applyProtection="1">
      <alignment horizontal="center" vertical="center" wrapText="1"/>
    </xf>
    <xf numFmtId="0" fontId="8" fillId="11" borderId="14" xfId="0" applyFont="1" applyFill="1" applyBorder="1" applyAlignment="1" applyProtection="1">
      <alignment horizontal="center" vertical="center" wrapText="1"/>
    </xf>
    <xf numFmtId="0" fontId="8" fillId="11" borderId="15"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protection locked="0" hidden="1"/>
    </xf>
    <xf numFmtId="0" fontId="10" fillId="5" borderId="11" xfId="0" applyFont="1" applyFill="1" applyBorder="1" applyAlignment="1" applyProtection="1">
      <alignment horizontal="center" vertical="center" wrapText="1"/>
      <protection locked="0" hidden="1"/>
    </xf>
    <xf numFmtId="0" fontId="10" fillId="3" borderId="22"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9" fillId="0" borderId="18" xfId="0" applyFont="1" applyBorder="1" applyAlignment="1">
      <alignment horizontal="center" vertical="center" wrapText="1"/>
    </xf>
    <xf numFmtId="0" fontId="19" fillId="0" borderId="1" xfId="0"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Border="1" applyAlignment="1">
      <alignment horizontal="center" vertical="center" wrapText="1"/>
    </xf>
    <xf numFmtId="164" fontId="19" fillId="0" borderId="0" xfId="0" applyNumberFormat="1" applyFont="1" applyBorder="1" applyAlignment="1">
      <alignment horizontal="center" vertical="center" wrapText="1"/>
    </xf>
    <xf numFmtId="0" fontId="19" fillId="0" borderId="20" xfId="0" applyFont="1" applyBorder="1" applyAlignment="1">
      <alignment horizontal="center" vertical="center" wrapText="1"/>
    </xf>
    <xf numFmtId="0" fontId="19" fillId="0" borderId="2" xfId="0" applyFont="1" applyBorder="1" applyAlignment="1">
      <alignment horizontal="center" vertical="center" wrapText="1"/>
    </xf>
    <xf numFmtId="164" fontId="19" fillId="0" borderId="2" xfId="0" applyNumberFormat="1" applyFont="1" applyBorder="1" applyAlignment="1">
      <alignment horizontal="center" vertical="center" wrapText="1"/>
    </xf>
    <xf numFmtId="0" fontId="10" fillId="5" borderId="16" xfId="0" applyFont="1" applyFill="1" applyBorder="1" applyAlignment="1" applyProtection="1">
      <alignment horizontal="center" vertical="center" wrapText="1"/>
    </xf>
    <xf numFmtId="0" fontId="10" fillId="5" borderId="21" xfId="0" applyFont="1" applyFill="1" applyBorder="1" applyAlignment="1" applyProtection="1">
      <alignment horizontal="center" vertical="center" wrapText="1"/>
    </xf>
    <xf numFmtId="0" fontId="4" fillId="0" borderId="22" xfId="0" applyFont="1" applyBorder="1" applyAlignment="1" applyProtection="1">
      <alignment horizontal="center" vertical="center" wrapText="1"/>
    </xf>
    <xf numFmtId="164" fontId="10" fillId="9" borderId="46" xfId="0" applyNumberFormat="1" applyFont="1" applyFill="1" applyBorder="1" applyAlignment="1" applyProtection="1">
      <alignment horizontal="center" vertical="center" wrapText="1"/>
    </xf>
    <xf numFmtId="164" fontId="10" fillId="9" borderId="50" xfId="0" applyNumberFormat="1" applyFont="1" applyFill="1" applyBorder="1" applyAlignment="1" applyProtection="1">
      <alignment horizontal="center" vertical="center" wrapText="1"/>
    </xf>
    <xf numFmtId="15"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7" fillId="0" borderId="1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1" xfId="0" applyFont="1" applyBorder="1" applyAlignment="1">
      <alignment horizontal="center" vertical="center" wrapText="1"/>
    </xf>
    <xf numFmtId="0" fontId="10" fillId="0" borderId="59" xfId="0" applyFont="1" applyBorder="1" applyAlignment="1">
      <alignment horizontal="left" vertical="center"/>
    </xf>
    <xf numFmtId="0" fontId="10" fillId="0" borderId="7" xfId="0" applyFont="1" applyBorder="1" applyAlignment="1">
      <alignment horizontal="left" vertical="center"/>
    </xf>
    <xf numFmtId="0" fontId="10" fillId="0" borderId="62" xfId="0" applyFont="1" applyBorder="1" applyAlignment="1">
      <alignment horizontal="left" vertical="center"/>
    </xf>
    <xf numFmtId="0" fontId="10" fillId="0" borderId="60"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65" xfId="0" applyFont="1" applyBorder="1" applyAlignment="1">
      <alignment horizontal="left" vertical="center"/>
    </xf>
    <xf numFmtId="0" fontId="10" fillId="0" borderId="63" xfId="0" applyFont="1" applyBorder="1" applyAlignment="1">
      <alignment horizontal="left" vertical="center"/>
    </xf>
    <xf numFmtId="0" fontId="10" fillId="0" borderId="64" xfId="0" applyFont="1" applyBorder="1" applyAlignment="1">
      <alignment horizontal="left" vertical="center"/>
    </xf>
    <xf numFmtId="0" fontId="12" fillId="0" borderId="0" xfId="0" applyFont="1" applyFill="1" applyAlignment="1">
      <alignment horizontal="justify" vertical="center" wrapText="1"/>
    </xf>
    <xf numFmtId="0" fontId="12" fillId="0" borderId="70" xfId="0" applyFont="1" applyFill="1" applyBorder="1" applyAlignment="1">
      <alignment horizontal="justify" vertical="center" wrapText="1"/>
    </xf>
    <xf numFmtId="0" fontId="12" fillId="0" borderId="24" xfId="0" applyFont="1" applyFill="1" applyBorder="1" applyAlignment="1">
      <alignment horizontal="left" vertical="center" wrapText="1"/>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882">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s>
  <tableStyles count="0" defaultTableStyle="TableStyleMedium9" defaultPivotStyle="PivotStyleLight16"/>
  <colors>
    <mruColors>
      <color rgb="FFFF3300"/>
      <color rgb="FFFF6600"/>
      <color rgb="FFCC0000"/>
      <color rgb="FFFF3000"/>
      <color rgb="FFF22E00"/>
      <color rgb="FFFA0000"/>
      <color rgb="FFEA0000"/>
      <color rgb="FFFF45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customXml" Target="../customXml/item2.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customXml" Target="../customXml/item1.xml"/><Relationship Id="rId8" Type="http://schemas.openxmlformats.org/officeDocument/2006/relationships/externalLink" Target="externalLinks/externalLink6.xml"/><Relationship Id="rId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1045845</xdr:colOff>
      <xdr:row>0</xdr:row>
      <xdr:rowOff>60960</xdr:rowOff>
    </xdr:from>
    <xdr:to>
      <xdr:col>2</xdr:col>
      <xdr:colOff>137161</xdr:colOff>
      <xdr:row>3</xdr:row>
      <xdr:rowOff>167640</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5845" y="60960"/>
          <a:ext cx="1194436" cy="746760"/>
        </a:xfrm>
        <a:prstGeom prst="rect">
          <a:avLst/>
        </a:prstGeom>
        <a:noFill/>
        <a:ln>
          <a:noFill/>
        </a:ln>
      </xdr:spPr>
    </xdr:pic>
    <xdr:clientData/>
  </xdr:twoCellAnchor>
  <xdr:twoCellAnchor editAs="oneCell">
    <xdr:from>
      <xdr:col>39</xdr:col>
      <xdr:colOff>1127761</xdr:colOff>
      <xdr:row>0</xdr:row>
      <xdr:rowOff>83820</xdr:rowOff>
    </xdr:from>
    <xdr:to>
      <xdr:col>40</xdr:col>
      <xdr:colOff>373381</xdr:colOff>
      <xdr:row>3</xdr:row>
      <xdr:rowOff>130001</xdr:rowOff>
    </xdr:to>
    <xdr:pic>
      <xdr:nvPicPr>
        <xdr:cNvPr id="7" name="3 Imagen" descr="C:\Users\john.garcia\Desktop\2020-01-08.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64221" y="83820"/>
          <a:ext cx="746760" cy="686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izeth.gonzalez/Downloads/Plan%20de%20mejoramiento%20Auditoria%20interna%20OCI%20(1)%20(1)%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2018\AUDITORIAS\6.%20INVENTARIOS\INFORMES\P.M\CCSE-FT-001%20P.M.%20DE%20S.A%20AUDITORIA%20INVENTARI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20(1)%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izeth.gonzalez/Downloads/FORMULACION%20P.%20M%20AUD_SS.%20ADM%20V.%20%20F.%20%20REV..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Unidades%20compartidas\OFICINA%20CONTROL%20INTERNO%202020\110.24%20PLANES\110.24.92%20PLAN%20DE%20AUDITORIA\202002181102492AUDTIC\20200726_CCSE-FT-001_ACPM_AUDTI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izeth%20G/Downloads/CCSE-FT-001_PM_PORMENORIZADOAVF%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izeth%20G/Downloads/CCSE-FT-001%20FORMULACI&#211;N%20PLAN%20DE%20MEJORAMIENTO%20DISE&#209;O%20CREACION%20CONTENIDOS%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izeth.gonzalez/Downloads/20200930_CCSE-FT-001_FORMULACI&#211;N%20PLAN%20DE%20MEJORAMIENTO_AUDDEC371AC%20%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onia/Downloads/CCSE-FT-001%20FORMULACI&#211;N%20PLAN%20DE%20MEJORAMIENTO_AUDFINANCIER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izeth/Downloads/20210226_CCSE-FT-001%20FORMULACI&#211;N%20PLAN%20DE%20MEJORAMIENTO_AUDFINANCIERA%20Revis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PM/PM_2018/I%20SEGUIMIENTO%202018/CCSE-FT-019%20PLAN%20DE%20MEJORAMIENTO_2018_OCI_CONSOLID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izeth/Downloads/2021%2002%2023%20Plan%20mejoramiento%20gesti&#243;n%20contractual%20Decreto%20371%20de%202010%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2018\PM\PM_2018\I%20SEGUIMIENTO%202018\CCSE-FT-019%20PLAN%20DE%20MEJORAMIENTO_2018_OCI_CONSOLIDAD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jgonzalezr/Downloads/Plan%20de%20mejoramiento%20Nuevos%20Negocios%201210201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2018\PM\PM_2018\PM_Formulados_2018\CCSE-FT-001%20ADMINISTRACI&#211;N%20DE%20ACCIONES%20CORRECTIVAS,%20PREVENTIVAS%20Y%20DE%20MEJORAMIENTO_SG-SST.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jgonzalezr/Downloads/CCSE-FT-001%20ACPM_AUD_TALENTO_HUMANO_%20Ultima%20versi&#243;n.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Jizeth/Downloads/20201217_CCSE-FT-001_FORMULACI&#210;N%20PLAN%20DE%20MEJORAMIENTO_AUDDEC371PCCS%20(23.02.2021)_FIRMA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Jizeth/Downloads/20201223_CCSE-FT-001%20FORMULACIO&#769;N%20PLAN%20DE%20MEJORAMIENTO_INFPROY7505%20(1).xlsx"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20210218_CCSE-FT-001%20FORMULACI&#211;N%20PLAN%20DE%20MEJORAMIENTO_SCI2SEM2020%20(Autoguardad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Jizeth/Downloads/20210218_CCSE-FT-001%20FORMULACIO&#769;N%20PLAN%20DE%20MEJORAMIENTO_SCI2SEM2020%20-%20CONSOLIDADO%20(29-03-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gonzalezr/Downloads/CCSE-FT-001%20ACPM_Visita%20Archivo%20Distrital_2019_V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izeth%20G/Downloads/FINAL%20CONSOLIDADO%20PM%20CIC%20CCSE-FT-001%20ADMINISTRACION%20DE%20ACCIONES%20CORRECTIVAS,%20PREVENTIVAS%20Y%20DE%20MEJORAMIEN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COMERCIALIZACION.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CSE-FT-001%20ACPM_AUD_COMUNICACION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naranjom/Downloads/PLAN%20MEJORAMIENTO%20CONTABLE%20servicios%20admon%2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2018\PM\Matriz_PM_CIC%20Plane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PLAN DE MEJORAMIENT"/>
      <sheetName val="Instructivo"/>
      <sheetName val="Datos"/>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sheetData sheetId="1"/>
      <sheetData sheetId="2"/>
      <sheetData sheetId="3">
        <row r="28">
          <cell r="G28" t="str">
            <v>Gerencia General</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row r="2">
          <cell r="A2" t="str">
            <v>Planeación Estratégica (Estratégico)</v>
          </cell>
        </row>
      </sheetData>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lan de mejoramiento"/>
    </sheetNames>
    <sheetDataSet>
      <sheetData sheetId="0" refreshError="1"/>
      <sheetData sheetId="1">
        <row r="2">
          <cell r="A2" t="str">
            <v>Planeación Estratégica (Estratégico)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forms/d/e/1FAIpQLSewasNPt7iOBQE0nLhmCtHb_dYgFXS7Zta13WWJZeEOqm5U1g/viewform?gxids=7757" TargetMode="External"/><Relationship Id="rId1" Type="http://schemas.openxmlformats.org/officeDocument/2006/relationships/hyperlink" Target="https://docs.google.com/spreadsheets/d/1ffGQZG5IR9tId9nSyk9frYZ2mmp-TyXKR0AK8i-Gay4/edi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74"/>
  <sheetViews>
    <sheetView tabSelected="1" zoomScaleNormal="100" workbookViewId="0">
      <selection activeCell="F10" sqref="F10"/>
    </sheetView>
  </sheetViews>
  <sheetFormatPr baseColWidth="10" defaultColWidth="11.44140625" defaultRowHeight="13.2"/>
  <cols>
    <col min="1" max="1" width="15.5546875" style="166" customWidth="1"/>
    <col min="2" max="2" width="15.109375" style="166" customWidth="1"/>
    <col min="3" max="3" width="24.109375" style="166" customWidth="1"/>
    <col min="4" max="4" width="24.6640625" style="42" customWidth="1"/>
    <col min="5" max="5" width="17.109375" style="166" customWidth="1"/>
    <col min="6" max="6" width="19.33203125" style="42" customWidth="1"/>
    <col min="7" max="7" width="75.6640625" style="41" customWidth="1"/>
    <col min="8" max="8" width="23.109375" style="38" customWidth="1"/>
    <col min="9" max="9" width="49.5546875" style="41" customWidth="1"/>
    <col min="10" max="10" width="49.6640625" style="166" customWidth="1"/>
    <col min="11" max="11" width="16.6640625" style="41" customWidth="1"/>
    <col min="12" max="12" width="14.6640625" style="41" customWidth="1"/>
    <col min="13" max="13" width="34.109375" style="166" customWidth="1"/>
    <col min="14" max="14" width="28.33203125" style="42" customWidth="1"/>
    <col min="15" max="15" width="16.33203125" style="211" customWidth="1"/>
    <col min="16" max="17" width="15.6640625" style="211" customWidth="1"/>
    <col min="18" max="21" width="15.6640625" style="42" customWidth="1"/>
    <col min="22" max="22" width="18.5546875" style="134" customWidth="1"/>
    <col min="23" max="23" width="90.6640625" style="134" customWidth="1"/>
    <col min="24" max="24" width="18.5546875" style="147" customWidth="1"/>
    <col min="25" max="26" width="18.5546875" style="43" customWidth="1"/>
    <col min="27" max="28" width="22.5546875" style="82" customWidth="1"/>
    <col min="29" max="29" width="51.6640625" style="82" customWidth="1"/>
    <col min="30" max="30" width="22.5546875" style="82" customWidth="1"/>
    <col min="31" max="31" width="22.5546875" style="187" customWidth="1"/>
    <col min="32" max="32" width="22.5546875" style="270" customWidth="1"/>
    <col min="33" max="34" width="22.5546875" style="82" hidden="1" customWidth="1"/>
    <col min="35" max="35" width="22.5546875" style="82" customWidth="1"/>
    <col min="36" max="36" width="90.6640625" style="82" customWidth="1"/>
    <col min="37" max="37" width="22.5546875" style="82" customWidth="1"/>
    <col min="38" max="38" width="21.88671875" style="43" customWidth="1"/>
    <col min="39" max="39" width="26.33203125" style="89" customWidth="1"/>
    <col min="40" max="41" width="21.88671875" style="89" customWidth="1"/>
    <col min="42" max="16384" width="11.44140625" style="41"/>
  </cols>
  <sheetData>
    <row r="1" spans="1:41" s="4" customFormat="1" ht="16.95" customHeight="1">
      <c r="A1" s="341"/>
      <c r="B1" s="342"/>
      <c r="C1" s="342"/>
      <c r="D1" s="363" t="s">
        <v>1288</v>
      </c>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5"/>
      <c r="AG1" s="364"/>
      <c r="AH1" s="364"/>
      <c r="AI1" s="364"/>
      <c r="AJ1" s="364"/>
      <c r="AK1" s="386" t="s">
        <v>70</v>
      </c>
      <c r="AL1" s="387"/>
      <c r="AM1" s="388"/>
      <c r="AN1" s="380"/>
      <c r="AO1" s="381"/>
    </row>
    <row r="2" spans="1:41" s="4" customFormat="1" ht="16.95" customHeight="1">
      <c r="A2" s="343"/>
      <c r="B2" s="344"/>
      <c r="C2" s="344"/>
      <c r="D2" s="366"/>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8"/>
      <c r="AG2" s="367"/>
      <c r="AH2" s="367"/>
      <c r="AI2" s="367"/>
      <c r="AJ2" s="367"/>
      <c r="AK2" s="389" t="s">
        <v>736</v>
      </c>
      <c r="AL2" s="390"/>
      <c r="AM2" s="391"/>
      <c r="AN2" s="382"/>
      <c r="AO2" s="383"/>
    </row>
    <row r="3" spans="1:41" s="4" customFormat="1" ht="16.95" customHeight="1">
      <c r="A3" s="343"/>
      <c r="B3" s="344"/>
      <c r="C3" s="344"/>
      <c r="D3" s="366"/>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8"/>
      <c r="AG3" s="367"/>
      <c r="AH3" s="367"/>
      <c r="AI3" s="367"/>
      <c r="AJ3" s="367"/>
      <c r="AK3" s="389" t="s">
        <v>737</v>
      </c>
      <c r="AL3" s="390"/>
      <c r="AM3" s="391"/>
      <c r="AN3" s="382"/>
      <c r="AO3" s="383"/>
    </row>
    <row r="4" spans="1:41" s="4" customFormat="1" ht="16.95" customHeight="1" thickBot="1">
      <c r="A4" s="345"/>
      <c r="B4" s="346"/>
      <c r="C4" s="346"/>
      <c r="D4" s="369"/>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1"/>
      <c r="AG4" s="370"/>
      <c r="AH4" s="370"/>
      <c r="AI4" s="370"/>
      <c r="AJ4" s="370"/>
      <c r="AK4" s="392" t="s">
        <v>51</v>
      </c>
      <c r="AL4" s="393"/>
      <c r="AM4" s="394"/>
      <c r="AN4" s="384"/>
      <c r="AO4" s="385"/>
    </row>
    <row r="5" spans="1:41" s="4" customFormat="1" ht="6" customHeight="1" thickBot="1">
      <c r="A5" s="5"/>
      <c r="B5" s="5"/>
      <c r="C5" s="5"/>
      <c r="D5" s="35"/>
      <c r="E5" s="5"/>
      <c r="F5" s="35"/>
      <c r="H5" s="5"/>
      <c r="J5" s="5"/>
      <c r="M5" s="5"/>
      <c r="N5" s="93"/>
      <c r="O5" s="5"/>
      <c r="P5" s="5"/>
      <c r="Q5" s="5"/>
      <c r="R5" s="35"/>
      <c r="S5" s="35"/>
      <c r="T5" s="35"/>
      <c r="U5" s="35"/>
      <c r="X5" s="146"/>
      <c r="AA5" s="35"/>
      <c r="AB5" s="35"/>
      <c r="AC5" s="35"/>
      <c r="AD5" s="35"/>
      <c r="AE5" s="186"/>
      <c r="AF5" s="268"/>
      <c r="AG5" s="35"/>
      <c r="AH5" s="35"/>
      <c r="AI5" s="35"/>
      <c r="AJ5" s="35"/>
      <c r="AK5" s="35"/>
      <c r="AO5" s="5"/>
    </row>
    <row r="6" spans="1:41" s="4" customFormat="1" ht="22.5" customHeight="1" thickBot="1">
      <c r="A6" s="353" t="s">
        <v>86</v>
      </c>
      <c r="B6" s="354"/>
      <c r="C6" s="354"/>
      <c r="D6" s="354"/>
      <c r="E6" s="354"/>
      <c r="F6" s="354"/>
      <c r="G6" s="354"/>
      <c r="H6" s="355"/>
      <c r="I6" s="356" t="s">
        <v>8</v>
      </c>
      <c r="J6" s="357"/>
      <c r="K6" s="357"/>
      <c r="L6" s="357"/>
      <c r="M6" s="357"/>
      <c r="N6" s="357"/>
      <c r="O6" s="357"/>
      <c r="P6" s="357"/>
      <c r="Q6" s="357"/>
      <c r="R6" s="357"/>
      <c r="S6" s="357"/>
      <c r="T6" s="357"/>
      <c r="U6" s="358"/>
      <c r="V6" s="329" t="s">
        <v>896</v>
      </c>
      <c r="W6" s="330"/>
      <c r="X6" s="330"/>
      <c r="Y6" s="330"/>
      <c r="Z6" s="330"/>
      <c r="AA6" s="331"/>
      <c r="AB6" s="334" t="s">
        <v>906</v>
      </c>
      <c r="AC6" s="335"/>
      <c r="AD6" s="335"/>
      <c r="AE6" s="335"/>
      <c r="AF6" s="336"/>
      <c r="AG6" s="335"/>
      <c r="AH6" s="335"/>
      <c r="AI6" s="335"/>
      <c r="AJ6" s="335"/>
      <c r="AK6" s="337"/>
      <c r="AL6" s="320" t="s">
        <v>95</v>
      </c>
      <c r="AM6" s="321"/>
      <c r="AN6" s="321"/>
      <c r="AO6" s="322"/>
    </row>
    <row r="7" spans="1:41" s="6" customFormat="1" ht="21" customHeight="1">
      <c r="A7" s="361" t="s">
        <v>0</v>
      </c>
      <c r="B7" s="347" t="s">
        <v>1</v>
      </c>
      <c r="C7" s="347" t="s">
        <v>87</v>
      </c>
      <c r="D7" s="347" t="s">
        <v>2</v>
      </c>
      <c r="E7" s="347" t="s">
        <v>88</v>
      </c>
      <c r="F7" s="347" t="s">
        <v>3</v>
      </c>
      <c r="G7" s="347" t="s">
        <v>91</v>
      </c>
      <c r="H7" s="349" t="s">
        <v>4</v>
      </c>
      <c r="I7" s="351" t="s">
        <v>93</v>
      </c>
      <c r="J7" s="372" t="s">
        <v>9</v>
      </c>
      <c r="K7" s="373"/>
      <c r="L7" s="312" t="s">
        <v>11</v>
      </c>
      <c r="M7" s="312" t="s">
        <v>13</v>
      </c>
      <c r="N7" s="359" t="s">
        <v>84</v>
      </c>
      <c r="O7" s="312" t="s">
        <v>23</v>
      </c>
      <c r="P7" s="312" t="s">
        <v>26</v>
      </c>
      <c r="Q7" s="312" t="s">
        <v>25</v>
      </c>
      <c r="R7" s="312" t="s">
        <v>12</v>
      </c>
      <c r="S7" s="312" t="s">
        <v>69</v>
      </c>
      <c r="T7" s="312" t="s">
        <v>83</v>
      </c>
      <c r="U7" s="318" t="s">
        <v>24</v>
      </c>
      <c r="V7" s="314" t="s">
        <v>185</v>
      </c>
      <c r="W7" s="310" t="s">
        <v>270</v>
      </c>
      <c r="X7" s="310" t="s">
        <v>445</v>
      </c>
      <c r="Y7" s="310" t="s">
        <v>269</v>
      </c>
      <c r="Z7" s="310" t="s">
        <v>368</v>
      </c>
      <c r="AA7" s="316" t="s">
        <v>369</v>
      </c>
      <c r="AB7" s="332" t="s">
        <v>897</v>
      </c>
      <c r="AC7" s="332" t="s">
        <v>900</v>
      </c>
      <c r="AD7" s="332" t="s">
        <v>901</v>
      </c>
      <c r="AE7" s="332" t="s">
        <v>902</v>
      </c>
      <c r="AF7" s="375" t="s">
        <v>359</v>
      </c>
      <c r="AG7" s="338" t="s">
        <v>898</v>
      </c>
      <c r="AH7" s="338" t="s">
        <v>899</v>
      </c>
      <c r="AI7" s="332" t="s">
        <v>903</v>
      </c>
      <c r="AJ7" s="332" t="s">
        <v>904</v>
      </c>
      <c r="AK7" s="332" t="s">
        <v>905</v>
      </c>
      <c r="AL7" s="327" t="s">
        <v>34</v>
      </c>
      <c r="AM7" s="323" t="s">
        <v>327</v>
      </c>
      <c r="AN7" s="323" t="s">
        <v>96</v>
      </c>
      <c r="AO7" s="325" t="s">
        <v>97</v>
      </c>
    </row>
    <row r="8" spans="1:41" s="6" customFormat="1" ht="18.75" customHeight="1">
      <c r="A8" s="362"/>
      <c r="B8" s="348"/>
      <c r="C8" s="348"/>
      <c r="D8" s="348"/>
      <c r="E8" s="348"/>
      <c r="F8" s="348"/>
      <c r="G8" s="348"/>
      <c r="H8" s="350"/>
      <c r="I8" s="352"/>
      <c r="J8" s="201" t="s">
        <v>42</v>
      </c>
      <c r="K8" s="201" t="s">
        <v>41</v>
      </c>
      <c r="L8" s="313"/>
      <c r="M8" s="313"/>
      <c r="N8" s="360"/>
      <c r="O8" s="313"/>
      <c r="P8" s="313"/>
      <c r="Q8" s="313"/>
      <c r="R8" s="313"/>
      <c r="S8" s="313"/>
      <c r="T8" s="313"/>
      <c r="U8" s="319"/>
      <c r="V8" s="315"/>
      <c r="W8" s="311"/>
      <c r="X8" s="311"/>
      <c r="Y8" s="311"/>
      <c r="Z8" s="311"/>
      <c r="AA8" s="317"/>
      <c r="AB8" s="333"/>
      <c r="AC8" s="333"/>
      <c r="AD8" s="333"/>
      <c r="AE8" s="333"/>
      <c r="AF8" s="376"/>
      <c r="AG8" s="339"/>
      <c r="AH8" s="339"/>
      <c r="AI8" s="333"/>
      <c r="AJ8" s="333"/>
      <c r="AK8" s="333"/>
      <c r="AL8" s="328"/>
      <c r="AM8" s="324"/>
      <c r="AN8" s="324"/>
      <c r="AO8" s="326"/>
    </row>
    <row r="9" spans="1:41" s="209" customFormat="1" ht="41.25" customHeight="1" thickBot="1">
      <c r="A9" s="202" t="s">
        <v>27</v>
      </c>
      <c r="B9" s="203" t="s">
        <v>5</v>
      </c>
      <c r="C9" s="203" t="s">
        <v>6</v>
      </c>
      <c r="D9" s="203" t="s">
        <v>89</v>
      </c>
      <c r="E9" s="204" t="s">
        <v>5</v>
      </c>
      <c r="F9" s="203" t="s">
        <v>90</v>
      </c>
      <c r="G9" s="203" t="s">
        <v>92</v>
      </c>
      <c r="H9" s="205" t="s">
        <v>6</v>
      </c>
      <c r="I9" s="206" t="s">
        <v>7</v>
      </c>
      <c r="J9" s="207" t="s">
        <v>94</v>
      </c>
      <c r="K9" s="207" t="s">
        <v>10</v>
      </c>
      <c r="L9" s="207" t="s">
        <v>6</v>
      </c>
      <c r="M9" s="207" t="s">
        <v>16</v>
      </c>
      <c r="N9" s="207" t="s">
        <v>85</v>
      </c>
      <c r="O9" s="207" t="s">
        <v>6</v>
      </c>
      <c r="P9" s="207" t="s">
        <v>5</v>
      </c>
      <c r="Q9" s="207" t="s">
        <v>5</v>
      </c>
      <c r="R9" s="207" t="s">
        <v>6</v>
      </c>
      <c r="S9" s="207" t="s">
        <v>14</v>
      </c>
      <c r="T9" s="207" t="s">
        <v>14</v>
      </c>
      <c r="U9" s="208" t="s">
        <v>15</v>
      </c>
      <c r="V9" s="237" t="s">
        <v>5</v>
      </c>
      <c r="W9" s="224" t="s">
        <v>38</v>
      </c>
      <c r="X9" s="224" t="s">
        <v>37</v>
      </c>
      <c r="Y9" s="224" t="s">
        <v>14</v>
      </c>
      <c r="Z9" s="224" t="s">
        <v>370</v>
      </c>
      <c r="AA9" s="238" t="s">
        <v>186</v>
      </c>
      <c r="AB9" s="221" t="s">
        <v>5</v>
      </c>
      <c r="AC9" s="222" t="s">
        <v>35</v>
      </c>
      <c r="AD9" s="222" t="s">
        <v>36</v>
      </c>
      <c r="AE9" s="222" t="s">
        <v>37</v>
      </c>
      <c r="AF9" s="269" t="s">
        <v>37</v>
      </c>
      <c r="AG9" s="340"/>
      <c r="AH9" s="340"/>
      <c r="AI9" s="222" t="s">
        <v>14</v>
      </c>
      <c r="AJ9" s="222" t="s">
        <v>38</v>
      </c>
      <c r="AK9" s="223" t="s">
        <v>186</v>
      </c>
      <c r="AL9" s="167" t="s">
        <v>39</v>
      </c>
      <c r="AM9" s="88" t="s">
        <v>328</v>
      </c>
      <c r="AN9" s="88" t="s">
        <v>6</v>
      </c>
      <c r="AO9" s="144" t="s">
        <v>329</v>
      </c>
    </row>
    <row r="10" spans="1:41" s="6" customFormat="1" ht="114">
      <c r="A10" s="113">
        <v>2</v>
      </c>
      <c r="B10" s="53">
        <v>42430</v>
      </c>
      <c r="C10" s="54" t="s">
        <v>19</v>
      </c>
      <c r="D10" s="54" t="s">
        <v>100</v>
      </c>
      <c r="E10" s="53">
        <v>42426</v>
      </c>
      <c r="F10" s="54">
        <v>8</v>
      </c>
      <c r="G10" s="55" t="s">
        <v>101</v>
      </c>
      <c r="H10" s="130" t="s">
        <v>102</v>
      </c>
      <c r="I10" s="111" t="s">
        <v>103</v>
      </c>
      <c r="J10" s="54" t="s">
        <v>104</v>
      </c>
      <c r="K10" s="54">
        <v>3</v>
      </c>
      <c r="L10" s="54" t="s">
        <v>21</v>
      </c>
      <c r="M10" s="54" t="s">
        <v>105</v>
      </c>
      <c r="N10" s="56" t="s">
        <v>98</v>
      </c>
      <c r="O10" s="57">
        <v>1</v>
      </c>
      <c r="P10" s="53">
        <v>42464</v>
      </c>
      <c r="Q10" s="53">
        <v>43465</v>
      </c>
      <c r="R10" s="54" t="s">
        <v>28</v>
      </c>
      <c r="S10" s="39" t="str">
        <f>IF(R10="","",VLOOKUP(R10,[2]Datos.!G32:H54,2,FALSE))</f>
        <v>Subdirector Financiero</v>
      </c>
      <c r="T10" s="39" t="str">
        <f>IF(R10="","",VLOOKUP(R10,[2]Datos.!J32:K54,2,FALSE))</f>
        <v>Profesional Universitario de Contabilidad</v>
      </c>
      <c r="U10" s="112" t="s">
        <v>99</v>
      </c>
      <c r="V10" s="83">
        <v>44196</v>
      </c>
      <c r="W10" s="49" t="s">
        <v>728</v>
      </c>
      <c r="X10" s="145">
        <v>0.66669999999999996</v>
      </c>
      <c r="Y10" s="50" t="s">
        <v>274</v>
      </c>
      <c r="Z10" s="50"/>
      <c r="AA10" s="84" t="s">
        <v>276</v>
      </c>
      <c r="AB10" s="83">
        <v>44316</v>
      </c>
      <c r="AC10" s="49" t="s">
        <v>1038</v>
      </c>
      <c r="AD10" s="50">
        <v>2</v>
      </c>
      <c r="AE10" s="51">
        <f>IF(AD10="","",IF(OR(K10=0,K10="",AB10=""),"",AD10/K10))</f>
        <v>0.66666666666666663</v>
      </c>
      <c r="AF10" s="185">
        <f>IF(OR(O10="",AE10=""),"",IF(OR(O10=0,AE10=0),0,IF(AE10*100%/O10&gt;100%,100%,(AE10*100%)/O10)))</f>
        <v>0.66666666666666663</v>
      </c>
      <c r="AG10" s="50" t="str">
        <f>IF(AD10="","",IF(AB10&gt;Q10,IF(AF10&lt;100%,"INCUMPLIDA",IF(AF10=100%,"TERMINADA EXTEMPORÁNEA"))))</f>
        <v>INCUMPLIDA</v>
      </c>
      <c r="AH10" s="50" t="b">
        <f>IF(AD10="","",IF(AB10&lt;Q10,IF(AF10=0%,"SIN INICIAR",IF(AF10=100%,"TERMINADA",IF(AF10&gt;0%,"EN PROCESO")))))</f>
        <v>0</v>
      </c>
      <c r="AI10" s="50" t="str">
        <f>IF(AD10="","",IF(AB10&gt;Q10,AG10,IF(AB10&lt;Q10,AH10)))</f>
        <v>INCUMPLIDA</v>
      </c>
      <c r="AJ10" s="49" t="s">
        <v>1123</v>
      </c>
      <c r="AK10" s="84" t="s">
        <v>276</v>
      </c>
      <c r="AL10" s="168" t="str">
        <f>IF(AF10="","",IF(OR(AF10=100%),"CUMPLIDA","PENDIENTE"))</f>
        <v>PENDIENTE</v>
      </c>
      <c r="AM10" s="50"/>
      <c r="AN10" s="50"/>
      <c r="AO10" s="84"/>
    </row>
    <row r="11" spans="1:41" s="6" customFormat="1" ht="182.4">
      <c r="A11" s="113">
        <v>12</v>
      </c>
      <c r="B11" s="60">
        <v>43083</v>
      </c>
      <c r="C11" s="52" t="s">
        <v>19</v>
      </c>
      <c r="D11" s="52" t="s">
        <v>110</v>
      </c>
      <c r="E11" s="60">
        <v>43069</v>
      </c>
      <c r="F11" s="39">
        <v>1</v>
      </c>
      <c r="G11" s="61" t="s">
        <v>111</v>
      </c>
      <c r="H11" s="112" t="s">
        <v>112</v>
      </c>
      <c r="I11" s="113" t="s">
        <v>113</v>
      </c>
      <c r="J11" s="52" t="s">
        <v>114</v>
      </c>
      <c r="K11" s="52">
        <v>2</v>
      </c>
      <c r="L11" s="52" t="s">
        <v>21</v>
      </c>
      <c r="M11" s="52" t="s">
        <v>115</v>
      </c>
      <c r="N11" s="63" t="s">
        <v>116</v>
      </c>
      <c r="O11" s="59">
        <v>1</v>
      </c>
      <c r="P11" s="60">
        <v>43101</v>
      </c>
      <c r="Q11" s="60">
        <v>43343</v>
      </c>
      <c r="R11" s="52" t="s">
        <v>390</v>
      </c>
      <c r="S11" s="39" t="s">
        <v>391</v>
      </c>
      <c r="T11" s="39" t="s">
        <v>392</v>
      </c>
      <c r="U11" s="112" t="s">
        <v>99</v>
      </c>
      <c r="V11" s="83">
        <v>44196</v>
      </c>
      <c r="W11" s="87" t="s">
        <v>803</v>
      </c>
      <c r="X11" s="145">
        <v>0.5</v>
      </c>
      <c r="Y11" s="50" t="s">
        <v>274</v>
      </c>
      <c r="Z11" s="50"/>
      <c r="AA11" s="85" t="s">
        <v>277</v>
      </c>
      <c r="AB11" s="83">
        <v>44316</v>
      </c>
      <c r="AC11" s="79" t="s">
        <v>1071</v>
      </c>
      <c r="AD11" s="50">
        <v>2</v>
      </c>
      <c r="AE11" s="51">
        <f t="shared" ref="AE11:AE74" si="0">IF(AD11="","",IF(OR(K11=0,K11="",AB11=""),"",AD11/K11))</f>
        <v>1</v>
      </c>
      <c r="AF11" s="185">
        <f t="shared" ref="AF11:AF74" si="1">IF(OR(O11="",AE11=""),"",IF(OR(O11=0,AE11=0),0,IF(AE11*100%/O11&gt;100%,100%,(AE11*100%)/O11)))</f>
        <v>1</v>
      </c>
      <c r="AG11" s="50" t="str">
        <f t="shared" ref="AG11:AG74" si="2">IF(AD11="","",IF(AB11&gt;Q11,IF(AF11&lt;100%,"INCUMPLIDA",IF(AF11=100%,"TERMINADA EXTEMPORÁNEA"))))</f>
        <v>TERMINADA EXTEMPORÁNEA</v>
      </c>
      <c r="AH11" s="50" t="b">
        <f t="shared" ref="AH11:AH74" si="3">IF(AD11="","",IF(AB11&lt;Q11,IF(AF11=0%,"SIN INICIAR",IF(AF11=100%,"TERMINADA",IF(AF11&gt;0%,"EN PROCESO")))))</f>
        <v>0</v>
      </c>
      <c r="AI11" s="50" t="str">
        <f t="shared" ref="AI11:AI74" si="4">IF(AD11="","",IF(AB11&gt;Q11,AG11,IF(AB11&lt;Q11,AH11)))</f>
        <v>TERMINADA EXTEMPORÁNEA</v>
      </c>
      <c r="AJ11" s="282" t="s">
        <v>1094</v>
      </c>
      <c r="AK11" s="84" t="s">
        <v>1095</v>
      </c>
      <c r="AL11" s="168" t="str">
        <f t="shared" ref="AL11:AL74" si="5">IF(AF11="","",IF(OR(AF11=100%),"CUMPLIDA","PENDIENTE"))</f>
        <v>CUMPLIDA</v>
      </c>
      <c r="AM11" s="50" t="s">
        <v>1072</v>
      </c>
      <c r="AN11" s="50" t="s">
        <v>205</v>
      </c>
      <c r="AO11" s="84" t="s">
        <v>1198</v>
      </c>
    </row>
    <row r="12" spans="1:41" s="6" customFormat="1" ht="171">
      <c r="A12" s="113">
        <v>34</v>
      </c>
      <c r="B12" s="40">
        <v>43162</v>
      </c>
      <c r="C12" s="39" t="s">
        <v>19</v>
      </c>
      <c r="D12" s="39" t="s">
        <v>118</v>
      </c>
      <c r="E12" s="40">
        <v>43162</v>
      </c>
      <c r="F12" s="39" t="s">
        <v>119</v>
      </c>
      <c r="G12" s="58" t="s">
        <v>120</v>
      </c>
      <c r="H12" s="115" t="s">
        <v>121</v>
      </c>
      <c r="I12" s="114" t="s">
        <v>122</v>
      </c>
      <c r="J12" s="39" t="s">
        <v>123</v>
      </c>
      <c r="K12" s="39">
        <v>1</v>
      </c>
      <c r="L12" s="39" t="s">
        <v>21</v>
      </c>
      <c r="M12" s="39" t="s">
        <v>124</v>
      </c>
      <c r="N12" s="64" t="s">
        <v>125</v>
      </c>
      <c r="O12" s="65">
        <v>1</v>
      </c>
      <c r="P12" s="40">
        <v>43312</v>
      </c>
      <c r="Q12" s="40">
        <v>43465</v>
      </c>
      <c r="R12" s="39" t="s">
        <v>65</v>
      </c>
      <c r="S12" s="39" t="str">
        <f>IF(R12="","",VLOOKUP(R12,[2]Datos.!$G$28:$H$50,2,FALSE))</f>
        <v xml:space="preserve">Subdirector Administrativo </v>
      </c>
      <c r="T12" s="39" t="s">
        <v>243</v>
      </c>
      <c r="U12" s="115" t="s">
        <v>99</v>
      </c>
      <c r="V12" s="83">
        <v>44196</v>
      </c>
      <c r="W12" s="87" t="s">
        <v>748</v>
      </c>
      <c r="X12" s="145">
        <v>1</v>
      </c>
      <c r="Y12" s="50" t="s">
        <v>275</v>
      </c>
      <c r="Z12" s="50" t="s">
        <v>203</v>
      </c>
      <c r="AA12" s="85" t="s">
        <v>277</v>
      </c>
      <c r="AB12" s="83">
        <v>44316</v>
      </c>
      <c r="AC12" s="255" t="s">
        <v>1124</v>
      </c>
      <c r="AD12" s="50">
        <v>1</v>
      </c>
      <c r="AE12" s="51">
        <f t="shared" si="0"/>
        <v>1</v>
      </c>
      <c r="AF12" s="185">
        <f t="shared" si="1"/>
        <v>1</v>
      </c>
      <c r="AG12" s="50" t="str">
        <f t="shared" si="2"/>
        <v>TERMINADA EXTEMPORÁNEA</v>
      </c>
      <c r="AH12" s="50" t="b">
        <f t="shared" si="3"/>
        <v>0</v>
      </c>
      <c r="AI12" s="50" t="str">
        <f t="shared" si="4"/>
        <v>TERMINADA EXTEMPORÁNEA</v>
      </c>
      <c r="AJ12" s="87" t="s">
        <v>1121</v>
      </c>
      <c r="AK12" s="84" t="s">
        <v>1015</v>
      </c>
      <c r="AL12" s="168" t="str">
        <f t="shared" si="5"/>
        <v>CUMPLIDA</v>
      </c>
      <c r="AM12" s="50" t="s">
        <v>1037</v>
      </c>
      <c r="AN12" s="50" t="s">
        <v>203</v>
      </c>
      <c r="AO12" s="84"/>
    </row>
    <row r="13" spans="1:41" s="6" customFormat="1" ht="125.4">
      <c r="A13" s="113">
        <v>37</v>
      </c>
      <c r="B13" s="53">
        <v>43181</v>
      </c>
      <c r="C13" s="54" t="s">
        <v>17</v>
      </c>
      <c r="D13" s="54" t="s">
        <v>127</v>
      </c>
      <c r="E13" s="53">
        <v>43181</v>
      </c>
      <c r="F13" s="54" t="s">
        <v>128</v>
      </c>
      <c r="G13" s="55" t="s">
        <v>129</v>
      </c>
      <c r="H13" s="130" t="s">
        <v>77</v>
      </c>
      <c r="I13" s="111" t="s">
        <v>130</v>
      </c>
      <c r="J13" s="54" t="s">
        <v>131</v>
      </c>
      <c r="K13" s="54">
        <v>1</v>
      </c>
      <c r="L13" s="39" t="s">
        <v>126</v>
      </c>
      <c r="M13" s="54" t="s">
        <v>132</v>
      </c>
      <c r="N13" s="62" t="s">
        <v>133</v>
      </c>
      <c r="O13" s="57">
        <v>1</v>
      </c>
      <c r="P13" s="53">
        <v>43313</v>
      </c>
      <c r="Q13" s="53">
        <v>43404</v>
      </c>
      <c r="R13" s="39" t="s">
        <v>66</v>
      </c>
      <c r="S13" s="39" t="str">
        <f>IF(R13="","",VLOOKUP(R13,[2]Datos.!$G$28:$H$50,2,FALSE))</f>
        <v xml:space="preserve">Subdirector Administrativo </v>
      </c>
      <c r="T13" s="39" t="str">
        <f>IF(R13="","",VLOOKUP(R13,[2]Datos.!$J$28:$K$50,2,FALSE))</f>
        <v>Líder de Gestión Documental</v>
      </c>
      <c r="U13" s="115" t="s">
        <v>99</v>
      </c>
      <c r="V13" s="83">
        <v>44196</v>
      </c>
      <c r="W13" s="79" t="s">
        <v>813</v>
      </c>
      <c r="X13" s="145">
        <v>1</v>
      </c>
      <c r="Y13" s="50" t="s">
        <v>275</v>
      </c>
      <c r="Z13" s="50" t="s">
        <v>203</v>
      </c>
      <c r="AA13" s="85" t="s">
        <v>277</v>
      </c>
      <c r="AB13" s="83">
        <v>44316</v>
      </c>
      <c r="AC13" s="255" t="s">
        <v>1082</v>
      </c>
      <c r="AD13" s="50">
        <v>1</v>
      </c>
      <c r="AE13" s="51">
        <f t="shared" si="0"/>
        <v>1</v>
      </c>
      <c r="AF13" s="185">
        <f t="shared" si="1"/>
        <v>1</v>
      </c>
      <c r="AG13" s="50" t="str">
        <f t="shared" si="2"/>
        <v>TERMINADA EXTEMPORÁNEA</v>
      </c>
      <c r="AH13" s="50" t="b">
        <f t="shared" si="3"/>
        <v>0</v>
      </c>
      <c r="AI13" s="50" t="str">
        <f t="shared" si="4"/>
        <v>TERMINADA EXTEMPORÁNEA</v>
      </c>
      <c r="AJ13" s="282" t="s">
        <v>1125</v>
      </c>
      <c r="AK13" s="84" t="s">
        <v>277</v>
      </c>
      <c r="AL13" s="168" t="str">
        <f t="shared" si="5"/>
        <v>CUMPLIDA</v>
      </c>
      <c r="AM13" s="50" t="s">
        <v>1083</v>
      </c>
      <c r="AN13" s="50" t="s">
        <v>203</v>
      </c>
      <c r="AO13" s="84" t="s">
        <v>1198</v>
      </c>
    </row>
    <row r="14" spans="1:41" s="6" customFormat="1" ht="68.400000000000006">
      <c r="A14" s="113">
        <v>38</v>
      </c>
      <c r="B14" s="53">
        <v>43181</v>
      </c>
      <c r="C14" s="54" t="s">
        <v>17</v>
      </c>
      <c r="D14" s="54" t="s">
        <v>127</v>
      </c>
      <c r="E14" s="53">
        <v>43181</v>
      </c>
      <c r="F14" s="54" t="s">
        <v>134</v>
      </c>
      <c r="G14" s="55" t="s">
        <v>135</v>
      </c>
      <c r="H14" s="130" t="s">
        <v>77</v>
      </c>
      <c r="I14" s="111" t="s">
        <v>136</v>
      </c>
      <c r="J14" s="149" t="s">
        <v>357</v>
      </c>
      <c r="K14" s="54">
        <v>3</v>
      </c>
      <c r="L14" s="39" t="s">
        <v>126</v>
      </c>
      <c r="M14" s="54" t="s">
        <v>137</v>
      </c>
      <c r="N14" s="148" t="s">
        <v>138</v>
      </c>
      <c r="O14" s="57">
        <v>0.6</v>
      </c>
      <c r="P14" s="53">
        <v>43252</v>
      </c>
      <c r="Q14" s="53">
        <v>43980</v>
      </c>
      <c r="R14" s="39" t="s">
        <v>66</v>
      </c>
      <c r="S14" s="39" t="str">
        <f>IF(R14="","",VLOOKUP(R14,[2]Datos.!$G$28:$H$50,2,FALSE))</f>
        <v xml:space="preserve">Subdirector Administrativo </v>
      </c>
      <c r="T14" s="39" t="str">
        <f>IF(R14="","",VLOOKUP(R14,[2]Datos.!$J$28:$K$50,2,FALSE))</f>
        <v>Líder de Gestión Documental</v>
      </c>
      <c r="U14" s="115" t="s">
        <v>99</v>
      </c>
      <c r="V14" s="83">
        <v>44196</v>
      </c>
      <c r="W14" s="79" t="s">
        <v>740</v>
      </c>
      <c r="X14" s="145">
        <v>0.55559999999999998</v>
      </c>
      <c r="Y14" s="50" t="s">
        <v>274</v>
      </c>
      <c r="Z14" s="50"/>
      <c r="AA14" s="85" t="s">
        <v>277</v>
      </c>
      <c r="AB14" s="83">
        <v>44316</v>
      </c>
      <c r="AC14" s="79" t="s">
        <v>1085</v>
      </c>
      <c r="AD14" s="50">
        <v>3</v>
      </c>
      <c r="AE14" s="51">
        <f t="shared" si="0"/>
        <v>1</v>
      </c>
      <c r="AF14" s="185">
        <f t="shared" si="1"/>
        <v>1</v>
      </c>
      <c r="AG14" s="50" t="str">
        <f t="shared" si="2"/>
        <v>TERMINADA EXTEMPORÁNEA</v>
      </c>
      <c r="AH14" s="50" t="b">
        <f t="shared" si="3"/>
        <v>0</v>
      </c>
      <c r="AI14" s="50" t="str">
        <f t="shared" si="4"/>
        <v>TERMINADA EXTEMPORÁNEA</v>
      </c>
      <c r="AJ14" s="282" t="s">
        <v>1126</v>
      </c>
      <c r="AK14" s="84" t="s">
        <v>277</v>
      </c>
      <c r="AL14" s="168" t="str">
        <f t="shared" si="5"/>
        <v>CUMPLIDA</v>
      </c>
      <c r="AM14" s="50" t="s">
        <v>1084</v>
      </c>
      <c r="AN14" s="50" t="s">
        <v>205</v>
      </c>
      <c r="AO14" s="84" t="s">
        <v>1198</v>
      </c>
    </row>
    <row r="15" spans="1:41" s="6" customFormat="1" ht="68.400000000000006">
      <c r="A15" s="113">
        <v>39</v>
      </c>
      <c r="B15" s="53">
        <v>43181</v>
      </c>
      <c r="C15" s="54" t="s">
        <v>17</v>
      </c>
      <c r="D15" s="54" t="s">
        <v>127</v>
      </c>
      <c r="E15" s="53">
        <v>43181</v>
      </c>
      <c r="F15" s="67" t="s">
        <v>139</v>
      </c>
      <c r="G15" s="55" t="s">
        <v>140</v>
      </c>
      <c r="H15" s="130" t="s">
        <v>77</v>
      </c>
      <c r="I15" s="111" t="s">
        <v>141</v>
      </c>
      <c r="J15" s="54" t="s">
        <v>142</v>
      </c>
      <c r="K15" s="54">
        <v>2</v>
      </c>
      <c r="L15" s="39" t="s">
        <v>126</v>
      </c>
      <c r="M15" s="54" t="s">
        <v>143</v>
      </c>
      <c r="N15" s="62" t="s">
        <v>144</v>
      </c>
      <c r="O15" s="57">
        <v>1</v>
      </c>
      <c r="P15" s="53">
        <v>43313</v>
      </c>
      <c r="Q15" s="53">
        <v>43646</v>
      </c>
      <c r="R15" s="39" t="s">
        <v>66</v>
      </c>
      <c r="S15" s="39" t="str">
        <f>IF(R15="","",VLOOKUP(R15,[2]Datos.!$G$28:$H$50,2,FALSE))</f>
        <v xml:space="preserve">Subdirector Administrativo </v>
      </c>
      <c r="T15" s="39" t="str">
        <f>IF(R15="","",VLOOKUP(R15,[2]Datos.!$J$28:$K$50,2,FALSE))</f>
        <v>Líder de Gestión Documental</v>
      </c>
      <c r="U15" s="115" t="s">
        <v>99</v>
      </c>
      <c r="V15" s="83">
        <v>44196</v>
      </c>
      <c r="W15" s="79" t="s">
        <v>740</v>
      </c>
      <c r="X15" s="145">
        <v>0.5</v>
      </c>
      <c r="Y15" s="50" t="s">
        <v>274</v>
      </c>
      <c r="Z15" s="50"/>
      <c r="AA15" s="85" t="s">
        <v>277</v>
      </c>
      <c r="AB15" s="83">
        <v>44316</v>
      </c>
      <c r="AC15" s="79" t="s">
        <v>1085</v>
      </c>
      <c r="AD15" s="50">
        <v>2</v>
      </c>
      <c r="AE15" s="51">
        <f t="shared" si="0"/>
        <v>1</v>
      </c>
      <c r="AF15" s="185">
        <f t="shared" si="1"/>
        <v>1</v>
      </c>
      <c r="AG15" s="50" t="str">
        <f t="shared" si="2"/>
        <v>TERMINADA EXTEMPORÁNEA</v>
      </c>
      <c r="AH15" s="50" t="b">
        <f t="shared" si="3"/>
        <v>0</v>
      </c>
      <c r="AI15" s="50" t="str">
        <f t="shared" si="4"/>
        <v>TERMINADA EXTEMPORÁNEA</v>
      </c>
      <c r="AJ15" s="282" t="s">
        <v>1126</v>
      </c>
      <c r="AK15" s="84" t="s">
        <v>277</v>
      </c>
      <c r="AL15" s="168" t="str">
        <f t="shared" si="5"/>
        <v>CUMPLIDA</v>
      </c>
      <c r="AM15" s="50" t="s">
        <v>1084</v>
      </c>
      <c r="AN15" s="50" t="s">
        <v>205</v>
      </c>
      <c r="AO15" s="84" t="s">
        <v>1198</v>
      </c>
    </row>
    <row r="16" spans="1:41" s="6" customFormat="1" ht="91.2">
      <c r="A16" s="113">
        <v>40</v>
      </c>
      <c r="B16" s="53">
        <v>43181</v>
      </c>
      <c r="C16" s="54" t="s">
        <v>17</v>
      </c>
      <c r="D16" s="54" t="s">
        <v>145</v>
      </c>
      <c r="E16" s="53">
        <v>43181</v>
      </c>
      <c r="F16" s="54" t="s">
        <v>146</v>
      </c>
      <c r="G16" s="55" t="s">
        <v>147</v>
      </c>
      <c r="H16" s="130" t="s">
        <v>77</v>
      </c>
      <c r="I16" s="111" t="s">
        <v>148</v>
      </c>
      <c r="J16" s="110" t="s">
        <v>360</v>
      </c>
      <c r="K16" s="54">
        <v>4</v>
      </c>
      <c r="L16" s="39" t="s">
        <v>126</v>
      </c>
      <c r="M16" s="54" t="s">
        <v>149</v>
      </c>
      <c r="N16" s="148" t="s">
        <v>358</v>
      </c>
      <c r="O16" s="57">
        <v>0.7</v>
      </c>
      <c r="P16" s="53">
        <v>43160</v>
      </c>
      <c r="Q16" s="53">
        <v>43994</v>
      </c>
      <c r="R16" s="39" t="s">
        <v>66</v>
      </c>
      <c r="S16" s="39" t="str">
        <f>IF(R16="","",VLOOKUP(R16,[2]Datos.!$G$28:$H$50,2,FALSE))</f>
        <v xml:space="preserve">Subdirector Administrativo </v>
      </c>
      <c r="T16" s="39" t="str">
        <f>IF(R16="","",VLOOKUP(R16,[2]Datos.!$J$28:$K$50,2,FALSE))</f>
        <v>Líder de Gestión Documental</v>
      </c>
      <c r="U16" s="115" t="s">
        <v>99</v>
      </c>
      <c r="V16" s="83">
        <v>44196</v>
      </c>
      <c r="W16" s="79" t="s">
        <v>740</v>
      </c>
      <c r="X16" s="145">
        <v>0.71430000000000005</v>
      </c>
      <c r="Y16" s="50" t="s">
        <v>271</v>
      </c>
      <c r="Z16" s="50"/>
      <c r="AA16" s="85" t="s">
        <v>277</v>
      </c>
      <c r="AB16" s="83">
        <v>44316</v>
      </c>
      <c r="AC16" s="255" t="s">
        <v>1082</v>
      </c>
      <c r="AD16" s="50">
        <v>2</v>
      </c>
      <c r="AE16" s="51">
        <f t="shared" si="0"/>
        <v>0.5</v>
      </c>
      <c r="AF16" s="185">
        <f t="shared" si="1"/>
        <v>0.7142857142857143</v>
      </c>
      <c r="AG16" s="50" t="str">
        <f t="shared" si="2"/>
        <v>INCUMPLIDA</v>
      </c>
      <c r="AH16" s="50" t="b">
        <f t="shared" si="3"/>
        <v>0</v>
      </c>
      <c r="AI16" s="50" t="str">
        <f t="shared" si="4"/>
        <v>INCUMPLIDA</v>
      </c>
      <c r="AJ16" s="282" t="s">
        <v>1127</v>
      </c>
      <c r="AK16" s="84" t="s">
        <v>277</v>
      </c>
      <c r="AL16" s="168" t="str">
        <f t="shared" si="5"/>
        <v>PENDIENTE</v>
      </c>
      <c r="AM16" s="50"/>
      <c r="AN16" s="50"/>
      <c r="AO16" s="84"/>
    </row>
    <row r="17" spans="1:41" s="6" customFormat="1" ht="125.4">
      <c r="A17" s="113">
        <v>47</v>
      </c>
      <c r="B17" s="53">
        <v>43181</v>
      </c>
      <c r="C17" s="54" t="s">
        <v>17</v>
      </c>
      <c r="D17" s="54" t="s">
        <v>150</v>
      </c>
      <c r="E17" s="53">
        <v>43181</v>
      </c>
      <c r="F17" s="54" t="s">
        <v>151</v>
      </c>
      <c r="G17" s="55" t="s">
        <v>152</v>
      </c>
      <c r="H17" s="130" t="s">
        <v>77</v>
      </c>
      <c r="I17" s="111" t="s">
        <v>153</v>
      </c>
      <c r="J17" s="54" t="s">
        <v>154</v>
      </c>
      <c r="K17" s="54">
        <v>1</v>
      </c>
      <c r="L17" s="39" t="s">
        <v>126</v>
      </c>
      <c r="M17" s="54" t="s">
        <v>155</v>
      </c>
      <c r="N17" s="62" t="s">
        <v>156</v>
      </c>
      <c r="O17" s="62">
        <v>1</v>
      </c>
      <c r="P17" s="53">
        <v>43252</v>
      </c>
      <c r="Q17" s="53">
        <v>43312</v>
      </c>
      <c r="R17" s="39" t="s">
        <v>66</v>
      </c>
      <c r="S17" s="39" t="str">
        <f>IF(R17="","",VLOOKUP(R17,[2]Datos.!$G$28:$H$50,2,FALSE))</f>
        <v xml:space="preserve">Subdirector Administrativo </v>
      </c>
      <c r="T17" s="39" t="str">
        <f>IF(R17="","",VLOOKUP(R17,[2]Datos.!$J$28:$K$50,2,FALSE))</f>
        <v>Líder de Gestión Documental</v>
      </c>
      <c r="U17" s="115" t="s">
        <v>99</v>
      </c>
      <c r="V17" s="83">
        <v>44196</v>
      </c>
      <c r="W17" s="79" t="s">
        <v>813</v>
      </c>
      <c r="X17" s="145">
        <v>1</v>
      </c>
      <c r="Y17" s="50" t="s">
        <v>275</v>
      </c>
      <c r="Z17" s="50" t="s">
        <v>203</v>
      </c>
      <c r="AA17" s="85" t="s">
        <v>277</v>
      </c>
      <c r="AB17" s="83">
        <v>44316</v>
      </c>
      <c r="AC17" s="79" t="s">
        <v>1085</v>
      </c>
      <c r="AD17" s="50">
        <v>1</v>
      </c>
      <c r="AE17" s="51">
        <f t="shared" si="0"/>
        <v>1</v>
      </c>
      <c r="AF17" s="185">
        <f t="shared" si="1"/>
        <v>1</v>
      </c>
      <c r="AG17" s="50" t="str">
        <f t="shared" si="2"/>
        <v>TERMINADA EXTEMPORÁNEA</v>
      </c>
      <c r="AH17" s="50" t="b">
        <f t="shared" si="3"/>
        <v>0</v>
      </c>
      <c r="AI17" s="50" t="str">
        <f t="shared" si="4"/>
        <v>TERMINADA EXTEMPORÁNEA</v>
      </c>
      <c r="AJ17" s="282" t="s">
        <v>1087</v>
      </c>
      <c r="AK17" s="84" t="s">
        <v>277</v>
      </c>
      <c r="AL17" s="168" t="str">
        <f t="shared" si="5"/>
        <v>CUMPLIDA</v>
      </c>
      <c r="AM17" s="50" t="s">
        <v>1086</v>
      </c>
      <c r="AN17" s="50" t="s">
        <v>205</v>
      </c>
      <c r="AO17" s="84" t="s">
        <v>1198</v>
      </c>
    </row>
    <row r="18" spans="1:41" s="6" customFormat="1" ht="171">
      <c r="A18" s="113">
        <v>56</v>
      </c>
      <c r="B18" s="68">
        <v>43231</v>
      </c>
      <c r="C18" s="69" t="s">
        <v>19</v>
      </c>
      <c r="D18" s="69" t="s">
        <v>159</v>
      </c>
      <c r="E18" s="68">
        <v>43231</v>
      </c>
      <c r="F18" s="70">
        <v>7</v>
      </c>
      <c r="G18" s="66" t="s">
        <v>162</v>
      </c>
      <c r="H18" s="117" t="s">
        <v>163</v>
      </c>
      <c r="I18" s="116" t="s">
        <v>164</v>
      </c>
      <c r="J18" s="69" t="s">
        <v>165</v>
      </c>
      <c r="K18" s="69">
        <v>3</v>
      </c>
      <c r="L18" s="69" t="s">
        <v>21</v>
      </c>
      <c r="M18" s="69" t="s">
        <v>160</v>
      </c>
      <c r="N18" s="69" t="s">
        <v>166</v>
      </c>
      <c r="O18" s="71">
        <v>1</v>
      </c>
      <c r="P18" s="68">
        <v>43252</v>
      </c>
      <c r="Q18" s="68">
        <v>43465</v>
      </c>
      <c r="R18" s="69" t="s">
        <v>32</v>
      </c>
      <c r="S18" s="69" t="s">
        <v>54</v>
      </c>
      <c r="T18" s="69" t="s">
        <v>161</v>
      </c>
      <c r="U18" s="117" t="s">
        <v>99</v>
      </c>
      <c r="V18" s="83">
        <v>44196</v>
      </c>
      <c r="W18" s="210" t="s">
        <v>742</v>
      </c>
      <c r="X18" s="145">
        <v>1</v>
      </c>
      <c r="Y18" s="50" t="s">
        <v>275</v>
      </c>
      <c r="Z18" s="50" t="s">
        <v>203</v>
      </c>
      <c r="AA18" s="85" t="s">
        <v>278</v>
      </c>
      <c r="AB18" s="83">
        <v>44316</v>
      </c>
      <c r="AC18" s="255" t="s">
        <v>1022</v>
      </c>
      <c r="AD18" s="50">
        <v>0</v>
      </c>
      <c r="AE18" s="51">
        <f t="shared" si="0"/>
        <v>0</v>
      </c>
      <c r="AF18" s="185">
        <f t="shared" si="1"/>
        <v>0</v>
      </c>
      <c r="AG18" s="50" t="str">
        <f t="shared" si="2"/>
        <v>INCUMPLIDA</v>
      </c>
      <c r="AH18" s="50" t="b">
        <f t="shared" si="3"/>
        <v>0</v>
      </c>
      <c r="AI18" s="50" t="str">
        <f t="shared" si="4"/>
        <v>INCUMPLIDA</v>
      </c>
      <c r="AJ18" s="283" t="s">
        <v>1246</v>
      </c>
      <c r="AK18" s="84" t="s">
        <v>1015</v>
      </c>
      <c r="AL18" s="168" t="str">
        <f t="shared" si="5"/>
        <v>PENDIENTE</v>
      </c>
      <c r="AM18" s="256"/>
      <c r="AN18" s="50"/>
      <c r="AO18" s="84"/>
    </row>
    <row r="19" spans="1:41" s="6" customFormat="1" ht="159.6">
      <c r="A19" s="113">
        <v>75</v>
      </c>
      <c r="B19" s="72">
        <v>43312</v>
      </c>
      <c r="C19" s="28" t="s">
        <v>19</v>
      </c>
      <c r="D19" s="28" t="s">
        <v>167</v>
      </c>
      <c r="E19" s="72">
        <v>43312</v>
      </c>
      <c r="F19" s="30">
        <v>13</v>
      </c>
      <c r="G19" s="73" t="s">
        <v>389</v>
      </c>
      <c r="H19" s="131" t="s">
        <v>106</v>
      </c>
      <c r="I19" s="113" t="s">
        <v>168</v>
      </c>
      <c r="J19" s="52" t="s">
        <v>169</v>
      </c>
      <c r="K19" s="52">
        <v>6</v>
      </c>
      <c r="L19" s="48" t="s">
        <v>20</v>
      </c>
      <c r="M19" s="52" t="s">
        <v>109</v>
      </c>
      <c r="N19" s="75">
        <v>1</v>
      </c>
      <c r="O19" s="76">
        <v>1</v>
      </c>
      <c r="P19" s="74">
        <v>43344</v>
      </c>
      <c r="Q19" s="74">
        <v>43677</v>
      </c>
      <c r="R19" s="52" t="s">
        <v>65</v>
      </c>
      <c r="S19" s="52" t="s">
        <v>68</v>
      </c>
      <c r="T19" s="52" t="s">
        <v>243</v>
      </c>
      <c r="U19" s="117" t="s">
        <v>99</v>
      </c>
      <c r="V19" s="83">
        <v>44196</v>
      </c>
      <c r="W19" s="87" t="s">
        <v>816</v>
      </c>
      <c r="X19" s="145">
        <v>1</v>
      </c>
      <c r="Y19" s="50" t="s">
        <v>275</v>
      </c>
      <c r="Z19" s="50" t="s">
        <v>203</v>
      </c>
      <c r="AA19" s="85" t="s">
        <v>277</v>
      </c>
      <c r="AB19" s="83">
        <v>44316</v>
      </c>
      <c r="AC19" s="255" t="s">
        <v>1128</v>
      </c>
      <c r="AD19" s="50">
        <v>6</v>
      </c>
      <c r="AE19" s="51">
        <f t="shared" si="0"/>
        <v>1</v>
      </c>
      <c r="AF19" s="185">
        <f t="shared" si="1"/>
        <v>1</v>
      </c>
      <c r="AG19" s="50" t="str">
        <f t="shared" si="2"/>
        <v>TERMINADA EXTEMPORÁNEA</v>
      </c>
      <c r="AH19" s="50" t="b">
        <f t="shared" si="3"/>
        <v>0</v>
      </c>
      <c r="AI19" s="50" t="str">
        <f t="shared" si="4"/>
        <v>TERMINADA EXTEMPORÁNEA</v>
      </c>
      <c r="AJ19" s="87" t="s">
        <v>1129</v>
      </c>
      <c r="AK19" s="84" t="s">
        <v>1015</v>
      </c>
      <c r="AL19" s="168" t="str">
        <f t="shared" si="5"/>
        <v>CUMPLIDA</v>
      </c>
      <c r="AM19" s="260" t="s">
        <v>1020</v>
      </c>
      <c r="AN19" s="50" t="s">
        <v>205</v>
      </c>
      <c r="AO19" s="84" t="s">
        <v>1198</v>
      </c>
    </row>
    <row r="20" spans="1:41" s="6" customFormat="1" ht="114">
      <c r="A20" s="113">
        <v>98</v>
      </c>
      <c r="B20" s="22">
        <v>43296</v>
      </c>
      <c r="C20" s="23" t="s">
        <v>19</v>
      </c>
      <c r="D20" s="23" t="s">
        <v>171</v>
      </c>
      <c r="E20" s="22">
        <v>43300</v>
      </c>
      <c r="F20" s="23">
        <v>9</v>
      </c>
      <c r="G20" s="24" t="s">
        <v>173</v>
      </c>
      <c r="H20" s="120" t="s">
        <v>75</v>
      </c>
      <c r="I20" s="118" t="s">
        <v>174</v>
      </c>
      <c r="J20" s="25" t="s">
        <v>175</v>
      </c>
      <c r="K20" s="52">
        <v>1</v>
      </c>
      <c r="L20" s="48" t="s">
        <v>40</v>
      </c>
      <c r="M20" s="52" t="s">
        <v>176</v>
      </c>
      <c r="N20" s="52" t="s">
        <v>177</v>
      </c>
      <c r="O20" s="77">
        <v>1</v>
      </c>
      <c r="P20" s="74">
        <v>43396</v>
      </c>
      <c r="Q20" s="74">
        <v>43677</v>
      </c>
      <c r="R20" s="52" t="s">
        <v>62</v>
      </c>
      <c r="S20" s="52" t="s">
        <v>43</v>
      </c>
      <c r="T20" s="52" t="s">
        <v>172</v>
      </c>
      <c r="U20" s="117" t="s">
        <v>99</v>
      </c>
      <c r="V20" s="83">
        <v>44196</v>
      </c>
      <c r="W20" s="87" t="s">
        <v>722</v>
      </c>
      <c r="X20" s="145">
        <v>0.5</v>
      </c>
      <c r="Y20" s="50" t="s">
        <v>274</v>
      </c>
      <c r="Z20" s="50"/>
      <c r="AA20" s="85" t="s">
        <v>277</v>
      </c>
      <c r="AB20" s="83">
        <v>44316</v>
      </c>
      <c r="AC20" s="255" t="s">
        <v>1096</v>
      </c>
      <c r="AD20" s="50">
        <v>0</v>
      </c>
      <c r="AE20" s="51">
        <f t="shared" si="0"/>
        <v>0</v>
      </c>
      <c r="AF20" s="185">
        <f t="shared" si="1"/>
        <v>0</v>
      </c>
      <c r="AG20" s="50" t="str">
        <f t="shared" si="2"/>
        <v>INCUMPLIDA</v>
      </c>
      <c r="AH20" s="50" t="b">
        <f t="shared" si="3"/>
        <v>0</v>
      </c>
      <c r="AI20" s="50" t="str">
        <f t="shared" si="4"/>
        <v>INCUMPLIDA</v>
      </c>
      <c r="AJ20" s="283" t="s">
        <v>1213</v>
      </c>
      <c r="AK20" s="84" t="s">
        <v>278</v>
      </c>
      <c r="AL20" s="168" t="str">
        <f t="shared" si="5"/>
        <v>PENDIENTE</v>
      </c>
      <c r="AM20" s="50"/>
      <c r="AN20" s="50"/>
      <c r="AO20" s="84"/>
    </row>
    <row r="21" spans="1:41" s="6" customFormat="1" ht="136.80000000000001">
      <c r="A21" s="113">
        <v>99</v>
      </c>
      <c r="B21" s="22">
        <v>43296</v>
      </c>
      <c r="C21" s="23" t="s">
        <v>19</v>
      </c>
      <c r="D21" s="23" t="s">
        <v>171</v>
      </c>
      <c r="E21" s="22">
        <v>43300</v>
      </c>
      <c r="F21" s="23">
        <v>10</v>
      </c>
      <c r="G21" s="24" t="s">
        <v>178</v>
      </c>
      <c r="H21" s="120" t="s">
        <v>75</v>
      </c>
      <c r="I21" s="118" t="s">
        <v>179</v>
      </c>
      <c r="J21" s="25" t="s">
        <v>180</v>
      </c>
      <c r="K21" s="52">
        <v>1</v>
      </c>
      <c r="L21" s="48" t="s">
        <v>21</v>
      </c>
      <c r="M21" s="52" t="s">
        <v>181</v>
      </c>
      <c r="N21" s="52" t="s">
        <v>361</v>
      </c>
      <c r="O21" s="77">
        <v>1</v>
      </c>
      <c r="P21" s="74">
        <v>43396</v>
      </c>
      <c r="Q21" s="74">
        <v>43677</v>
      </c>
      <c r="R21" s="52" t="s">
        <v>62</v>
      </c>
      <c r="S21" s="52" t="s">
        <v>43</v>
      </c>
      <c r="T21" s="52" t="s">
        <v>172</v>
      </c>
      <c r="U21" s="117" t="s">
        <v>99</v>
      </c>
      <c r="V21" s="83">
        <v>44196</v>
      </c>
      <c r="W21" s="87" t="s">
        <v>749</v>
      </c>
      <c r="X21" s="145">
        <v>1</v>
      </c>
      <c r="Y21" s="50" t="s">
        <v>275</v>
      </c>
      <c r="Z21" s="50" t="s">
        <v>203</v>
      </c>
      <c r="AA21" s="85" t="s">
        <v>277</v>
      </c>
      <c r="AB21" s="83">
        <v>44316</v>
      </c>
      <c r="AC21" s="79" t="s">
        <v>1097</v>
      </c>
      <c r="AD21" s="50">
        <v>2</v>
      </c>
      <c r="AE21" s="51">
        <f t="shared" si="0"/>
        <v>2</v>
      </c>
      <c r="AF21" s="185">
        <f t="shared" si="1"/>
        <v>1</v>
      </c>
      <c r="AG21" s="50" t="str">
        <f t="shared" si="2"/>
        <v>TERMINADA EXTEMPORÁNEA</v>
      </c>
      <c r="AH21" s="50" t="b">
        <f t="shared" si="3"/>
        <v>0</v>
      </c>
      <c r="AI21" s="50" t="str">
        <f t="shared" si="4"/>
        <v>TERMINADA EXTEMPORÁNEA</v>
      </c>
      <c r="AJ21" s="283" t="s">
        <v>1122</v>
      </c>
      <c r="AK21" s="84" t="s">
        <v>278</v>
      </c>
      <c r="AL21" s="168" t="str">
        <f t="shared" si="5"/>
        <v>CUMPLIDA</v>
      </c>
      <c r="AM21" s="50" t="s">
        <v>1216</v>
      </c>
      <c r="AN21" s="50" t="s">
        <v>205</v>
      </c>
      <c r="AO21" s="84" t="s">
        <v>1198</v>
      </c>
    </row>
    <row r="22" spans="1:41" s="6" customFormat="1" ht="148.19999999999999">
      <c r="A22" s="113">
        <v>138</v>
      </c>
      <c r="B22" s="22">
        <v>43455</v>
      </c>
      <c r="C22" s="23" t="s">
        <v>19</v>
      </c>
      <c r="D22" s="23" t="s">
        <v>244</v>
      </c>
      <c r="E22" s="22">
        <v>43455</v>
      </c>
      <c r="F22" s="23">
        <v>1</v>
      </c>
      <c r="G22" s="24" t="s">
        <v>245</v>
      </c>
      <c r="H22" s="120" t="s">
        <v>74</v>
      </c>
      <c r="I22" s="118" t="s">
        <v>246</v>
      </c>
      <c r="J22" s="23" t="s">
        <v>652</v>
      </c>
      <c r="K22" s="23">
        <v>3</v>
      </c>
      <c r="L22" s="23" t="s">
        <v>21</v>
      </c>
      <c r="M22" s="23" t="s">
        <v>653</v>
      </c>
      <c r="N22" s="31">
        <v>1</v>
      </c>
      <c r="O22" s="27">
        <v>1</v>
      </c>
      <c r="P22" s="22">
        <v>43497</v>
      </c>
      <c r="Q22" s="22">
        <v>44377</v>
      </c>
      <c r="R22" s="23" t="s">
        <v>56</v>
      </c>
      <c r="S22" s="30" t="s">
        <v>247</v>
      </c>
      <c r="T22" s="28" t="s">
        <v>248</v>
      </c>
      <c r="U22" s="120" t="s">
        <v>99</v>
      </c>
      <c r="V22" s="83">
        <v>44196</v>
      </c>
      <c r="W22" s="87" t="s">
        <v>750</v>
      </c>
      <c r="X22" s="145">
        <v>0.66669999999999996</v>
      </c>
      <c r="Y22" s="50" t="s">
        <v>271</v>
      </c>
      <c r="Z22" s="50"/>
      <c r="AA22" s="85" t="s">
        <v>277</v>
      </c>
      <c r="AB22" s="83">
        <v>44316</v>
      </c>
      <c r="AC22" s="79" t="s">
        <v>1063</v>
      </c>
      <c r="AD22" s="50">
        <v>2</v>
      </c>
      <c r="AE22" s="51">
        <f t="shared" si="0"/>
        <v>0.66666666666666663</v>
      </c>
      <c r="AF22" s="145">
        <f t="shared" si="1"/>
        <v>0.66666666666666663</v>
      </c>
      <c r="AG22" s="50" t="b">
        <f t="shared" si="2"/>
        <v>0</v>
      </c>
      <c r="AH22" s="50" t="str">
        <f t="shared" si="3"/>
        <v>EN PROCESO</v>
      </c>
      <c r="AI22" s="50" t="str">
        <f t="shared" si="4"/>
        <v>EN PROCESO</v>
      </c>
      <c r="AJ22" s="282" t="s">
        <v>1064</v>
      </c>
      <c r="AK22" s="84" t="s">
        <v>277</v>
      </c>
      <c r="AL22" s="168" t="str">
        <f t="shared" si="5"/>
        <v>PENDIENTE</v>
      </c>
      <c r="AM22" s="50"/>
      <c r="AN22" s="50"/>
      <c r="AO22" s="84"/>
    </row>
    <row r="23" spans="1:41" s="6" customFormat="1" ht="91.2">
      <c r="A23" s="113">
        <v>140</v>
      </c>
      <c r="B23" s="22">
        <v>43455</v>
      </c>
      <c r="C23" s="23" t="s">
        <v>19</v>
      </c>
      <c r="D23" s="23" t="s">
        <v>244</v>
      </c>
      <c r="E23" s="22">
        <v>43455</v>
      </c>
      <c r="F23" s="31">
        <v>5</v>
      </c>
      <c r="G23" s="24" t="s">
        <v>249</v>
      </c>
      <c r="H23" s="120" t="s">
        <v>74</v>
      </c>
      <c r="I23" s="118" t="s">
        <v>250</v>
      </c>
      <c r="J23" s="23" t="s">
        <v>751</v>
      </c>
      <c r="K23" s="23">
        <v>3</v>
      </c>
      <c r="L23" s="23" t="s">
        <v>21</v>
      </c>
      <c r="M23" s="23" t="s">
        <v>654</v>
      </c>
      <c r="N23" s="31">
        <v>1</v>
      </c>
      <c r="O23" s="27">
        <v>1</v>
      </c>
      <c r="P23" s="22">
        <v>43497</v>
      </c>
      <c r="Q23" s="22">
        <v>44377</v>
      </c>
      <c r="R23" s="23" t="s">
        <v>56</v>
      </c>
      <c r="S23" s="30" t="s">
        <v>247</v>
      </c>
      <c r="T23" s="28" t="s">
        <v>719</v>
      </c>
      <c r="U23" s="120" t="s">
        <v>99</v>
      </c>
      <c r="V23" s="83">
        <v>44196</v>
      </c>
      <c r="W23" s="87" t="s">
        <v>720</v>
      </c>
      <c r="X23" s="145">
        <v>0.33329999999999999</v>
      </c>
      <c r="Y23" s="50" t="s">
        <v>271</v>
      </c>
      <c r="Z23" s="50"/>
      <c r="AA23" s="85" t="s">
        <v>277</v>
      </c>
      <c r="AB23" s="83">
        <v>44316</v>
      </c>
      <c r="AC23" s="79" t="s">
        <v>1063</v>
      </c>
      <c r="AD23" s="50">
        <v>1</v>
      </c>
      <c r="AE23" s="51">
        <f t="shared" si="0"/>
        <v>0.33333333333333331</v>
      </c>
      <c r="AF23" s="145">
        <f t="shared" si="1"/>
        <v>0.33333333333333331</v>
      </c>
      <c r="AG23" s="50" t="b">
        <f t="shared" si="2"/>
        <v>0</v>
      </c>
      <c r="AH23" s="50" t="str">
        <f t="shared" si="3"/>
        <v>EN PROCESO</v>
      </c>
      <c r="AI23" s="50" t="str">
        <f t="shared" si="4"/>
        <v>EN PROCESO</v>
      </c>
      <c r="AJ23" s="282" t="s">
        <v>1065</v>
      </c>
      <c r="AK23" s="84" t="s">
        <v>277</v>
      </c>
      <c r="AL23" s="168" t="str">
        <f t="shared" si="5"/>
        <v>PENDIENTE</v>
      </c>
      <c r="AM23" s="50"/>
      <c r="AN23" s="50"/>
      <c r="AO23" s="84"/>
    </row>
    <row r="24" spans="1:41" s="80" customFormat="1" ht="159.6">
      <c r="A24" s="113">
        <v>172</v>
      </c>
      <c r="B24" s="22">
        <v>43524</v>
      </c>
      <c r="C24" s="23" t="s">
        <v>19</v>
      </c>
      <c r="D24" s="23" t="s">
        <v>251</v>
      </c>
      <c r="E24" s="22">
        <v>43524</v>
      </c>
      <c r="F24" s="23" t="s">
        <v>252</v>
      </c>
      <c r="G24" s="24" t="s">
        <v>255</v>
      </c>
      <c r="H24" s="122" t="s">
        <v>77</v>
      </c>
      <c r="I24" s="119" t="s">
        <v>256</v>
      </c>
      <c r="J24" s="23" t="s">
        <v>257</v>
      </c>
      <c r="K24" s="23">
        <v>2</v>
      </c>
      <c r="L24" s="23" t="s">
        <v>21</v>
      </c>
      <c r="M24" s="23" t="s">
        <v>258</v>
      </c>
      <c r="N24" s="26" t="s">
        <v>259</v>
      </c>
      <c r="O24" s="27">
        <v>1</v>
      </c>
      <c r="P24" s="22">
        <v>43542</v>
      </c>
      <c r="Q24" s="22">
        <v>43739</v>
      </c>
      <c r="R24" s="23" t="s">
        <v>65</v>
      </c>
      <c r="S24" s="30" t="s">
        <v>260</v>
      </c>
      <c r="T24" s="30" t="s">
        <v>243</v>
      </c>
      <c r="U24" s="120" t="s">
        <v>254</v>
      </c>
      <c r="V24" s="83">
        <v>44196</v>
      </c>
      <c r="W24" s="87" t="s">
        <v>741</v>
      </c>
      <c r="X24" s="145">
        <v>1</v>
      </c>
      <c r="Y24" s="50" t="s">
        <v>275</v>
      </c>
      <c r="Z24" s="50" t="s">
        <v>203</v>
      </c>
      <c r="AA24" s="85" t="s">
        <v>277</v>
      </c>
      <c r="AB24" s="83">
        <v>44316</v>
      </c>
      <c r="AC24" s="255" t="s">
        <v>1124</v>
      </c>
      <c r="AD24" s="50">
        <v>2</v>
      </c>
      <c r="AE24" s="51">
        <f t="shared" si="0"/>
        <v>1</v>
      </c>
      <c r="AF24" s="185">
        <f t="shared" si="1"/>
        <v>1</v>
      </c>
      <c r="AG24" s="50" t="str">
        <f t="shared" si="2"/>
        <v>TERMINADA EXTEMPORÁNEA</v>
      </c>
      <c r="AH24" s="50" t="b">
        <f t="shared" si="3"/>
        <v>0</v>
      </c>
      <c r="AI24" s="50" t="str">
        <f t="shared" si="4"/>
        <v>TERMINADA EXTEMPORÁNEA</v>
      </c>
      <c r="AJ24" s="87" t="s">
        <v>1204</v>
      </c>
      <c r="AK24" s="84" t="s">
        <v>1015</v>
      </c>
      <c r="AL24" s="168" t="str">
        <f t="shared" si="5"/>
        <v>CUMPLIDA</v>
      </c>
      <c r="AM24" s="50" t="s">
        <v>1130</v>
      </c>
      <c r="AN24" s="50" t="s">
        <v>203</v>
      </c>
      <c r="AO24" s="84" t="s">
        <v>1198</v>
      </c>
    </row>
    <row r="25" spans="1:41" s="157" customFormat="1" ht="91.2">
      <c r="A25" s="114">
        <v>178</v>
      </c>
      <c r="B25" s="150">
        <v>43552</v>
      </c>
      <c r="C25" s="151" t="s">
        <v>17</v>
      </c>
      <c r="D25" s="151" t="s">
        <v>127</v>
      </c>
      <c r="E25" s="150">
        <v>43552</v>
      </c>
      <c r="F25" s="151" t="s">
        <v>281</v>
      </c>
      <c r="G25" s="55" t="s">
        <v>282</v>
      </c>
      <c r="H25" s="152" t="s">
        <v>77</v>
      </c>
      <c r="I25" s="153" t="s">
        <v>283</v>
      </c>
      <c r="J25" s="183" t="s">
        <v>322</v>
      </c>
      <c r="K25" s="154">
        <v>4</v>
      </c>
      <c r="L25" s="151" t="s">
        <v>126</v>
      </c>
      <c r="M25" s="155" t="s">
        <v>149</v>
      </c>
      <c r="N25" s="155" t="s">
        <v>284</v>
      </c>
      <c r="O25" s="156">
        <v>0.9</v>
      </c>
      <c r="P25" s="150">
        <v>43622</v>
      </c>
      <c r="Q25" s="150">
        <v>43829</v>
      </c>
      <c r="R25" s="151" t="s">
        <v>66</v>
      </c>
      <c r="S25" s="44" t="str">
        <f>IF(H25="","",VLOOKUP(H25,[3]Datos!$A$2:$B$13,2,FALSE))</f>
        <v xml:space="preserve">Subdirector Administrativo </v>
      </c>
      <c r="T25" s="44" t="s">
        <v>279</v>
      </c>
      <c r="U25" s="152" t="s">
        <v>280</v>
      </c>
      <c r="V25" s="83">
        <v>44196</v>
      </c>
      <c r="W25" s="79" t="s">
        <v>740</v>
      </c>
      <c r="X25" s="145">
        <v>0.83330000000000004</v>
      </c>
      <c r="Y25" s="50" t="s">
        <v>274</v>
      </c>
      <c r="Z25" s="50"/>
      <c r="AA25" s="85" t="s">
        <v>277</v>
      </c>
      <c r="AB25" s="83">
        <v>44316</v>
      </c>
      <c r="AC25" s="79" t="s">
        <v>1131</v>
      </c>
      <c r="AD25" s="50">
        <v>3</v>
      </c>
      <c r="AE25" s="51">
        <f t="shared" si="0"/>
        <v>0.75</v>
      </c>
      <c r="AF25" s="185">
        <f t="shared" si="1"/>
        <v>0.83333333333333326</v>
      </c>
      <c r="AG25" s="50" t="str">
        <f t="shared" si="2"/>
        <v>INCUMPLIDA</v>
      </c>
      <c r="AH25" s="50" t="b">
        <f t="shared" si="3"/>
        <v>0</v>
      </c>
      <c r="AI25" s="50" t="str">
        <f t="shared" si="4"/>
        <v>INCUMPLIDA</v>
      </c>
      <c r="AJ25" s="282" t="s">
        <v>1132</v>
      </c>
      <c r="AK25" s="84" t="s">
        <v>277</v>
      </c>
      <c r="AL25" s="168" t="str">
        <f t="shared" si="5"/>
        <v>PENDIENTE</v>
      </c>
      <c r="AM25" s="50"/>
      <c r="AN25" s="50"/>
      <c r="AO25" s="84"/>
    </row>
    <row r="26" spans="1:41" s="159" customFormat="1" ht="68.400000000000006">
      <c r="A26" s="111">
        <v>182</v>
      </c>
      <c r="B26" s="150">
        <v>43552</v>
      </c>
      <c r="C26" s="151" t="s">
        <v>17</v>
      </c>
      <c r="D26" s="151" t="s">
        <v>127</v>
      </c>
      <c r="E26" s="150">
        <v>43552</v>
      </c>
      <c r="F26" s="151" t="s">
        <v>285</v>
      </c>
      <c r="G26" s="55" t="s">
        <v>286</v>
      </c>
      <c r="H26" s="152" t="s">
        <v>77</v>
      </c>
      <c r="I26" s="158" t="s">
        <v>287</v>
      </c>
      <c r="J26" s="154" t="s">
        <v>288</v>
      </c>
      <c r="K26" s="154">
        <v>2</v>
      </c>
      <c r="L26" s="151" t="s">
        <v>126</v>
      </c>
      <c r="M26" s="155" t="s">
        <v>149</v>
      </c>
      <c r="N26" s="151" t="s">
        <v>289</v>
      </c>
      <c r="O26" s="156">
        <v>0.75</v>
      </c>
      <c r="P26" s="150">
        <v>43640</v>
      </c>
      <c r="Q26" s="150">
        <v>43829</v>
      </c>
      <c r="R26" s="151" t="s">
        <v>66</v>
      </c>
      <c r="S26" s="44" t="str">
        <f>IF(H26="","",VLOOKUP(H26,[3]Datos!$A$2:$B$13,2,FALSE))</f>
        <v xml:space="preserve">Subdirector Administrativo </v>
      </c>
      <c r="T26" s="44" t="s">
        <v>279</v>
      </c>
      <c r="U26" s="152" t="s">
        <v>280</v>
      </c>
      <c r="V26" s="83">
        <v>44196</v>
      </c>
      <c r="W26" s="79" t="s">
        <v>740</v>
      </c>
      <c r="X26" s="145">
        <v>0.66669999999999996</v>
      </c>
      <c r="Y26" s="50" t="s">
        <v>274</v>
      </c>
      <c r="Z26" s="50"/>
      <c r="AA26" s="85" t="s">
        <v>277</v>
      </c>
      <c r="AB26" s="83">
        <v>44316</v>
      </c>
      <c r="AC26" s="79" t="s">
        <v>1085</v>
      </c>
      <c r="AD26" s="50">
        <v>2</v>
      </c>
      <c r="AE26" s="51">
        <f t="shared" si="0"/>
        <v>1</v>
      </c>
      <c r="AF26" s="185">
        <f t="shared" si="1"/>
        <v>1</v>
      </c>
      <c r="AG26" s="50" t="str">
        <f t="shared" si="2"/>
        <v>TERMINADA EXTEMPORÁNEA</v>
      </c>
      <c r="AH26" s="50" t="b">
        <f t="shared" si="3"/>
        <v>0</v>
      </c>
      <c r="AI26" s="50" t="str">
        <f t="shared" si="4"/>
        <v>TERMINADA EXTEMPORÁNEA</v>
      </c>
      <c r="AJ26" s="282" t="s">
        <v>1126</v>
      </c>
      <c r="AK26" s="84" t="s">
        <v>277</v>
      </c>
      <c r="AL26" s="168" t="str">
        <f t="shared" si="5"/>
        <v>CUMPLIDA</v>
      </c>
      <c r="AM26" s="50" t="s">
        <v>1084</v>
      </c>
      <c r="AN26" s="50" t="s">
        <v>205</v>
      </c>
      <c r="AO26" s="84" t="s">
        <v>1198</v>
      </c>
    </row>
    <row r="27" spans="1:41" s="159" customFormat="1" ht="125.4">
      <c r="A27" s="111">
        <v>183</v>
      </c>
      <c r="B27" s="150">
        <v>43552</v>
      </c>
      <c r="C27" s="151" t="s">
        <v>17</v>
      </c>
      <c r="D27" s="151" t="s">
        <v>127</v>
      </c>
      <c r="E27" s="150">
        <v>43552</v>
      </c>
      <c r="F27" s="151">
        <v>10</v>
      </c>
      <c r="G27" s="55" t="s">
        <v>290</v>
      </c>
      <c r="H27" s="152" t="s">
        <v>77</v>
      </c>
      <c r="I27" s="125" t="s">
        <v>291</v>
      </c>
      <c r="J27" s="154" t="s">
        <v>323</v>
      </c>
      <c r="K27" s="154">
        <v>4</v>
      </c>
      <c r="L27" s="151" t="s">
        <v>21</v>
      </c>
      <c r="M27" s="155" t="s">
        <v>149</v>
      </c>
      <c r="N27" s="151" t="s">
        <v>292</v>
      </c>
      <c r="O27" s="156">
        <v>0.9</v>
      </c>
      <c r="P27" s="150">
        <v>43622</v>
      </c>
      <c r="Q27" s="150">
        <v>43829</v>
      </c>
      <c r="R27" s="151" t="s">
        <v>66</v>
      </c>
      <c r="S27" s="44" t="str">
        <f>IF(H27="","",VLOOKUP(H27,[3]Datos!$A$2:$B$13,2,FALSE))</f>
        <v xml:space="preserve">Subdirector Administrativo </v>
      </c>
      <c r="T27" s="44" t="s">
        <v>279</v>
      </c>
      <c r="U27" s="152" t="s">
        <v>254</v>
      </c>
      <c r="V27" s="83">
        <v>44196</v>
      </c>
      <c r="W27" s="79" t="s">
        <v>739</v>
      </c>
      <c r="X27" s="145">
        <v>1</v>
      </c>
      <c r="Y27" s="50" t="s">
        <v>272</v>
      </c>
      <c r="Z27" s="50" t="s">
        <v>203</v>
      </c>
      <c r="AA27" s="85" t="s">
        <v>277</v>
      </c>
      <c r="AB27" s="83">
        <v>44316</v>
      </c>
      <c r="AC27" s="79" t="s">
        <v>1088</v>
      </c>
      <c r="AD27" s="50">
        <v>4</v>
      </c>
      <c r="AE27" s="51">
        <f t="shared" si="0"/>
        <v>1</v>
      </c>
      <c r="AF27" s="185">
        <f t="shared" si="1"/>
        <v>1</v>
      </c>
      <c r="AG27" s="50" t="b">
        <f>IF(AD27="","",IF(AB27&lt;Q27,IF(AF27&lt;100%,"INCUMPLIDA",IF(AF27=100%,"TERMINADA EXTEMPORÁNEA"))))</f>
        <v>0</v>
      </c>
      <c r="AH27" s="50" t="str">
        <f>IF(AD27="","",IF(AB27&gt;Q27,IF(AF27=0%,"SIN INICIAR",IF(AF27=100%,"TERMINADA",IF(AF27&gt;0%,"EN PROCESO")))))</f>
        <v>TERMINADA</v>
      </c>
      <c r="AI27" s="50" t="str">
        <f>IF(AD27="","",IF(AB27&lt;Q27,AG27,IF(AB27&gt;Q27,AH27)))</f>
        <v>TERMINADA</v>
      </c>
      <c r="AJ27" s="282" t="s">
        <v>1133</v>
      </c>
      <c r="AK27" s="84" t="s">
        <v>277</v>
      </c>
      <c r="AL27" s="168" t="str">
        <f t="shared" si="5"/>
        <v>CUMPLIDA</v>
      </c>
      <c r="AM27" s="50" t="s">
        <v>1089</v>
      </c>
      <c r="AN27" s="50" t="s">
        <v>203</v>
      </c>
      <c r="AO27" s="84" t="s">
        <v>1198</v>
      </c>
    </row>
    <row r="28" spans="1:41" s="159" customFormat="1" ht="125.4">
      <c r="A28" s="111">
        <v>185</v>
      </c>
      <c r="B28" s="150">
        <v>43552</v>
      </c>
      <c r="C28" s="151" t="s">
        <v>17</v>
      </c>
      <c r="D28" s="151" t="s">
        <v>127</v>
      </c>
      <c r="E28" s="150">
        <v>43552</v>
      </c>
      <c r="F28" s="151">
        <v>15</v>
      </c>
      <c r="G28" s="55" t="s">
        <v>293</v>
      </c>
      <c r="H28" s="152" t="s">
        <v>77</v>
      </c>
      <c r="I28" s="125" t="s">
        <v>294</v>
      </c>
      <c r="J28" s="154" t="s">
        <v>295</v>
      </c>
      <c r="K28" s="154">
        <v>2</v>
      </c>
      <c r="L28" s="151" t="s">
        <v>22</v>
      </c>
      <c r="M28" s="155" t="s">
        <v>149</v>
      </c>
      <c r="N28" s="151" t="s">
        <v>296</v>
      </c>
      <c r="O28" s="156">
        <v>0.9</v>
      </c>
      <c r="P28" s="150">
        <v>43739</v>
      </c>
      <c r="Q28" s="150">
        <v>43860</v>
      </c>
      <c r="R28" s="151" t="s">
        <v>66</v>
      </c>
      <c r="S28" s="44" t="str">
        <f>IF(H28="","",VLOOKUP(H28,[3]Datos!$A$2:$B$13,2,FALSE))</f>
        <v xml:space="preserve">Subdirector Administrativo </v>
      </c>
      <c r="T28" s="44" t="s">
        <v>279</v>
      </c>
      <c r="U28" s="152" t="s">
        <v>280</v>
      </c>
      <c r="V28" s="83">
        <v>44196</v>
      </c>
      <c r="W28" s="79" t="s">
        <v>740</v>
      </c>
      <c r="X28" s="145">
        <v>0.55559999999999998</v>
      </c>
      <c r="Y28" s="50" t="s">
        <v>274</v>
      </c>
      <c r="Z28" s="50"/>
      <c r="AA28" s="85" t="s">
        <v>277</v>
      </c>
      <c r="AB28" s="83">
        <v>44316</v>
      </c>
      <c r="AC28" s="79" t="s">
        <v>1134</v>
      </c>
      <c r="AD28" s="50">
        <v>1</v>
      </c>
      <c r="AE28" s="51">
        <f t="shared" si="0"/>
        <v>0.5</v>
      </c>
      <c r="AF28" s="185">
        <f t="shared" si="1"/>
        <v>0.55555555555555558</v>
      </c>
      <c r="AG28" s="50" t="str">
        <f t="shared" si="2"/>
        <v>INCUMPLIDA</v>
      </c>
      <c r="AH28" s="50" t="b">
        <f t="shared" si="3"/>
        <v>0</v>
      </c>
      <c r="AI28" s="50" t="str">
        <f t="shared" si="4"/>
        <v>INCUMPLIDA</v>
      </c>
      <c r="AJ28" s="282" t="s">
        <v>1135</v>
      </c>
      <c r="AK28" s="84" t="s">
        <v>277</v>
      </c>
      <c r="AL28" s="168" t="str">
        <f t="shared" si="5"/>
        <v>PENDIENTE</v>
      </c>
      <c r="AM28" s="50"/>
      <c r="AN28" s="50"/>
      <c r="AO28" s="84"/>
    </row>
    <row r="29" spans="1:41" s="160" customFormat="1" ht="102.6">
      <c r="A29" s="111">
        <v>186</v>
      </c>
      <c r="B29" s="150">
        <v>43552</v>
      </c>
      <c r="C29" s="151" t="s">
        <v>17</v>
      </c>
      <c r="D29" s="151" t="s">
        <v>127</v>
      </c>
      <c r="E29" s="150">
        <v>43552</v>
      </c>
      <c r="F29" s="151">
        <v>16</v>
      </c>
      <c r="G29" s="55" t="s">
        <v>297</v>
      </c>
      <c r="H29" s="152" t="s">
        <v>77</v>
      </c>
      <c r="I29" s="125" t="s">
        <v>298</v>
      </c>
      <c r="J29" s="154" t="s">
        <v>324</v>
      </c>
      <c r="K29" s="154">
        <v>6</v>
      </c>
      <c r="L29" s="151" t="s">
        <v>20</v>
      </c>
      <c r="M29" s="155" t="s">
        <v>149</v>
      </c>
      <c r="N29" s="151" t="s">
        <v>299</v>
      </c>
      <c r="O29" s="156">
        <v>0.9</v>
      </c>
      <c r="P29" s="150">
        <v>43622</v>
      </c>
      <c r="Q29" s="150">
        <v>43829</v>
      </c>
      <c r="R29" s="151" t="s">
        <v>66</v>
      </c>
      <c r="S29" s="44" t="str">
        <f>IF(H29="","",VLOOKUP(H29,[3]Datos!$A$2:$B$13,2,FALSE))</f>
        <v xml:space="preserve">Subdirector Administrativo </v>
      </c>
      <c r="T29" s="44" t="s">
        <v>279</v>
      </c>
      <c r="U29" s="152" t="s">
        <v>280</v>
      </c>
      <c r="V29" s="83">
        <v>44196</v>
      </c>
      <c r="W29" s="79" t="s">
        <v>740</v>
      </c>
      <c r="X29" s="145">
        <v>0.74070000000000003</v>
      </c>
      <c r="Y29" s="50" t="s">
        <v>274</v>
      </c>
      <c r="Z29" s="50"/>
      <c r="AA29" s="85" t="s">
        <v>277</v>
      </c>
      <c r="AB29" s="83">
        <v>44316</v>
      </c>
      <c r="AC29" s="79" t="s">
        <v>1136</v>
      </c>
      <c r="AD29" s="50">
        <v>3</v>
      </c>
      <c r="AE29" s="51">
        <f t="shared" si="0"/>
        <v>0.5</v>
      </c>
      <c r="AF29" s="185">
        <f t="shared" si="1"/>
        <v>0.55555555555555558</v>
      </c>
      <c r="AG29" s="50" t="str">
        <f t="shared" si="2"/>
        <v>INCUMPLIDA</v>
      </c>
      <c r="AH29" s="50" t="b">
        <f t="shared" si="3"/>
        <v>0</v>
      </c>
      <c r="AI29" s="50" t="str">
        <f t="shared" si="4"/>
        <v>INCUMPLIDA</v>
      </c>
      <c r="AJ29" s="49" t="s">
        <v>1137</v>
      </c>
      <c r="AK29" s="84" t="s">
        <v>277</v>
      </c>
      <c r="AL29" s="168" t="str">
        <f t="shared" si="5"/>
        <v>PENDIENTE</v>
      </c>
      <c r="AM29" s="50"/>
      <c r="AN29" s="50"/>
      <c r="AO29" s="84"/>
    </row>
    <row r="30" spans="1:41" s="157" customFormat="1" ht="91.2">
      <c r="A30" s="114">
        <v>187</v>
      </c>
      <c r="B30" s="150">
        <v>43552</v>
      </c>
      <c r="C30" s="151" t="s">
        <v>17</v>
      </c>
      <c r="D30" s="151" t="s">
        <v>127</v>
      </c>
      <c r="E30" s="150">
        <v>43552</v>
      </c>
      <c r="F30" s="151">
        <v>17</v>
      </c>
      <c r="G30" s="55" t="s">
        <v>300</v>
      </c>
      <c r="H30" s="152" t="s">
        <v>77</v>
      </c>
      <c r="I30" s="125" t="s">
        <v>301</v>
      </c>
      <c r="J30" s="154" t="s">
        <v>325</v>
      </c>
      <c r="K30" s="154">
        <v>3</v>
      </c>
      <c r="L30" s="151" t="s">
        <v>20</v>
      </c>
      <c r="M30" s="155" t="s">
        <v>149</v>
      </c>
      <c r="N30" s="151" t="s">
        <v>302</v>
      </c>
      <c r="O30" s="156">
        <v>0.9</v>
      </c>
      <c r="P30" s="150">
        <v>43622</v>
      </c>
      <c r="Q30" s="150">
        <v>43829</v>
      </c>
      <c r="R30" s="151" t="s">
        <v>66</v>
      </c>
      <c r="S30" s="44" t="str">
        <f>IF(H30="","",VLOOKUP(H30,[3]Datos!$A$2:$B$13,2,FALSE))</f>
        <v xml:space="preserve">Subdirector Administrativo </v>
      </c>
      <c r="T30" s="44" t="s">
        <v>279</v>
      </c>
      <c r="U30" s="152" t="s">
        <v>280</v>
      </c>
      <c r="V30" s="83">
        <v>44196</v>
      </c>
      <c r="W30" s="79" t="s">
        <v>740</v>
      </c>
      <c r="X30" s="145">
        <v>0.374</v>
      </c>
      <c r="Y30" s="50" t="s">
        <v>274</v>
      </c>
      <c r="Z30" s="50"/>
      <c r="AA30" s="85" t="s">
        <v>277</v>
      </c>
      <c r="AB30" s="83">
        <v>44316</v>
      </c>
      <c r="AC30" s="79" t="s">
        <v>1090</v>
      </c>
      <c r="AD30" s="50">
        <v>2</v>
      </c>
      <c r="AE30" s="51">
        <f t="shared" si="0"/>
        <v>0.66666666666666663</v>
      </c>
      <c r="AF30" s="185">
        <f t="shared" si="1"/>
        <v>0.7407407407407407</v>
      </c>
      <c r="AG30" s="50" t="str">
        <f t="shared" si="2"/>
        <v>INCUMPLIDA</v>
      </c>
      <c r="AH30" s="50" t="b">
        <f t="shared" si="3"/>
        <v>0</v>
      </c>
      <c r="AI30" s="50" t="str">
        <f t="shared" si="4"/>
        <v>INCUMPLIDA</v>
      </c>
      <c r="AJ30" s="282" t="s">
        <v>1138</v>
      </c>
      <c r="AK30" s="84" t="s">
        <v>277</v>
      </c>
      <c r="AL30" s="168" t="str">
        <f t="shared" si="5"/>
        <v>PENDIENTE</v>
      </c>
      <c r="AM30" s="50"/>
      <c r="AN30" s="50"/>
      <c r="AO30" s="84"/>
    </row>
    <row r="31" spans="1:41" s="157" customFormat="1" ht="114">
      <c r="A31" s="114">
        <v>190</v>
      </c>
      <c r="B31" s="150">
        <v>43552</v>
      </c>
      <c r="C31" s="151" t="s">
        <v>17</v>
      </c>
      <c r="D31" s="151" t="s">
        <v>127</v>
      </c>
      <c r="E31" s="150">
        <v>43552</v>
      </c>
      <c r="F31" s="151" t="s">
        <v>303</v>
      </c>
      <c r="G31" s="55" t="s">
        <v>304</v>
      </c>
      <c r="H31" s="152" t="s">
        <v>77</v>
      </c>
      <c r="I31" s="125" t="s">
        <v>305</v>
      </c>
      <c r="J31" s="154" t="s">
        <v>306</v>
      </c>
      <c r="K31" s="154">
        <v>1</v>
      </c>
      <c r="L31" s="151" t="s">
        <v>22</v>
      </c>
      <c r="M31" s="155" t="s">
        <v>149</v>
      </c>
      <c r="N31" s="151" t="s">
        <v>307</v>
      </c>
      <c r="O31" s="156">
        <v>0.9</v>
      </c>
      <c r="P31" s="150">
        <v>43652</v>
      </c>
      <c r="Q31" s="150">
        <v>43829</v>
      </c>
      <c r="R31" s="151" t="s">
        <v>66</v>
      </c>
      <c r="S31" s="44" t="str">
        <f>IF(H31="","",VLOOKUP(H31,[3]Datos!$A$2:$B$13,2,FALSE))</f>
        <v xml:space="preserve">Subdirector Administrativo </v>
      </c>
      <c r="T31" s="44" t="s">
        <v>279</v>
      </c>
      <c r="U31" s="152" t="s">
        <v>280</v>
      </c>
      <c r="V31" s="83">
        <v>44196</v>
      </c>
      <c r="W31" s="79" t="s">
        <v>740</v>
      </c>
      <c r="X31" s="145">
        <v>0.55559999999999998</v>
      </c>
      <c r="Y31" s="50" t="s">
        <v>274</v>
      </c>
      <c r="Z31" s="50"/>
      <c r="AA31" s="85" t="s">
        <v>277</v>
      </c>
      <c r="AB31" s="83">
        <v>44316</v>
      </c>
      <c r="AC31" s="79" t="s">
        <v>1139</v>
      </c>
      <c r="AD31" s="50">
        <v>0.5</v>
      </c>
      <c r="AE31" s="51">
        <f t="shared" si="0"/>
        <v>0.5</v>
      </c>
      <c r="AF31" s="185">
        <f t="shared" si="1"/>
        <v>0.55555555555555558</v>
      </c>
      <c r="AG31" s="50" t="str">
        <f t="shared" si="2"/>
        <v>INCUMPLIDA</v>
      </c>
      <c r="AH31" s="50" t="b">
        <f t="shared" si="3"/>
        <v>0</v>
      </c>
      <c r="AI31" s="50" t="str">
        <f t="shared" si="4"/>
        <v>INCUMPLIDA</v>
      </c>
      <c r="AJ31" s="282" t="s">
        <v>1140</v>
      </c>
      <c r="AK31" s="84" t="s">
        <v>277</v>
      </c>
      <c r="AL31" s="168" t="str">
        <f t="shared" si="5"/>
        <v>PENDIENTE</v>
      </c>
      <c r="AM31" s="50"/>
      <c r="AN31" s="50"/>
      <c r="AO31" s="84"/>
    </row>
    <row r="32" spans="1:41" s="157" customFormat="1" ht="79.8">
      <c r="A32" s="114">
        <v>191</v>
      </c>
      <c r="B32" s="150">
        <v>43552</v>
      </c>
      <c r="C32" s="151" t="s">
        <v>17</v>
      </c>
      <c r="D32" s="151" t="s">
        <v>127</v>
      </c>
      <c r="E32" s="150">
        <v>43552</v>
      </c>
      <c r="F32" s="151" t="s">
        <v>151</v>
      </c>
      <c r="G32" s="55" t="s">
        <v>308</v>
      </c>
      <c r="H32" s="152" t="s">
        <v>77</v>
      </c>
      <c r="I32" s="125" t="s">
        <v>309</v>
      </c>
      <c r="J32" s="154" t="s">
        <v>310</v>
      </c>
      <c r="K32" s="154">
        <v>5</v>
      </c>
      <c r="L32" s="151" t="s">
        <v>20</v>
      </c>
      <c r="M32" s="155" t="s">
        <v>149</v>
      </c>
      <c r="N32" s="151" t="s">
        <v>311</v>
      </c>
      <c r="O32" s="156">
        <v>1</v>
      </c>
      <c r="P32" s="150">
        <v>43622</v>
      </c>
      <c r="Q32" s="150">
        <v>43829</v>
      </c>
      <c r="R32" s="151" t="s">
        <v>66</v>
      </c>
      <c r="S32" s="44" t="str">
        <f>IF(H32="","",VLOOKUP(H32,[3]Datos!$A$2:$B$13,2,FALSE))</f>
        <v xml:space="preserve">Subdirector Administrativo </v>
      </c>
      <c r="T32" s="44" t="s">
        <v>279</v>
      </c>
      <c r="U32" s="152" t="s">
        <v>254</v>
      </c>
      <c r="V32" s="83">
        <v>44196</v>
      </c>
      <c r="W32" s="79" t="s">
        <v>740</v>
      </c>
      <c r="X32" s="145">
        <v>0.6</v>
      </c>
      <c r="Y32" s="50" t="s">
        <v>274</v>
      </c>
      <c r="Z32" s="50"/>
      <c r="AA32" s="85" t="s">
        <v>277</v>
      </c>
      <c r="AB32" s="83">
        <v>44316</v>
      </c>
      <c r="AC32" s="79" t="s">
        <v>1141</v>
      </c>
      <c r="AD32" s="50">
        <v>5</v>
      </c>
      <c r="AE32" s="51">
        <f t="shared" si="0"/>
        <v>1</v>
      </c>
      <c r="AF32" s="185">
        <f t="shared" si="1"/>
        <v>1</v>
      </c>
      <c r="AG32" s="50" t="str">
        <f t="shared" si="2"/>
        <v>TERMINADA EXTEMPORÁNEA</v>
      </c>
      <c r="AH32" s="50" t="b">
        <f t="shared" si="3"/>
        <v>0</v>
      </c>
      <c r="AI32" s="50" t="str">
        <f t="shared" si="4"/>
        <v>TERMINADA EXTEMPORÁNEA</v>
      </c>
      <c r="AJ32" s="282" t="s">
        <v>1142</v>
      </c>
      <c r="AK32" s="84" t="s">
        <v>277</v>
      </c>
      <c r="AL32" s="168" t="str">
        <f t="shared" si="5"/>
        <v>CUMPLIDA</v>
      </c>
      <c r="AM32" s="50" t="s">
        <v>1232</v>
      </c>
      <c r="AN32" s="50" t="s">
        <v>205</v>
      </c>
      <c r="AO32" s="84" t="s">
        <v>1198</v>
      </c>
    </row>
    <row r="33" spans="1:41" s="157" customFormat="1" ht="114">
      <c r="A33" s="114">
        <v>192</v>
      </c>
      <c r="B33" s="150">
        <v>43552</v>
      </c>
      <c r="C33" s="151" t="s">
        <v>17</v>
      </c>
      <c r="D33" s="151" t="s">
        <v>312</v>
      </c>
      <c r="E33" s="150">
        <v>43552</v>
      </c>
      <c r="F33" s="151" t="s">
        <v>313</v>
      </c>
      <c r="G33" s="55" t="s">
        <v>314</v>
      </c>
      <c r="H33" s="152" t="s">
        <v>77</v>
      </c>
      <c r="I33" s="125" t="s">
        <v>315</v>
      </c>
      <c r="J33" s="154" t="s">
        <v>316</v>
      </c>
      <c r="K33" s="154">
        <v>1</v>
      </c>
      <c r="L33" s="151" t="s">
        <v>22</v>
      </c>
      <c r="M33" s="155" t="s">
        <v>149</v>
      </c>
      <c r="N33" s="151" t="s">
        <v>317</v>
      </c>
      <c r="O33" s="156">
        <v>0.9</v>
      </c>
      <c r="P33" s="150">
        <v>43705</v>
      </c>
      <c r="Q33" s="150">
        <v>43829</v>
      </c>
      <c r="R33" s="151" t="s">
        <v>31</v>
      </c>
      <c r="S33" s="44" t="str">
        <f>IF(H33="","",VLOOKUP(H33,[3]Datos!$A$2:$B$13,2,FALSE))</f>
        <v xml:space="preserve">Subdirector Administrativo </v>
      </c>
      <c r="T33" s="44" t="s">
        <v>214</v>
      </c>
      <c r="U33" s="152" t="s">
        <v>280</v>
      </c>
      <c r="V33" s="83">
        <v>44196</v>
      </c>
      <c r="W33" s="79" t="s">
        <v>739</v>
      </c>
      <c r="X33" s="145">
        <v>1</v>
      </c>
      <c r="Y33" s="50" t="s">
        <v>272</v>
      </c>
      <c r="Z33" s="50" t="s">
        <v>203</v>
      </c>
      <c r="AA33" s="85" t="s">
        <v>277</v>
      </c>
      <c r="AB33" s="83">
        <v>44316</v>
      </c>
      <c r="AC33" s="79" t="s">
        <v>1039</v>
      </c>
      <c r="AD33" s="50">
        <v>1</v>
      </c>
      <c r="AE33" s="51">
        <f t="shared" si="0"/>
        <v>1</v>
      </c>
      <c r="AF33" s="185">
        <f t="shared" si="1"/>
        <v>1</v>
      </c>
      <c r="AG33" s="50" t="str">
        <f t="shared" si="2"/>
        <v>TERMINADA EXTEMPORÁNEA</v>
      </c>
      <c r="AH33" s="50" t="b">
        <f t="shared" si="3"/>
        <v>0</v>
      </c>
      <c r="AI33" s="50" t="str">
        <f t="shared" si="4"/>
        <v>TERMINADA EXTEMPORÁNEA</v>
      </c>
      <c r="AJ33" s="282" t="s">
        <v>1231</v>
      </c>
      <c r="AK33" s="84" t="s">
        <v>277</v>
      </c>
      <c r="AL33" s="168" t="str">
        <f t="shared" si="5"/>
        <v>CUMPLIDA</v>
      </c>
      <c r="AM33" s="50" t="s">
        <v>1092</v>
      </c>
      <c r="AN33" s="50" t="s">
        <v>203</v>
      </c>
      <c r="AO33" s="84" t="s">
        <v>1198</v>
      </c>
    </row>
    <row r="34" spans="1:41" s="159" customFormat="1" ht="102.6">
      <c r="A34" s="111">
        <v>194</v>
      </c>
      <c r="B34" s="150">
        <v>43552</v>
      </c>
      <c r="C34" s="151" t="s">
        <v>17</v>
      </c>
      <c r="D34" s="151" t="s">
        <v>312</v>
      </c>
      <c r="E34" s="150">
        <v>43552</v>
      </c>
      <c r="F34" s="151" t="s">
        <v>318</v>
      </c>
      <c r="G34" s="55" t="s">
        <v>319</v>
      </c>
      <c r="H34" s="152" t="s">
        <v>77</v>
      </c>
      <c r="I34" s="125" t="s">
        <v>320</v>
      </c>
      <c r="J34" s="154" t="s">
        <v>326</v>
      </c>
      <c r="K34" s="154">
        <v>3</v>
      </c>
      <c r="L34" s="151" t="s">
        <v>21</v>
      </c>
      <c r="M34" s="155" t="s">
        <v>149</v>
      </c>
      <c r="N34" s="151" t="s">
        <v>321</v>
      </c>
      <c r="O34" s="156">
        <v>0.9</v>
      </c>
      <c r="P34" s="150">
        <v>43622</v>
      </c>
      <c r="Q34" s="150">
        <v>43829</v>
      </c>
      <c r="R34" s="151" t="s">
        <v>66</v>
      </c>
      <c r="S34" s="44" t="str">
        <f>IF(H34="","",VLOOKUP(H34,[3]Datos!$A$2:$B$13,2,FALSE))</f>
        <v xml:space="preserve">Subdirector Administrativo </v>
      </c>
      <c r="T34" s="44" t="s">
        <v>279</v>
      </c>
      <c r="U34" s="152" t="s">
        <v>280</v>
      </c>
      <c r="V34" s="83">
        <v>44196</v>
      </c>
      <c r="W34" s="79" t="s">
        <v>817</v>
      </c>
      <c r="X34" s="145">
        <v>1</v>
      </c>
      <c r="Y34" s="50" t="s">
        <v>275</v>
      </c>
      <c r="Z34" s="50" t="s">
        <v>203</v>
      </c>
      <c r="AA34" s="85" t="s">
        <v>277</v>
      </c>
      <c r="AB34" s="83">
        <v>44316</v>
      </c>
      <c r="AC34" s="79" t="s">
        <v>1090</v>
      </c>
      <c r="AD34" s="50">
        <v>3</v>
      </c>
      <c r="AE34" s="51">
        <f t="shared" si="0"/>
        <v>1</v>
      </c>
      <c r="AF34" s="185">
        <f t="shared" si="1"/>
        <v>1</v>
      </c>
      <c r="AG34" s="50" t="str">
        <f t="shared" si="2"/>
        <v>TERMINADA EXTEMPORÁNEA</v>
      </c>
      <c r="AH34" s="50" t="b">
        <f t="shared" si="3"/>
        <v>0</v>
      </c>
      <c r="AI34" s="50" t="str">
        <f t="shared" si="4"/>
        <v>TERMINADA EXTEMPORÁNEA</v>
      </c>
      <c r="AJ34" s="282" t="s">
        <v>1143</v>
      </c>
      <c r="AK34" s="84" t="s">
        <v>277</v>
      </c>
      <c r="AL34" s="168" t="str">
        <f t="shared" si="5"/>
        <v>CUMPLIDA</v>
      </c>
      <c r="AM34" s="50" t="s">
        <v>1091</v>
      </c>
      <c r="AN34" s="50" t="s">
        <v>203</v>
      </c>
      <c r="AO34" s="84" t="s">
        <v>1198</v>
      </c>
    </row>
    <row r="35" spans="1:41" s="81" customFormat="1" ht="171">
      <c r="A35" s="113">
        <v>223</v>
      </c>
      <c r="B35" s="244">
        <v>43643</v>
      </c>
      <c r="C35" s="245" t="s">
        <v>19</v>
      </c>
      <c r="D35" s="245" t="s">
        <v>261</v>
      </c>
      <c r="E35" s="244">
        <v>43643</v>
      </c>
      <c r="F35" s="245">
        <v>29</v>
      </c>
      <c r="G35" s="32" t="s">
        <v>266</v>
      </c>
      <c r="H35" s="243" t="s">
        <v>262</v>
      </c>
      <c r="I35" s="121" t="s">
        <v>267</v>
      </c>
      <c r="J35" s="25" t="s">
        <v>268</v>
      </c>
      <c r="K35" s="25">
        <v>4</v>
      </c>
      <c r="L35" s="45" t="s">
        <v>21</v>
      </c>
      <c r="M35" s="248" t="s">
        <v>263</v>
      </c>
      <c r="N35" s="248" t="s">
        <v>264</v>
      </c>
      <c r="O35" s="46">
        <v>1</v>
      </c>
      <c r="P35" s="47">
        <v>43666</v>
      </c>
      <c r="Q35" s="47">
        <v>43799</v>
      </c>
      <c r="R35" s="45" t="s">
        <v>33</v>
      </c>
      <c r="S35" s="45" t="s">
        <v>170</v>
      </c>
      <c r="T35" s="45" t="s">
        <v>170</v>
      </c>
      <c r="U35" s="124" t="s">
        <v>99</v>
      </c>
      <c r="V35" s="83">
        <v>44196</v>
      </c>
      <c r="W35" s="87" t="s">
        <v>752</v>
      </c>
      <c r="X35" s="145">
        <v>1</v>
      </c>
      <c r="Y35" s="50" t="s">
        <v>275</v>
      </c>
      <c r="Z35" s="50" t="s">
        <v>203</v>
      </c>
      <c r="AA35" s="85" t="s">
        <v>277</v>
      </c>
      <c r="AB35" s="83">
        <v>44316</v>
      </c>
      <c r="AC35" s="255" t="s">
        <v>1144</v>
      </c>
      <c r="AD35" s="256">
        <v>4</v>
      </c>
      <c r="AE35" s="51">
        <f t="shared" si="0"/>
        <v>1</v>
      </c>
      <c r="AF35" s="185">
        <f t="shared" si="1"/>
        <v>1</v>
      </c>
      <c r="AG35" s="50" t="str">
        <f t="shared" si="2"/>
        <v>TERMINADA EXTEMPORÁNEA</v>
      </c>
      <c r="AH35" s="50" t="b">
        <f t="shared" si="3"/>
        <v>0</v>
      </c>
      <c r="AI35" s="50" t="str">
        <f t="shared" si="4"/>
        <v>TERMINADA EXTEMPORÁNEA</v>
      </c>
      <c r="AJ35" s="49" t="s">
        <v>1145</v>
      </c>
      <c r="AK35" s="259" t="s">
        <v>1015</v>
      </c>
      <c r="AL35" s="168" t="str">
        <f t="shared" si="5"/>
        <v>CUMPLIDA</v>
      </c>
      <c r="AM35" s="256" t="s">
        <v>1034</v>
      </c>
      <c r="AN35" s="50" t="s">
        <v>203</v>
      </c>
      <c r="AO35" s="259" t="s">
        <v>1198</v>
      </c>
    </row>
    <row r="36" spans="1:41" s="81" customFormat="1" ht="171">
      <c r="A36" s="113">
        <v>231</v>
      </c>
      <c r="B36" s="90">
        <v>43691</v>
      </c>
      <c r="C36" s="242" t="s">
        <v>19</v>
      </c>
      <c r="D36" s="242" t="s">
        <v>330</v>
      </c>
      <c r="E36" s="90">
        <v>43691</v>
      </c>
      <c r="F36" s="245">
        <v>10</v>
      </c>
      <c r="G36" s="32" t="s">
        <v>332</v>
      </c>
      <c r="H36" s="243" t="s">
        <v>77</v>
      </c>
      <c r="I36" s="125" t="s">
        <v>362</v>
      </c>
      <c r="J36" s="151" t="s">
        <v>363</v>
      </c>
      <c r="K36" s="25">
        <v>1</v>
      </c>
      <c r="L36" s="45" t="s">
        <v>22</v>
      </c>
      <c r="M36" s="248" t="s">
        <v>331</v>
      </c>
      <c r="N36" s="248" t="s">
        <v>333</v>
      </c>
      <c r="O36" s="92">
        <v>1</v>
      </c>
      <c r="P36" s="47">
        <v>43703</v>
      </c>
      <c r="Q36" s="47">
        <v>44069</v>
      </c>
      <c r="R36" s="161" t="s">
        <v>65</v>
      </c>
      <c r="S36" s="45" t="s">
        <v>46</v>
      </c>
      <c r="T36" s="45" t="s">
        <v>243</v>
      </c>
      <c r="U36" s="124"/>
      <c r="V36" s="83">
        <v>44196</v>
      </c>
      <c r="W36" s="87" t="s">
        <v>753</v>
      </c>
      <c r="X36" s="145">
        <v>1</v>
      </c>
      <c r="Y36" s="50" t="s">
        <v>275</v>
      </c>
      <c r="Z36" s="50" t="s">
        <v>203</v>
      </c>
      <c r="AA36" s="85" t="s">
        <v>277</v>
      </c>
      <c r="AB36" s="83">
        <v>44316</v>
      </c>
      <c r="AC36" s="255" t="s">
        <v>1146</v>
      </c>
      <c r="AD36" s="256">
        <v>2</v>
      </c>
      <c r="AE36" s="51">
        <f t="shared" si="0"/>
        <v>2</v>
      </c>
      <c r="AF36" s="185">
        <f t="shared" si="1"/>
        <v>1</v>
      </c>
      <c r="AG36" s="50" t="str">
        <f t="shared" si="2"/>
        <v>TERMINADA EXTEMPORÁNEA</v>
      </c>
      <c r="AH36" s="50" t="b">
        <f t="shared" si="3"/>
        <v>0</v>
      </c>
      <c r="AI36" s="50" t="str">
        <f t="shared" si="4"/>
        <v>TERMINADA EXTEMPORÁNEA</v>
      </c>
      <c r="AJ36" s="87" t="s">
        <v>1205</v>
      </c>
      <c r="AK36" s="84" t="s">
        <v>1015</v>
      </c>
      <c r="AL36" s="168" t="str">
        <f t="shared" si="5"/>
        <v>CUMPLIDA</v>
      </c>
      <c r="AM36" s="256" t="s">
        <v>1021</v>
      </c>
      <c r="AN36" s="50" t="s">
        <v>203</v>
      </c>
      <c r="AO36" s="84" t="s">
        <v>1198</v>
      </c>
    </row>
    <row r="37" spans="1:41" s="81" customFormat="1" ht="216.6">
      <c r="A37" s="113">
        <v>237</v>
      </c>
      <c r="B37" s="94">
        <v>43791</v>
      </c>
      <c r="C37" s="95" t="s">
        <v>189</v>
      </c>
      <c r="D37" s="95" t="s">
        <v>334</v>
      </c>
      <c r="E37" s="94">
        <f t="shared" ref="E37:E43" si="6">B37</f>
        <v>43791</v>
      </c>
      <c r="F37" s="95">
        <v>1</v>
      </c>
      <c r="G37" s="96" t="s">
        <v>335</v>
      </c>
      <c r="H37" s="133" t="s">
        <v>106</v>
      </c>
      <c r="I37" s="126" t="s">
        <v>336</v>
      </c>
      <c r="J37" s="97" t="s">
        <v>337</v>
      </c>
      <c r="K37" s="97">
        <v>2</v>
      </c>
      <c r="L37" s="98" t="s">
        <v>40</v>
      </c>
      <c r="M37" s="98" t="s">
        <v>338</v>
      </c>
      <c r="N37" s="98" t="s">
        <v>339</v>
      </c>
      <c r="O37" s="99">
        <v>0.8</v>
      </c>
      <c r="P37" s="109">
        <v>43791</v>
      </c>
      <c r="Q37" s="94">
        <v>44165</v>
      </c>
      <c r="R37" s="100" t="s">
        <v>66</v>
      </c>
      <c r="S37" s="100" t="s">
        <v>68</v>
      </c>
      <c r="T37" s="100" t="s">
        <v>215</v>
      </c>
      <c r="U37" s="124"/>
      <c r="V37" s="83">
        <v>44196</v>
      </c>
      <c r="W37" s="79" t="s">
        <v>740</v>
      </c>
      <c r="X37" s="145">
        <v>0.3125</v>
      </c>
      <c r="Y37" s="50" t="s">
        <v>274</v>
      </c>
      <c r="Z37" s="50"/>
      <c r="AA37" s="85" t="s">
        <v>277</v>
      </c>
      <c r="AB37" s="83">
        <v>44316</v>
      </c>
      <c r="AC37" s="79" t="s">
        <v>1147</v>
      </c>
      <c r="AD37" s="256">
        <v>1</v>
      </c>
      <c r="AE37" s="51">
        <f t="shared" si="0"/>
        <v>0.5</v>
      </c>
      <c r="AF37" s="185">
        <f t="shared" si="1"/>
        <v>0.625</v>
      </c>
      <c r="AG37" s="50" t="str">
        <f t="shared" si="2"/>
        <v>INCUMPLIDA</v>
      </c>
      <c r="AH37" s="50" t="b">
        <f t="shared" si="3"/>
        <v>0</v>
      </c>
      <c r="AI37" s="50" t="str">
        <f t="shared" si="4"/>
        <v>INCUMPLIDA</v>
      </c>
      <c r="AJ37" s="49" t="s">
        <v>1222</v>
      </c>
      <c r="AK37" s="84" t="s">
        <v>277</v>
      </c>
      <c r="AL37" s="168" t="str">
        <f t="shared" si="5"/>
        <v>PENDIENTE</v>
      </c>
      <c r="AM37" s="50"/>
      <c r="AN37" s="50"/>
      <c r="AO37" s="84"/>
    </row>
    <row r="38" spans="1:41" s="81" customFormat="1" ht="148.19999999999999">
      <c r="A38" s="113">
        <v>238</v>
      </c>
      <c r="B38" s="94">
        <v>43791</v>
      </c>
      <c r="C38" s="95" t="s">
        <v>189</v>
      </c>
      <c r="D38" s="95" t="s">
        <v>334</v>
      </c>
      <c r="E38" s="94">
        <f t="shared" si="6"/>
        <v>43791</v>
      </c>
      <c r="F38" s="95">
        <v>2</v>
      </c>
      <c r="G38" s="101" t="s">
        <v>340</v>
      </c>
      <c r="H38" s="133" t="s">
        <v>106</v>
      </c>
      <c r="I38" s="127" t="s">
        <v>341</v>
      </c>
      <c r="J38" s="103" t="s">
        <v>342</v>
      </c>
      <c r="K38" s="103">
        <v>4</v>
      </c>
      <c r="L38" s="103" t="s">
        <v>40</v>
      </c>
      <c r="M38" s="98" t="s">
        <v>338</v>
      </c>
      <c r="N38" s="103" t="s">
        <v>343</v>
      </c>
      <c r="O38" s="104">
        <v>0.7</v>
      </c>
      <c r="P38" s="109">
        <v>43791</v>
      </c>
      <c r="Q38" s="105">
        <v>44196</v>
      </c>
      <c r="R38" s="103" t="s">
        <v>66</v>
      </c>
      <c r="S38" s="100" t="s">
        <v>68</v>
      </c>
      <c r="T38" s="100" t="s">
        <v>215</v>
      </c>
      <c r="U38" s="124"/>
      <c r="V38" s="83">
        <v>44196</v>
      </c>
      <c r="W38" s="79" t="s">
        <v>740</v>
      </c>
      <c r="X38" s="145">
        <v>0.35709999999999997</v>
      </c>
      <c r="Y38" s="50" t="s">
        <v>274</v>
      </c>
      <c r="Z38" s="50"/>
      <c r="AA38" s="85" t="s">
        <v>277</v>
      </c>
      <c r="AB38" s="83">
        <v>44316</v>
      </c>
      <c r="AC38" s="79" t="s">
        <v>1131</v>
      </c>
      <c r="AD38" s="256">
        <v>2</v>
      </c>
      <c r="AE38" s="51">
        <f t="shared" si="0"/>
        <v>0.5</v>
      </c>
      <c r="AF38" s="185">
        <f t="shared" si="1"/>
        <v>0.7142857142857143</v>
      </c>
      <c r="AG38" s="50" t="str">
        <f t="shared" si="2"/>
        <v>INCUMPLIDA</v>
      </c>
      <c r="AH38" s="50" t="b">
        <f t="shared" si="3"/>
        <v>0</v>
      </c>
      <c r="AI38" s="50" t="str">
        <f t="shared" si="4"/>
        <v>INCUMPLIDA</v>
      </c>
      <c r="AJ38" s="282" t="s">
        <v>1132</v>
      </c>
      <c r="AK38" s="84" t="s">
        <v>277</v>
      </c>
      <c r="AL38" s="168" t="str">
        <f t="shared" si="5"/>
        <v>PENDIENTE</v>
      </c>
      <c r="AM38" s="50"/>
      <c r="AN38" s="50"/>
      <c r="AO38" s="84"/>
    </row>
    <row r="39" spans="1:41" s="81" customFormat="1" ht="79.8">
      <c r="A39" s="113">
        <v>239</v>
      </c>
      <c r="B39" s="94">
        <v>43791</v>
      </c>
      <c r="C39" s="95" t="s">
        <v>189</v>
      </c>
      <c r="D39" s="95" t="s">
        <v>334</v>
      </c>
      <c r="E39" s="94">
        <f t="shared" si="6"/>
        <v>43791</v>
      </c>
      <c r="F39" s="95">
        <v>3</v>
      </c>
      <c r="G39" s="101" t="s">
        <v>344</v>
      </c>
      <c r="H39" s="133" t="s">
        <v>106</v>
      </c>
      <c r="I39" s="128" t="s">
        <v>345</v>
      </c>
      <c r="J39" s="106" t="s">
        <v>364</v>
      </c>
      <c r="K39" s="106">
        <v>1</v>
      </c>
      <c r="L39" s="106" t="s">
        <v>40</v>
      </c>
      <c r="M39" s="98" t="s">
        <v>338</v>
      </c>
      <c r="N39" s="45" t="s">
        <v>346</v>
      </c>
      <c r="O39" s="107">
        <v>0.8</v>
      </c>
      <c r="P39" s="109">
        <v>43791</v>
      </c>
      <c r="Q39" s="105">
        <v>44042</v>
      </c>
      <c r="R39" s="106" t="s">
        <v>66</v>
      </c>
      <c r="S39" s="100" t="s">
        <v>68</v>
      </c>
      <c r="T39" s="106" t="s">
        <v>215</v>
      </c>
      <c r="U39" s="124"/>
      <c r="V39" s="83">
        <v>44196</v>
      </c>
      <c r="W39" s="79" t="s">
        <v>740</v>
      </c>
      <c r="X39" s="145">
        <v>0.625</v>
      </c>
      <c r="Y39" s="50" t="s">
        <v>274</v>
      </c>
      <c r="Z39" s="50"/>
      <c r="AA39" s="85" t="s">
        <v>277</v>
      </c>
      <c r="AB39" s="83">
        <v>44316</v>
      </c>
      <c r="AC39" s="79" t="s">
        <v>1085</v>
      </c>
      <c r="AD39" s="256">
        <v>2</v>
      </c>
      <c r="AE39" s="51">
        <f t="shared" si="0"/>
        <v>2</v>
      </c>
      <c r="AF39" s="185">
        <f t="shared" si="1"/>
        <v>1</v>
      </c>
      <c r="AG39" s="50" t="str">
        <f t="shared" si="2"/>
        <v>TERMINADA EXTEMPORÁNEA</v>
      </c>
      <c r="AH39" s="50" t="b">
        <f t="shared" si="3"/>
        <v>0</v>
      </c>
      <c r="AI39" s="50" t="str">
        <f t="shared" si="4"/>
        <v>TERMINADA EXTEMPORÁNEA</v>
      </c>
      <c r="AJ39" s="282" t="s">
        <v>1087</v>
      </c>
      <c r="AK39" s="84" t="s">
        <v>277</v>
      </c>
      <c r="AL39" s="168" t="str">
        <f t="shared" si="5"/>
        <v>CUMPLIDA</v>
      </c>
      <c r="AM39" s="50" t="s">
        <v>1086</v>
      </c>
      <c r="AN39" s="50" t="s">
        <v>205</v>
      </c>
      <c r="AO39" s="84" t="s">
        <v>1198</v>
      </c>
    </row>
    <row r="40" spans="1:41" s="81" customFormat="1" ht="114">
      <c r="A40" s="113">
        <v>240</v>
      </c>
      <c r="B40" s="94">
        <v>43791</v>
      </c>
      <c r="C40" s="95" t="s">
        <v>189</v>
      </c>
      <c r="D40" s="95" t="s">
        <v>334</v>
      </c>
      <c r="E40" s="94">
        <f t="shared" si="6"/>
        <v>43791</v>
      </c>
      <c r="F40" s="95">
        <v>4</v>
      </c>
      <c r="G40" s="102" t="s">
        <v>347</v>
      </c>
      <c r="H40" s="133" t="s">
        <v>106</v>
      </c>
      <c r="I40" s="129" t="s">
        <v>348</v>
      </c>
      <c r="J40" s="45" t="s">
        <v>349</v>
      </c>
      <c r="K40" s="103">
        <v>1</v>
      </c>
      <c r="L40" s="103" t="s">
        <v>21</v>
      </c>
      <c r="M40" s="98" t="s">
        <v>338</v>
      </c>
      <c r="N40" s="45" t="s">
        <v>365</v>
      </c>
      <c r="O40" s="104">
        <v>0.8</v>
      </c>
      <c r="P40" s="109">
        <v>43791</v>
      </c>
      <c r="Q40" s="105">
        <v>44165</v>
      </c>
      <c r="R40" s="103" t="s">
        <v>66</v>
      </c>
      <c r="S40" s="100" t="s">
        <v>68</v>
      </c>
      <c r="T40" s="103" t="s">
        <v>215</v>
      </c>
      <c r="U40" s="124"/>
      <c r="V40" s="83">
        <v>44196</v>
      </c>
      <c r="W40" s="79" t="s">
        <v>740</v>
      </c>
      <c r="X40" s="145">
        <v>0.625</v>
      </c>
      <c r="Y40" s="50" t="s">
        <v>274</v>
      </c>
      <c r="Z40" s="50"/>
      <c r="AA40" s="85" t="s">
        <v>277</v>
      </c>
      <c r="AB40" s="83">
        <v>44316</v>
      </c>
      <c r="AC40" s="273" t="s">
        <v>1093</v>
      </c>
      <c r="AD40" s="256">
        <v>0.5</v>
      </c>
      <c r="AE40" s="51">
        <f t="shared" si="0"/>
        <v>0.5</v>
      </c>
      <c r="AF40" s="185">
        <f t="shared" si="1"/>
        <v>0.625</v>
      </c>
      <c r="AG40" s="50" t="str">
        <f t="shared" si="2"/>
        <v>INCUMPLIDA</v>
      </c>
      <c r="AH40" s="50" t="b">
        <f t="shared" si="3"/>
        <v>0</v>
      </c>
      <c r="AI40" s="50" t="str">
        <f t="shared" si="4"/>
        <v>INCUMPLIDA</v>
      </c>
      <c r="AJ40" s="282" t="s">
        <v>1148</v>
      </c>
      <c r="AK40" s="84" t="s">
        <v>277</v>
      </c>
      <c r="AL40" s="168" t="str">
        <f t="shared" si="5"/>
        <v>PENDIENTE</v>
      </c>
      <c r="AM40" s="50"/>
      <c r="AN40" s="50"/>
      <c r="AO40" s="84"/>
    </row>
    <row r="41" spans="1:41" s="81" customFormat="1" ht="91.2">
      <c r="A41" s="113">
        <v>241</v>
      </c>
      <c r="B41" s="94">
        <v>43791</v>
      </c>
      <c r="C41" s="95" t="s">
        <v>189</v>
      </c>
      <c r="D41" s="95" t="s">
        <v>334</v>
      </c>
      <c r="E41" s="94">
        <f t="shared" si="6"/>
        <v>43791</v>
      </c>
      <c r="F41" s="95">
        <v>5</v>
      </c>
      <c r="G41" s="101" t="s">
        <v>350</v>
      </c>
      <c r="H41" s="133" t="s">
        <v>106</v>
      </c>
      <c r="I41" s="129" t="s">
        <v>351</v>
      </c>
      <c r="J41" s="103" t="s">
        <v>352</v>
      </c>
      <c r="K41" s="103">
        <v>2</v>
      </c>
      <c r="L41" s="103" t="s">
        <v>40</v>
      </c>
      <c r="M41" s="98" t="s">
        <v>338</v>
      </c>
      <c r="N41" s="45" t="s">
        <v>366</v>
      </c>
      <c r="O41" s="104">
        <v>0.8</v>
      </c>
      <c r="P41" s="109">
        <v>43791</v>
      </c>
      <c r="Q41" s="105">
        <v>44165</v>
      </c>
      <c r="R41" s="103" t="s">
        <v>353</v>
      </c>
      <c r="S41" s="100" t="s">
        <v>68</v>
      </c>
      <c r="T41" s="100" t="s">
        <v>215</v>
      </c>
      <c r="U41" s="124" t="s">
        <v>99</v>
      </c>
      <c r="V41" s="83">
        <v>44196</v>
      </c>
      <c r="W41" s="79" t="s">
        <v>740</v>
      </c>
      <c r="X41" s="145">
        <v>0.625</v>
      </c>
      <c r="Y41" s="50" t="s">
        <v>274</v>
      </c>
      <c r="Z41" s="50"/>
      <c r="AA41" s="85" t="s">
        <v>277</v>
      </c>
      <c r="AB41" s="83">
        <v>44316</v>
      </c>
      <c r="AC41" s="255" t="s">
        <v>1039</v>
      </c>
      <c r="AD41" s="256">
        <v>1</v>
      </c>
      <c r="AE41" s="51">
        <f t="shared" si="0"/>
        <v>0.5</v>
      </c>
      <c r="AF41" s="185">
        <f t="shared" si="1"/>
        <v>0.625</v>
      </c>
      <c r="AG41" s="50" t="str">
        <f t="shared" si="2"/>
        <v>INCUMPLIDA</v>
      </c>
      <c r="AH41" s="50" t="b">
        <f t="shared" si="3"/>
        <v>0</v>
      </c>
      <c r="AI41" s="50" t="str">
        <f t="shared" si="4"/>
        <v>INCUMPLIDA</v>
      </c>
      <c r="AJ41" s="79" t="s">
        <v>1081</v>
      </c>
      <c r="AK41" s="84" t="s">
        <v>277</v>
      </c>
      <c r="AL41" s="168" t="str">
        <f t="shared" si="5"/>
        <v>PENDIENTE</v>
      </c>
      <c r="AM41" s="50"/>
      <c r="AN41" s="50"/>
      <c r="AO41" s="84"/>
    </row>
    <row r="42" spans="1:41" s="81" customFormat="1" ht="91.2">
      <c r="A42" s="113">
        <v>242</v>
      </c>
      <c r="B42" s="94">
        <v>43791</v>
      </c>
      <c r="C42" s="95" t="s">
        <v>189</v>
      </c>
      <c r="D42" s="95" t="s">
        <v>334</v>
      </c>
      <c r="E42" s="94">
        <f t="shared" si="6"/>
        <v>43791</v>
      </c>
      <c r="F42" s="95">
        <v>6</v>
      </c>
      <c r="G42" s="101" t="s">
        <v>354</v>
      </c>
      <c r="H42" s="133" t="s">
        <v>106</v>
      </c>
      <c r="I42" s="129" t="s">
        <v>355</v>
      </c>
      <c r="J42" s="103" t="s">
        <v>367</v>
      </c>
      <c r="K42" s="103">
        <v>2</v>
      </c>
      <c r="L42" s="103" t="s">
        <v>40</v>
      </c>
      <c r="M42" s="98" t="s">
        <v>338</v>
      </c>
      <c r="N42" s="108" t="s">
        <v>356</v>
      </c>
      <c r="O42" s="104">
        <v>0.6</v>
      </c>
      <c r="P42" s="109">
        <v>43791</v>
      </c>
      <c r="Q42" s="105">
        <v>44165</v>
      </c>
      <c r="R42" s="103" t="s">
        <v>353</v>
      </c>
      <c r="S42" s="100" t="s">
        <v>68</v>
      </c>
      <c r="T42" s="100" t="s">
        <v>215</v>
      </c>
      <c r="U42" s="124" t="s">
        <v>99</v>
      </c>
      <c r="V42" s="83">
        <v>44196</v>
      </c>
      <c r="W42" s="79" t="s">
        <v>740</v>
      </c>
      <c r="X42" s="145">
        <v>0.41670000000000001</v>
      </c>
      <c r="Y42" s="50" t="s">
        <v>274</v>
      </c>
      <c r="Z42" s="50"/>
      <c r="AA42" s="85" t="s">
        <v>277</v>
      </c>
      <c r="AB42" s="83">
        <v>44316</v>
      </c>
      <c r="AC42" s="255" t="s">
        <v>1039</v>
      </c>
      <c r="AD42" s="256">
        <v>0.5</v>
      </c>
      <c r="AE42" s="51">
        <f t="shared" si="0"/>
        <v>0.25</v>
      </c>
      <c r="AF42" s="185">
        <f t="shared" si="1"/>
        <v>0.41666666666666669</v>
      </c>
      <c r="AG42" s="50" t="str">
        <f t="shared" si="2"/>
        <v>INCUMPLIDA</v>
      </c>
      <c r="AH42" s="50" t="b">
        <f t="shared" si="3"/>
        <v>0</v>
      </c>
      <c r="AI42" s="50" t="str">
        <f t="shared" si="4"/>
        <v>INCUMPLIDA</v>
      </c>
      <c r="AJ42" s="79" t="s">
        <v>1081</v>
      </c>
      <c r="AK42" s="84" t="s">
        <v>277</v>
      </c>
      <c r="AL42" s="168" t="str">
        <f t="shared" si="5"/>
        <v>PENDIENTE</v>
      </c>
      <c r="AM42" s="50"/>
      <c r="AN42" s="50"/>
      <c r="AO42" s="84"/>
    </row>
    <row r="43" spans="1:41" s="81" customFormat="1" ht="159.6">
      <c r="A43" s="113">
        <v>243</v>
      </c>
      <c r="B43" s="94">
        <v>43798</v>
      </c>
      <c r="C43" s="95" t="s">
        <v>189</v>
      </c>
      <c r="D43" s="95" t="s">
        <v>371</v>
      </c>
      <c r="E43" s="94">
        <f t="shared" si="6"/>
        <v>43798</v>
      </c>
      <c r="F43" s="95">
        <v>1</v>
      </c>
      <c r="G43" s="101" t="s">
        <v>372</v>
      </c>
      <c r="H43" s="133" t="s">
        <v>192</v>
      </c>
      <c r="I43" s="129" t="s">
        <v>373</v>
      </c>
      <c r="J43" s="103" t="s">
        <v>387</v>
      </c>
      <c r="K43" s="103">
        <v>4</v>
      </c>
      <c r="L43" s="103" t="s">
        <v>21</v>
      </c>
      <c r="M43" s="98" t="s">
        <v>374</v>
      </c>
      <c r="N43" s="108" t="s">
        <v>375</v>
      </c>
      <c r="O43" s="104">
        <v>1</v>
      </c>
      <c r="P43" s="109">
        <v>43815</v>
      </c>
      <c r="Q43" s="105">
        <v>44083</v>
      </c>
      <c r="R43" s="103" t="s">
        <v>61</v>
      </c>
      <c r="S43" s="100" t="s">
        <v>43</v>
      </c>
      <c r="T43" s="100" t="s">
        <v>239</v>
      </c>
      <c r="U43" s="124" t="s">
        <v>117</v>
      </c>
      <c r="V43" s="83">
        <v>44196</v>
      </c>
      <c r="W43" s="87" t="s">
        <v>754</v>
      </c>
      <c r="X43" s="145">
        <v>1</v>
      </c>
      <c r="Y43" s="50" t="s">
        <v>275</v>
      </c>
      <c r="Z43" s="50" t="s">
        <v>203</v>
      </c>
      <c r="AA43" s="85" t="s">
        <v>277</v>
      </c>
      <c r="AB43" s="83">
        <v>44316</v>
      </c>
      <c r="AC43" s="101" t="s">
        <v>1149</v>
      </c>
      <c r="AD43" s="50">
        <v>4</v>
      </c>
      <c r="AE43" s="51">
        <f t="shared" si="0"/>
        <v>1</v>
      </c>
      <c r="AF43" s="185">
        <f t="shared" si="1"/>
        <v>1</v>
      </c>
      <c r="AG43" s="50" t="str">
        <f t="shared" si="2"/>
        <v>TERMINADA EXTEMPORÁNEA</v>
      </c>
      <c r="AH43" s="50" t="b">
        <f t="shared" si="3"/>
        <v>0</v>
      </c>
      <c r="AI43" s="50" t="str">
        <f t="shared" si="4"/>
        <v>TERMINADA EXTEMPORÁNEA</v>
      </c>
      <c r="AJ43" s="283" t="s">
        <v>1247</v>
      </c>
      <c r="AK43" s="84" t="s">
        <v>278</v>
      </c>
      <c r="AL43" s="168" t="str">
        <f t="shared" si="5"/>
        <v>CUMPLIDA</v>
      </c>
      <c r="AM43" s="50" t="s">
        <v>1223</v>
      </c>
      <c r="AN43" s="50" t="s">
        <v>205</v>
      </c>
      <c r="AO43" s="84" t="s">
        <v>1198</v>
      </c>
    </row>
    <row r="44" spans="1:41" s="81" customFormat="1" ht="136.80000000000001">
      <c r="A44" s="113">
        <v>247</v>
      </c>
      <c r="B44" s="94">
        <v>43798</v>
      </c>
      <c r="C44" s="95" t="s">
        <v>189</v>
      </c>
      <c r="D44" s="95" t="s">
        <v>371</v>
      </c>
      <c r="E44" s="94">
        <f>B44</f>
        <v>43798</v>
      </c>
      <c r="F44" s="95">
        <v>5</v>
      </c>
      <c r="G44" s="101" t="s">
        <v>376</v>
      </c>
      <c r="H44" s="133" t="s">
        <v>192</v>
      </c>
      <c r="I44" s="129" t="s">
        <v>377</v>
      </c>
      <c r="J44" s="103" t="s">
        <v>378</v>
      </c>
      <c r="K44" s="103">
        <v>1</v>
      </c>
      <c r="L44" s="103" t="s">
        <v>21</v>
      </c>
      <c r="M44" s="98" t="s">
        <v>374</v>
      </c>
      <c r="N44" s="108" t="s">
        <v>379</v>
      </c>
      <c r="O44" s="104">
        <v>1</v>
      </c>
      <c r="P44" s="109">
        <v>43815</v>
      </c>
      <c r="Q44" s="105">
        <v>44083</v>
      </c>
      <c r="R44" s="103" t="s">
        <v>61</v>
      </c>
      <c r="S44" s="100" t="s">
        <v>43</v>
      </c>
      <c r="T44" s="100" t="s">
        <v>239</v>
      </c>
      <c r="U44" s="124" t="s">
        <v>99</v>
      </c>
      <c r="V44" s="83">
        <v>44196</v>
      </c>
      <c r="W44" s="87" t="s">
        <v>805</v>
      </c>
      <c r="X44" s="145">
        <v>1</v>
      </c>
      <c r="Y44" s="50" t="s">
        <v>275</v>
      </c>
      <c r="Z44" s="50" t="s">
        <v>203</v>
      </c>
      <c r="AA44" s="85" t="s">
        <v>277</v>
      </c>
      <c r="AB44" s="83">
        <v>44316</v>
      </c>
      <c r="AC44" s="101" t="s">
        <v>1098</v>
      </c>
      <c r="AD44" s="50">
        <v>1</v>
      </c>
      <c r="AE44" s="51">
        <f t="shared" si="0"/>
        <v>1</v>
      </c>
      <c r="AF44" s="185">
        <f t="shared" si="1"/>
        <v>1</v>
      </c>
      <c r="AG44" s="50" t="str">
        <f t="shared" si="2"/>
        <v>TERMINADA EXTEMPORÁNEA</v>
      </c>
      <c r="AH44" s="50" t="b">
        <f t="shared" si="3"/>
        <v>0</v>
      </c>
      <c r="AI44" s="50" t="str">
        <f t="shared" si="4"/>
        <v>TERMINADA EXTEMPORÁNEA</v>
      </c>
      <c r="AJ44" s="283" t="s">
        <v>1248</v>
      </c>
      <c r="AK44" s="84" t="s">
        <v>278</v>
      </c>
      <c r="AL44" s="168" t="str">
        <f t="shared" si="5"/>
        <v>CUMPLIDA</v>
      </c>
      <c r="AM44" s="50" t="s">
        <v>1236</v>
      </c>
      <c r="AN44" s="50" t="s">
        <v>203</v>
      </c>
      <c r="AO44" s="84" t="s">
        <v>1198</v>
      </c>
    </row>
    <row r="45" spans="1:41" s="81" customFormat="1" ht="171">
      <c r="A45" s="113">
        <v>249</v>
      </c>
      <c r="B45" s="94">
        <v>43798</v>
      </c>
      <c r="C45" s="95" t="s">
        <v>189</v>
      </c>
      <c r="D45" s="95" t="s">
        <v>371</v>
      </c>
      <c r="E45" s="94">
        <f>B45</f>
        <v>43798</v>
      </c>
      <c r="F45" s="95">
        <v>7</v>
      </c>
      <c r="G45" s="101" t="s">
        <v>755</v>
      </c>
      <c r="H45" s="133" t="s">
        <v>192</v>
      </c>
      <c r="I45" s="129" t="s">
        <v>756</v>
      </c>
      <c r="J45" s="103" t="s">
        <v>388</v>
      </c>
      <c r="K45" s="103">
        <v>2</v>
      </c>
      <c r="L45" s="103" t="s">
        <v>21</v>
      </c>
      <c r="M45" s="98" t="s">
        <v>374</v>
      </c>
      <c r="N45" s="108" t="s">
        <v>380</v>
      </c>
      <c r="O45" s="104">
        <v>1</v>
      </c>
      <c r="P45" s="109">
        <v>43815</v>
      </c>
      <c r="Q45" s="105">
        <v>44083</v>
      </c>
      <c r="R45" s="103" t="s">
        <v>61</v>
      </c>
      <c r="S45" s="100" t="s">
        <v>43</v>
      </c>
      <c r="T45" s="100" t="s">
        <v>239</v>
      </c>
      <c r="U45" s="124" t="s">
        <v>99</v>
      </c>
      <c r="V45" s="83">
        <v>44196</v>
      </c>
      <c r="W45" s="87" t="s">
        <v>804</v>
      </c>
      <c r="X45" s="145">
        <v>0.5</v>
      </c>
      <c r="Y45" s="50" t="s">
        <v>274</v>
      </c>
      <c r="Z45" s="50"/>
      <c r="AA45" s="85" t="s">
        <v>277</v>
      </c>
      <c r="AB45" s="83">
        <v>44316</v>
      </c>
      <c r="AC45" s="101" t="s">
        <v>1099</v>
      </c>
      <c r="AD45" s="50">
        <v>2</v>
      </c>
      <c r="AE45" s="51">
        <f t="shared" si="0"/>
        <v>1</v>
      </c>
      <c r="AF45" s="185">
        <f t="shared" si="1"/>
        <v>1</v>
      </c>
      <c r="AG45" s="50" t="str">
        <f t="shared" si="2"/>
        <v>TERMINADA EXTEMPORÁNEA</v>
      </c>
      <c r="AH45" s="50" t="b">
        <f t="shared" si="3"/>
        <v>0</v>
      </c>
      <c r="AI45" s="50" t="str">
        <f t="shared" si="4"/>
        <v>TERMINADA EXTEMPORÁNEA</v>
      </c>
      <c r="AJ45" s="283" t="s">
        <v>1249</v>
      </c>
      <c r="AK45" s="84" t="s">
        <v>278</v>
      </c>
      <c r="AL45" s="168" t="str">
        <f t="shared" si="5"/>
        <v>CUMPLIDA</v>
      </c>
      <c r="AM45" s="50" t="s">
        <v>1237</v>
      </c>
      <c r="AN45" s="50" t="s">
        <v>205</v>
      </c>
      <c r="AO45" s="84" t="s">
        <v>1198</v>
      </c>
    </row>
    <row r="46" spans="1:41" s="81" customFormat="1" ht="159.6">
      <c r="A46" s="113">
        <v>254</v>
      </c>
      <c r="B46" s="94">
        <v>43830</v>
      </c>
      <c r="C46" s="95" t="s">
        <v>189</v>
      </c>
      <c r="D46" s="95" t="s">
        <v>381</v>
      </c>
      <c r="E46" s="94">
        <f>B46</f>
        <v>43830</v>
      </c>
      <c r="F46" s="95">
        <v>1</v>
      </c>
      <c r="G46" s="101" t="s">
        <v>382</v>
      </c>
      <c r="H46" s="133" t="s">
        <v>75</v>
      </c>
      <c r="I46" s="135" t="s">
        <v>383</v>
      </c>
      <c r="J46" s="103" t="s">
        <v>384</v>
      </c>
      <c r="K46" s="103">
        <v>2</v>
      </c>
      <c r="L46" s="103" t="s">
        <v>126</v>
      </c>
      <c r="M46" s="98" t="s">
        <v>385</v>
      </c>
      <c r="N46" s="108">
        <v>2</v>
      </c>
      <c r="O46" s="104">
        <v>1</v>
      </c>
      <c r="P46" s="109">
        <v>43862</v>
      </c>
      <c r="Q46" s="105">
        <v>44012</v>
      </c>
      <c r="R46" s="103" t="s">
        <v>62</v>
      </c>
      <c r="S46" s="100" t="s">
        <v>43</v>
      </c>
      <c r="T46" s="100" t="s">
        <v>209</v>
      </c>
      <c r="U46" s="124" t="s">
        <v>99</v>
      </c>
      <c r="V46" s="83">
        <v>44196</v>
      </c>
      <c r="W46" s="87" t="s">
        <v>723</v>
      </c>
      <c r="X46" s="145">
        <v>0.5</v>
      </c>
      <c r="Y46" s="50" t="s">
        <v>274</v>
      </c>
      <c r="Z46" s="50"/>
      <c r="AA46" s="85" t="s">
        <v>277</v>
      </c>
      <c r="AB46" s="83">
        <v>44316</v>
      </c>
      <c r="AC46" s="101" t="s">
        <v>1150</v>
      </c>
      <c r="AD46" s="50">
        <v>2</v>
      </c>
      <c r="AE46" s="51">
        <f t="shared" si="0"/>
        <v>1</v>
      </c>
      <c r="AF46" s="185">
        <f t="shared" si="1"/>
        <v>1</v>
      </c>
      <c r="AG46" s="50" t="str">
        <f t="shared" si="2"/>
        <v>TERMINADA EXTEMPORÁNEA</v>
      </c>
      <c r="AH46" s="50" t="b">
        <f t="shared" si="3"/>
        <v>0</v>
      </c>
      <c r="AI46" s="50" t="str">
        <f t="shared" si="4"/>
        <v>TERMINADA EXTEMPORÁNEA</v>
      </c>
      <c r="AJ46" s="283" t="s">
        <v>1100</v>
      </c>
      <c r="AK46" s="84" t="s">
        <v>278</v>
      </c>
      <c r="AL46" s="168" t="str">
        <f t="shared" si="5"/>
        <v>CUMPLIDA</v>
      </c>
      <c r="AM46" s="50" t="s">
        <v>1217</v>
      </c>
      <c r="AN46" s="50" t="s">
        <v>205</v>
      </c>
      <c r="AO46" s="84" t="s">
        <v>1198</v>
      </c>
    </row>
    <row r="47" spans="1:41" s="81" customFormat="1" ht="102.6">
      <c r="A47" s="113">
        <v>262</v>
      </c>
      <c r="B47" s="90">
        <v>43889</v>
      </c>
      <c r="C47" s="242" t="s">
        <v>19</v>
      </c>
      <c r="D47" s="242" t="s">
        <v>393</v>
      </c>
      <c r="E47" s="90">
        <v>43892</v>
      </c>
      <c r="F47" s="242" t="s">
        <v>394</v>
      </c>
      <c r="G47" s="139" t="s">
        <v>395</v>
      </c>
      <c r="H47" s="132" t="s">
        <v>396</v>
      </c>
      <c r="I47" s="119" t="s">
        <v>454</v>
      </c>
      <c r="J47" s="23" t="s">
        <v>397</v>
      </c>
      <c r="K47" s="23">
        <v>2</v>
      </c>
      <c r="L47" s="242" t="s">
        <v>126</v>
      </c>
      <c r="M47" s="23" t="s">
        <v>398</v>
      </c>
      <c r="N47" s="23">
        <v>1</v>
      </c>
      <c r="O47" s="137">
        <v>1</v>
      </c>
      <c r="P47" s="90">
        <v>43922</v>
      </c>
      <c r="Q47" s="90">
        <v>44196</v>
      </c>
      <c r="R47" s="23" t="s">
        <v>63</v>
      </c>
      <c r="S47" s="138" t="str">
        <f>IF(H47="","",VLOOKUP(H47,[4]Datos!$A$2:$B$13,2,FALSE))</f>
        <v>Subdirector Financiero</v>
      </c>
      <c r="T47" s="138" t="s">
        <v>210</v>
      </c>
      <c r="U47" s="136" t="s">
        <v>99</v>
      </c>
      <c r="V47" s="83">
        <v>44196</v>
      </c>
      <c r="W47" s="79" t="s">
        <v>729</v>
      </c>
      <c r="X47" s="218">
        <v>0</v>
      </c>
      <c r="Y47" s="219" t="s">
        <v>274</v>
      </c>
      <c r="Z47" s="86"/>
      <c r="AA47" s="84" t="s">
        <v>276</v>
      </c>
      <c r="AB47" s="83">
        <v>44316</v>
      </c>
      <c r="AC47" s="266" t="s">
        <v>1039</v>
      </c>
      <c r="AD47" s="50">
        <v>0</v>
      </c>
      <c r="AE47" s="51">
        <f t="shared" si="0"/>
        <v>0</v>
      </c>
      <c r="AF47" s="185">
        <f t="shared" si="1"/>
        <v>0</v>
      </c>
      <c r="AG47" s="50" t="str">
        <f t="shared" si="2"/>
        <v>INCUMPLIDA</v>
      </c>
      <c r="AH47" s="50" t="b">
        <f t="shared" si="3"/>
        <v>0</v>
      </c>
      <c r="AI47" s="50" t="str">
        <f t="shared" si="4"/>
        <v>INCUMPLIDA</v>
      </c>
      <c r="AJ47" s="79" t="s">
        <v>1233</v>
      </c>
      <c r="AK47" s="84" t="s">
        <v>276</v>
      </c>
      <c r="AL47" s="168" t="str">
        <f t="shared" si="5"/>
        <v>PENDIENTE</v>
      </c>
      <c r="AM47" s="50"/>
      <c r="AN47" s="50"/>
      <c r="AO47" s="84"/>
    </row>
    <row r="48" spans="1:41" s="81" customFormat="1" ht="148.19999999999999">
      <c r="A48" s="113">
        <v>263</v>
      </c>
      <c r="B48" s="90">
        <v>43889</v>
      </c>
      <c r="C48" s="242" t="s">
        <v>19</v>
      </c>
      <c r="D48" s="242" t="s">
        <v>393</v>
      </c>
      <c r="E48" s="90">
        <v>43892</v>
      </c>
      <c r="F48" s="242" t="s">
        <v>394</v>
      </c>
      <c r="G48" s="139" t="s">
        <v>399</v>
      </c>
      <c r="H48" s="132" t="s">
        <v>396</v>
      </c>
      <c r="I48" s="119" t="s">
        <v>400</v>
      </c>
      <c r="J48" s="23" t="s">
        <v>401</v>
      </c>
      <c r="K48" s="23">
        <v>3</v>
      </c>
      <c r="L48" s="242" t="s">
        <v>126</v>
      </c>
      <c r="M48" s="23" t="s">
        <v>398</v>
      </c>
      <c r="N48" s="23" t="s">
        <v>455</v>
      </c>
      <c r="O48" s="137">
        <v>1</v>
      </c>
      <c r="P48" s="90">
        <v>43922</v>
      </c>
      <c r="Q48" s="90">
        <v>44196</v>
      </c>
      <c r="R48" s="23" t="s">
        <v>63</v>
      </c>
      <c r="S48" s="138" t="str">
        <f>IF(H48="","",VLOOKUP(H48,[4]Datos!$A$2:$B$13,2,FALSE))</f>
        <v>Subdirector Financiero</v>
      </c>
      <c r="T48" s="138" t="s">
        <v>210</v>
      </c>
      <c r="U48" s="136" t="s">
        <v>99</v>
      </c>
      <c r="V48" s="83">
        <v>44196</v>
      </c>
      <c r="W48" s="79" t="s">
        <v>729</v>
      </c>
      <c r="X48" s="218">
        <v>0</v>
      </c>
      <c r="Y48" s="219" t="s">
        <v>274</v>
      </c>
      <c r="Z48" s="86"/>
      <c r="AA48" s="84" t="s">
        <v>276</v>
      </c>
      <c r="AB48" s="83">
        <v>44316</v>
      </c>
      <c r="AC48" s="265" t="s">
        <v>1039</v>
      </c>
      <c r="AD48" s="50">
        <v>3</v>
      </c>
      <c r="AE48" s="51">
        <f t="shared" si="0"/>
        <v>1</v>
      </c>
      <c r="AF48" s="185">
        <f t="shared" si="1"/>
        <v>1</v>
      </c>
      <c r="AG48" s="50" t="str">
        <f t="shared" si="2"/>
        <v>TERMINADA EXTEMPORÁNEA</v>
      </c>
      <c r="AH48" s="50" t="b">
        <f t="shared" si="3"/>
        <v>0</v>
      </c>
      <c r="AI48" s="50" t="str">
        <f t="shared" si="4"/>
        <v>TERMINADA EXTEMPORÁNEA</v>
      </c>
      <c r="AJ48" s="79" t="s">
        <v>1040</v>
      </c>
      <c r="AK48" s="84" t="s">
        <v>276</v>
      </c>
      <c r="AL48" s="168" t="str">
        <f t="shared" si="5"/>
        <v>CUMPLIDA</v>
      </c>
      <c r="AM48" s="50" t="s">
        <v>1199</v>
      </c>
      <c r="AN48" s="50" t="s">
        <v>205</v>
      </c>
      <c r="AO48" s="84" t="s">
        <v>1198</v>
      </c>
    </row>
    <row r="49" spans="1:41" s="81" customFormat="1" ht="148.19999999999999">
      <c r="A49" s="113">
        <v>264</v>
      </c>
      <c r="B49" s="90">
        <v>43889</v>
      </c>
      <c r="C49" s="242" t="s">
        <v>19</v>
      </c>
      <c r="D49" s="242" t="s">
        <v>393</v>
      </c>
      <c r="E49" s="90">
        <v>43892</v>
      </c>
      <c r="F49" s="242" t="s">
        <v>394</v>
      </c>
      <c r="G49" s="24" t="s">
        <v>402</v>
      </c>
      <c r="H49" s="132" t="s">
        <v>396</v>
      </c>
      <c r="I49" s="119" t="s">
        <v>456</v>
      </c>
      <c r="J49" s="23" t="s">
        <v>401</v>
      </c>
      <c r="K49" s="23">
        <v>3</v>
      </c>
      <c r="L49" s="242" t="s">
        <v>126</v>
      </c>
      <c r="M49" s="23" t="s">
        <v>398</v>
      </c>
      <c r="N49" s="23" t="s">
        <v>455</v>
      </c>
      <c r="O49" s="137">
        <v>1</v>
      </c>
      <c r="P49" s="90">
        <v>43922</v>
      </c>
      <c r="Q49" s="90">
        <v>44196</v>
      </c>
      <c r="R49" s="23" t="s">
        <v>63</v>
      </c>
      <c r="S49" s="138" t="str">
        <f>IF(H49="","",VLOOKUP(H49,[4]Datos!$A$2:$B$13,2,FALSE))</f>
        <v>Subdirector Financiero</v>
      </c>
      <c r="T49" s="138" t="s">
        <v>210</v>
      </c>
      <c r="U49" s="136" t="s">
        <v>99</v>
      </c>
      <c r="V49" s="83">
        <v>44196</v>
      </c>
      <c r="W49" s="79" t="s">
        <v>729</v>
      </c>
      <c r="X49" s="218">
        <v>0</v>
      </c>
      <c r="Y49" s="219" t="s">
        <v>274</v>
      </c>
      <c r="Z49" s="86"/>
      <c r="AA49" s="84" t="s">
        <v>276</v>
      </c>
      <c r="AB49" s="83">
        <v>44316</v>
      </c>
      <c r="AC49" s="265" t="s">
        <v>1039</v>
      </c>
      <c r="AD49" s="50">
        <v>3</v>
      </c>
      <c r="AE49" s="51">
        <f t="shared" si="0"/>
        <v>1</v>
      </c>
      <c r="AF49" s="185">
        <f t="shared" si="1"/>
        <v>1</v>
      </c>
      <c r="AG49" s="50" t="str">
        <f t="shared" si="2"/>
        <v>TERMINADA EXTEMPORÁNEA</v>
      </c>
      <c r="AH49" s="50" t="b">
        <f t="shared" si="3"/>
        <v>0</v>
      </c>
      <c r="AI49" s="50" t="str">
        <f t="shared" si="4"/>
        <v>TERMINADA EXTEMPORÁNEA</v>
      </c>
      <c r="AJ49" s="79" t="s">
        <v>1040</v>
      </c>
      <c r="AK49" s="84" t="s">
        <v>276</v>
      </c>
      <c r="AL49" s="168" t="str">
        <f t="shared" si="5"/>
        <v>CUMPLIDA</v>
      </c>
      <c r="AM49" s="50" t="s">
        <v>1242</v>
      </c>
      <c r="AN49" s="50" t="s">
        <v>203</v>
      </c>
      <c r="AO49" s="84" t="s">
        <v>1198</v>
      </c>
    </row>
    <row r="50" spans="1:41" s="81" customFormat="1" ht="91.2">
      <c r="A50" s="113">
        <v>266</v>
      </c>
      <c r="B50" s="90">
        <v>43889</v>
      </c>
      <c r="C50" s="242" t="s">
        <v>19</v>
      </c>
      <c r="D50" s="242" t="s">
        <v>393</v>
      </c>
      <c r="E50" s="90">
        <v>43892</v>
      </c>
      <c r="F50" s="242" t="s">
        <v>394</v>
      </c>
      <c r="G50" s="36" t="s">
        <v>403</v>
      </c>
      <c r="H50" s="132" t="s">
        <v>396</v>
      </c>
      <c r="I50" s="119" t="s">
        <v>404</v>
      </c>
      <c r="J50" s="23" t="s">
        <v>405</v>
      </c>
      <c r="K50" s="23">
        <v>2</v>
      </c>
      <c r="L50" s="242" t="s">
        <v>126</v>
      </c>
      <c r="M50" s="23" t="s">
        <v>398</v>
      </c>
      <c r="N50" s="23">
        <v>1</v>
      </c>
      <c r="O50" s="137">
        <v>1</v>
      </c>
      <c r="P50" s="90">
        <v>43922</v>
      </c>
      <c r="Q50" s="90">
        <v>44227</v>
      </c>
      <c r="R50" s="23" t="s">
        <v>63</v>
      </c>
      <c r="S50" s="23" t="s">
        <v>406</v>
      </c>
      <c r="T50" s="23" t="s">
        <v>210</v>
      </c>
      <c r="U50" s="136" t="s">
        <v>99</v>
      </c>
      <c r="V50" s="83">
        <v>44196</v>
      </c>
      <c r="W50" s="49" t="s">
        <v>730</v>
      </c>
      <c r="X50" s="218">
        <v>0</v>
      </c>
      <c r="Y50" s="219" t="s">
        <v>273</v>
      </c>
      <c r="Z50" s="86"/>
      <c r="AA50" s="84" t="s">
        <v>276</v>
      </c>
      <c r="AB50" s="83">
        <v>44316</v>
      </c>
      <c r="AC50" s="265" t="s">
        <v>1039</v>
      </c>
      <c r="AD50" s="50">
        <v>0</v>
      </c>
      <c r="AE50" s="51">
        <f t="shared" si="0"/>
        <v>0</v>
      </c>
      <c r="AF50" s="185">
        <f t="shared" si="1"/>
        <v>0</v>
      </c>
      <c r="AG50" s="50" t="str">
        <f t="shared" si="2"/>
        <v>INCUMPLIDA</v>
      </c>
      <c r="AH50" s="50" t="b">
        <f t="shared" si="3"/>
        <v>0</v>
      </c>
      <c r="AI50" s="50" t="str">
        <f t="shared" si="4"/>
        <v>INCUMPLIDA</v>
      </c>
      <c r="AJ50" s="49" t="s">
        <v>1238</v>
      </c>
      <c r="AK50" s="84" t="s">
        <v>276</v>
      </c>
      <c r="AL50" s="168" t="str">
        <f t="shared" si="5"/>
        <v>PENDIENTE</v>
      </c>
      <c r="AM50" s="50"/>
      <c r="AN50" s="50"/>
      <c r="AO50" s="84"/>
    </row>
    <row r="51" spans="1:41" s="81" customFormat="1" ht="239.4">
      <c r="A51" s="113">
        <v>267</v>
      </c>
      <c r="B51" s="90">
        <v>43889</v>
      </c>
      <c r="C51" s="242" t="s">
        <v>19</v>
      </c>
      <c r="D51" s="242" t="s">
        <v>393</v>
      </c>
      <c r="E51" s="90">
        <v>43892</v>
      </c>
      <c r="F51" s="242" t="s">
        <v>394</v>
      </c>
      <c r="G51" s="24" t="s">
        <v>407</v>
      </c>
      <c r="H51" s="120" t="s">
        <v>408</v>
      </c>
      <c r="I51" s="119" t="s">
        <v>409</v>
      </c>
      <c r="J51" s="23" t="s">
        <v>410</v>
      </c>
      <c r="K51" s="23">
        <v>3</v>
      </c>
      <c r="L51" s="242" t="s">
        <v>126</v>
      </c>
      <c r="M51" s="23" t="s">
        <v>398</v>
      </c>
      <c r="N51" s="23" t="s">
        <v>457</v>
      </c>
      <c r="O51" s="137">
        <v>1</v>
      </c>
      <c r="P51" s="90">
        <v>43914</v>
      </c>
      <c r="Q51" s="90">
        <v>44165</v>
      </c>
      <c r="R51" s="162" t="s">
        <v>411</v>
      </c>
      <c r="S51" s="23" t="s">
        <v>408</v>
      </c>
      <c r="T51" s="23" t="s">
        <v>446</v>
      </c>
      <c r="U51" s="136" t="s">
        <v>99</v>
      </c>
      <c r="V51" s="83">
        <v>44196</v>
      </c>
      <c r="W51" s="79" t="s">
        <v>731</v>
      </c>
      <c r="X51" s="218">
        <v>0</v>
      </c>
      <c r="Y51" s="219" t="s">
        <v>274</v>
      </c>
      <c r="Z51" s="86"/>
      <c r="AA51" s="84" t="s">
        <v>732</v>
      </c>
      <c r="AB51" s="83">
        <v>44316</v>
      </c>
      <c r="AC51" s="257" t="s">
        <v>1151</v>
      </c>
      <c r="AD51" s="50">
        <v>3</v>
      </c>
      <c r="AE51" s="51">
        <f t="shared" si="0"/>
        <v>1</v>
      </c>
      <c r="AF51" s="185">
        <f t="shared" si="1"/>
        <v>1</v>
      </c>
      <c r="AG51" s="50" t="str">
        <f t="shared" si="2"/>
        <v>TERMINADA EXTEMPORÁNEA</v>
      </c>
      <c r="AH51" s="50" t="b">
        <f t="shared" si="3"/>
        <v>0</v>
      </c>
      <c r="AI51" s="50" t="str">
        <f t="shared" si="4"/>
        <v>TERMINADA EXTEMPORÁNEA</v>
      </c>
      <c r="AJ51" s="87" t="s">
        <v>1210</v>
      </c>
      <c r="AK51" s="84" t="s">
        <v>1111</v>
      </c>
      <c r="AL51" s="168" t="str">
        <f t="shared" si="5"/>
        <v>CUMPLIDA</v>
      </c>
      <c r="AM51" s="264" t="s">
        <v>1020</v>
      </c>
      <c r="AN51" s="50" t="s">
        <v>205</v>
      </c>
      <c r="AO51" s="84" t="s">
        <v>1198</v>
      </c>
    </row>
    <row r="52" spans="1:41" s="81" customFormat="1" ht="57">
      <c r="A52" s="113">
        <v>268</v>
      </c>
      <c r="B52" s="90">
        <v>43889</v>
      </c>
      <c r="C52" s="242" t="s">
        <v>19</v>
      </c>
      <c r="D52" s="242" t="s">
        <v>393</v>
      </c>
      <c r="E52" s="90">
        <v>43892</v>
      </c>
      <c r="F52" s="242" t="s">
        <v>394</v>
      </c>
      <c r="G52" s="36" t="s">
        <v>412</v>
      </c>
      <c r="H52" s="132" t="s">
        <v>396</v>
      </c>
      <c r="I52" s="119" t="s">
        <v>413</v>
      </c>
      <c r="J52" s="23" t="s">
        <v>414</v>
      </c>
      <c r="K52" s="23">
        <v>1</v>
      </c>
      <c r="L52" s="242" t="s">
        <v>126</v>
      </c>
      <c r="M52" s="23" t="s">
        <v>398</v>
      </c>
      <c r="N52" s="23">
        <v>1</v>
      </c>
      <c r="O52" s="141">
        <v>1</v>
      </c>
      <c r="P52" s="90">
        <v>43922</v>
      </c>
      <c r="Q52" s="90">
        <v>44227</v>
      </c>
      <c r="R52" s="23" t="s">
        <v>63</v>
      </c>
      <c r="S52" s="138" t="s">
        <v>406</v>
      </c>
      <c r="T52" s="138" t="s">
        <v>210</v>
      </c>
      <c r="U52" s="136" t="s">
        <v>99</v>
      </c>
      <c r="V52" s="83">
        <v>44196</v>
      </c>
      <c r="W52" s="49" t="s">
        <v>730</v>
      </c>
      <c r="X52" s="218">
        <v>0</v>
      </c>
      <c r="Y52" s="219" t="s">
        <v>273</v>
      </c>
      <c r="Z52" s="86"/>
      <c r="AA52" s="84" t="s">
        <v>276</v>
      </c>
      <c r="AB52" s="83">
        <v>44316</v>
      </c>
      <c r="AC52" s="265" t="s">
        <v>1039</v>
      </c>
      <c r="AD52" s="50">
        <v>0</v>
      </c>
      <c r="AE52" s="51">
        <f t="shared" si="0"/>
        <v>0</v>
      </c>
      <c r="AF52" s="185">
        <f t="shared" si="1"/>
        <v>0</v>
      </c>
      <c r="AG52" s="50" t="str">
        <f t="shared" si="2"/>
        <v>INCUMPLIDA</v>
      </c>
      <c r="AH52" s="50" t="b">
        <f t="shared" si="3"/>
        <v>0</v>
      </c>
      <c r="AI52" s="50" t="str">
        <f t="shared" si="4"/>
        <v>INCUMPLIDA</v>
      </c>
      <c r="AJ52" s="49" t="s">
        <v>1041</v>
      </c>
      <c r="AK52" s="84" t="s">
        <v>276</v>
      </c>
      <c r="AL52" s="168" t="str">
        <f t="shared" si="5"/>
        <v>PENDIENTE</v>
      </c>
      <c r="AM52" s="50"/>
      <c r="AN52" s="50"/>
      <c r="AO52" s="84"/>
    </row>
    <row r="53" spans="1:41" s="81" customFormat="1" ht="57">
      <c r="A53" s="113">
        <v>269</v>
      </c>
      <c r="B53" s="22">
        <v>43889</v>
      </c>
      <c r="C53" s="23" t="s">
        <v>19</v>
      </c>
      <c r="D53" s="242" t="s">
        <v>393</v>
      </c>
      <c r="E53" s="22">
        <v>43892</v>
      </c>
      <c r="F53" s="23" t="s">
        <v>394</v>
      </c>
      <c r="G53" s="142" t="s">
        <v>415</v>
      </c>
      <c r="H53" s="120" t="s">
        <v>434</v>
      </c>
      <c r="I53" s="119" t="s">
        <v>458</v>
      </c>
      <c r="J53" s="23" t="s">
        <v>416</v>
      </c>
      <c r="K53" s="23">
        <v>1</v>
      </c>
      <c r="L53" s="242" t="s">
        <v>126</v>
      </c>
      <c r="M53" s="23" t="s">
        <v>398</v>
      </c>
      <c r="N53" s="23">
        <v>1</v>
      </c>
      <c r="O53" s="141">
        <v>1</v>
      </c>
      <c r="P53" s="90">
        <v>43922</v>
      </c>
      <c r="Q53" s="90">
        <v>44227</v>
      </c>
      <c r="R53" s="23" t="s">
        <v>63</v>
      </c>
      <c r="S53" s="138" t="s">
        <v>406</v>
      </c>
      <c r="T53" s="138" t="s">
        <v>210</v>
      </c>
      <c r="U53" s="136" t="s">
        <v>99</v>
      </c>
      <c r="V53" s="83">
        <v>44196</v>
      </c>
      <c r="W53" s="49" t="s">
        <v>730</v>
      </c>
      <c r="X53" s="218">
        <v>0</v>
      </c>
      <c r="Y53" s="219" t="s">
        <v>273</v>
      </c>
      <c r="Z53" s="86"/>
      <c r="AA53" s="84" t="s">
        <v>276</v>
      </c>
      <c r="AB53" s="83">
        <v>44316</v>
      </c>
      <c r="AC53" s="265" t="s">
        <v>1039</v>
      </c>
      <c r="AD53" s="50">
        <v>0</v>
      </c>
      <c r="AE53" s="51">
        <f t="shared" si="0"/>
        <v>0</v>
      </c>
      <c r="AF53" s="185">
        <f t="shared" si="1"/>
        <v>0</v>
      </c>
      <c r="AG53" s="50" t="str">
        <f t="shared" si="2"/>
        <v>INCUMPLIDA</v>
      </c>
      <c r="AH53" s="50" t="b">
        <f t="shared" si="3"/>
        <v>0</v>
      </c>
      <c r="AI53" s="50" t="str">
        <f t="shared" si="4"/>
        <v>INCUMPLIDA</v>
      </c>
      <c r="AJ53" s="49" t="s">
        <v>1234</v>
      </c>
      <c r="AK53" s="84" t="s">
        <v>276</v>
      </c>
      <c r="AL53" s="168" t="str">
        <f t="shared" si="5"/>
        <v>PENDIENTE</v>
      </c>
      <c r="AM53" s="50"/>
      <c r="AN53" s="50"/>
      <c r="AO53" s="84"/>
    </row>
    <row r="54" spans="1:41" s="81" customFormat="1" ht="125.4">
      <c r="A54" s="113">
        <v>271</v>
      </c>
      <c r="B54" s="90">
        <v>43889</v>
      </c>
      <c r="C54" s="242" t="s">
        <v>19</v>
      </c>
      <c r="D54" s="242" t="s">
        <v>393</v>
      </c>
      <c r="E54" s="90">
        <v>43892</v>
      </c>
      <c r="F54" s="242" t="s">
        <v>394</v>
      </c>
      <c r="G54" s="91" t="s">
        <v>417</v>
      </c>
      <c r="H54" s="132" t="s">
        <v>396</v>
      </c>
      <c r="I54" s="119" t="s">
        <v>418</v>
      </c>
      <c r="J54" s="23" t="s">
        <v>419</v>
      </c>
      <c r="K54" s="23">
        <v>1</v>
      </c>
      <c r="L54" s="242" t="s">
        <v>126</v>
      </c>
      <c r="M54" s="23" t="s">
        <v>398</v>
      </c>
      <c r="N54" s="23">
        <v>1</v>
      </c>
      <c r="O54" s="137">
        <v>1</v>
      </c>
      <c r="P54" s="90">
        <v>43922</v>
      </c>
      <c r="Q54" s="90">
        <v>44196</v>
      </c>
      <c r="R54" s="23" t="s">
        <v>63</v>
      </c>
      <c r="S54" s="138" t="s">
        <v>406</v>
      </c>
      <c r="T54" s="138" t="s">
        <v>210</v>
      </c>
      <c r="U54" s="136" t="s">
        <v>99</v>
      </c>
      <c r="V54" s="83">
        <v>44196</v>
      </c>
      <c r="W54" s="79" t="s">
        <v>729</v>
      </c>
      <c r="X54" s="218">
        <v>0</v>
      </c>
      <c r="Y54" s="219" t="s">
        <v>274</v>
      </c>
      <c r="Z54" s="86"/>
      <c r="AA54" s="84" t="s">
        <v>276</v>
      </c>
      <c r="AB54" s="83">
        <v>44316</v>
      </c>
      <c r="AC54" s="49" t="s">
        <v>1042</v>
      </c>
      <c r="AD54" s="50">
        <v>0.5</v>
      </c>
      <c r="AE54" s="51">
        <f t="shared" si="0"/>
        <v>0.5</v>
      </c>
      <c r="AF54" s="185">
        <f t="shared" si="1"/>
        <v>0.5</v>
      </c>
      <c r="AG54" s="50" t="str">
        <f t="shared" si="2"/>
        <v>INCUMPLIDA</v>
      </c>
      <c r="AH54" s="50" t="b">
        <f t="shared" si="3"/>
        <v>0</v>
      </c>
      <c r="AI54" s="50" t="str">
        <f t="shared" si="4"/>
        <v>INCUMPLIDA</v>
      </c>
      <c r="AJ54" s="79" t="s">
        <v>1243</v>
      </c>
      <c r="AK54" s="84" t="s">
        <v>276</v>
      </c>
      <c r="AL54" s="168" t="str">
        <f t="shared" si="5"/>
        <v>PENDIENTE</v>
      </c>
      <c r="AM54" s="50"/>
      <c r="AN54" s="50"/>
      <c r="AO54" s="84"/>
    </row>
    <row r="55" spans="1:41" s="81" customFormat="1" ht="79.8">
      <c r="A55" s="113">
        <v>272</v>
      </c>
      <c r="B55" s="90">
        <v>43889</v>
      </c>
      <c r="C55" s="242" t="s">
        <v>19</v>
      </c>
      <c r="D55" s="242" t="s">
        <v>393</v>
      </c>
      <c r="E55" s="90">
        <v>43892</v>
      </c>
      <c r="F55" s="242" t="s">
        <v>394</v>
      </c>
      <c r="G55" s="36" t="s">
        <v>420</v>
      </c>
      <c r="H55" s="132" t="s">
        <v>396</v>
      </c>
      <c r="I55" s="119" t="s">
        <v>459</v>
      </c>
      <c r="J55" s="23" t="s">
        <v>460</v>
      </c>
      <c r="K55" s="23">
        <v>2</v>
      </c>
      <c r="L55" s="242" t="s">
        <v>126</v>
      </c>
      <c r="M55" s="23" t="s">
        <v>398</v>
      </c>
      <c r="N55" s="23">
        <v>1</v>
      </c>
      <c r="O55" s="137">
        <v>1</v>
      </c>
      <c r="P55" s="90">
        <v>43922</v>
      </c>
      <c r="Q55" s="90">
        <v>44227</v>
      </c>
      <c r="R55" s="23" t="s">
        <v>63</v>
      </c>
      <c r="S55" s="138" t="s">
        <v>406</v>
      </c>
      <c r="T55" s="138" t="s">
        <v>210</v>
      </c>
      <c r="U55" s="136" t="s">
        <v>99</v>
      </c>
      <c r="V55" s="83">
        <v>44196</v>
      </c>
      <c r="W55" s="49" t="s">
        <v>730</v>
      </c>
      <c r="X55" s="218">
        <v>0</v>
      </c>
      <c r="Y55" s="219" t="s">
        <v>273</v>
      </c>
      <c r="Z55" s="86"/>
      <c r="AA55" s="84" t="s">
        <v>276</v>
      </c>
      <c r="AB55" s="83">
        <v>44316</v>
      </c>
      <c r="AC55" s="263" t="s">
        <v>1239</v>
      </c>
      <c r="AD55" s="50">
        <v>2</v>
      </c>
      <c r="AE55" s="51">
        <f t="shared" si="0"/>
        <v>1</v>
      </c>
      <c r="AF55" s="185">
        <f t="shared" si="1"/>
        <v>1</v>
      </c>
      <c r="AG55" s="50" t="str">
        <f t="shared" si="2"/>
        <v>TERMINADA EXTEMPORÁNEA</v>
      </c>
      <c r="AH55" s="50" t="b">
        <f t="shared" si="3"/>
        <v>0</v>
      </c>
      <c r="AI55" s="50" t="str">
        <f t="shared" si="4"/>
        <v>TERMINADA EXTEMPORÁNEA</v>
      </c>
      <c r="AJ55" s="49" t="s">
        <v>1286</v>
      </c>
      <c r="AK55" s="84" t="s">
        <v>276</v>
      </c>
      <c r="AL55" s="168" t="str">
        <f t="shared" si="5"/>
        <v>CUMPLIDA</v>
      </c>
      <c r="AM55" s="50" t="s">
        <v>1287</v>
      </c>
      <c r="AN55" s="50" t="s">
        <v>205</v>
      </c>
      <c r="AO55" s="84" t="s">
        <v>1198</v>
      </c>
    </row>
    <row r="56" spans="1:41" s="81" customFormat="1" ht="159.6">
      <c r="A56" s="113">
        <v>273</v>
      </c>
      <c r="B56" s="90">
        <v>43889</v>
      </c>
      <c r="C56" s="242" t="s">
        <v>19</v>
      </c>
      <c r="D56" s="242" t="s">
        <v>393</v>
      </c>
      <c r="E56" s="90">
        <v>43892</v>
      </c>
      <c r="F56" s="242" t="s">
        <v>394</v>
      </c>
      <c r="G56" s="36" t="s">
        <v>421</v>
      </c>
      <c r="H56" s="132" t="s">
        <v>396</v>
      </c>
      <c r="I56" s="119" t="s">
        <v>422</v>
      </c>
      <c r="J56" s="23" t="s">
        <v>423</v>
      </c>
      <c r="K56" s="23">
        <v>1</v>
      </c>
      <c r="L56" s="242" t="s">
        <v>126</v>
      </c>
      <c r="M56" s="23" t="s">
        <v>398</v>
      </c>
      <c r="N56" s="23" t="s">
        <v>461</v>
      </c>
      <c r="O56" s="137">
        <v>1</v>
      </c>
      <c r="P56" s="90">
        <v>43922</v>
      </c>
      <c r="Q56" s="90">
        <v>44196</v>
      </c>
      <c r="R56" s="23" t="s">
        <v>63</v>
      </c>
      <c r="S56" s="138" t="s">
        <v>406</v>
      </c>
      <c r="T56" s="138" t="s">
        <v>210</v>
      </c>
      <c r="U56" s="136" t="s">
        <v>99</v>
      </c>
      <c r="V56" s="83">
        <v>44196</v>
      </c>
      <c r="W56" s="79" t="s">
        <v>729</v>
      </c>
      <c r="X56" s="218">
        <v>0</v>
      </c>
      <c r="Y56" s="219" t="s">
        <v>274</v>
      </c>
      <c r="Z56" s="86"/>
      <c r="AA56" s="84" t="s">
        <v>276</v>
      </c>
      <c r="AB56" s="83">
        <v>44316</v>
      </c>
      <c r="AC56" s="49" t="s">
        <v>1039</v>
      </c>
      <c r="AD56" s="50">
        <v>0</v>
      </c>
      <c r="AE56" s="51">
        <f t="shared" si="0"/>
        <v>0</v>
      </c>
      <c r="AF56" s="185">
        <f t="shared" si="1"/>
        <v>0</v>
      </c>
      <c r="AG56" s="50" t="str">
        <f t="shared" si="2"/>
        <v>INCUMPLIDA</v>
      </c>
      <c r="AH56" s="50" t="b">
        <f t="shared" si="3"/>
        <v>0</v>
      </c>
      <c r="AI56" s="50" t="str">
        <f t="shared" si="4"/>
        <v>INCUMPLIDA</v>
      </c>
      <c r="AJ56" s="79" t="s">
        <v>1152</v>
      </c>
      <c r="AK56" s="84" t="s">
        <v>276</v>
      </c>
      <c r="AL56" s="168" t="str">
        <f t="shared" si="5"/>
        <v>PENDIENTE</v>
      </c>
      <c r="AM56" s="50"/>
      <c r="AN56" s="50"/>
      <c r="AO56" s="84"/>
    </row>
    <row r="57" spans="1:41" s="81" customFormat="1" ht="98.25" customHeight="1">
      <c r="A57" s="113">
        <v>274</v>
      </c>
      <c r="B57" s="90">
        <v>43889</v>
      </c>
      <c r="C57" s="242" t="s">
        <v>19</v>
      </c>
      <c r="D57" s="242" t="s">
        <v>393</v>
      </c>
      <c r="E57" s="90">
        <v>43892</v>
      </c>
      <c r="F57" s="242" t="s">
        <v>394</v>
      </c>
      <c r="G57" s="36" t="s">
        <v>424</v>
      </c>
      <c r="H57" s="120" t="s">
        <v>425</v>
      </c>
      <c r="I57" s="119" t="s">
        <v>426</v>
      </c>
      <c r="J57" s="23" t="s">
        <v>427</v>
      </c>
      <c r="K57" s="23">
        <v>1</v>
      </c>
      <c r="L57" s="242" t="s">
        <v>22</v>
      </c>
      <c r="M57" s="23" t="s">
        <v>428</v>
      </c>
      <c r="N57" s="26">
        <v>1</v>
      </c>
      <c r="O57" s="141">
        <v>1</v>
      </c>
      <c r="P57" s="90">
        <v>43922</v>
      </c>
      <c r="Q57" s="90">
        <v>44180</v>
      </c>
      <c r="R57" s="23" t="s">
        <v>33</v>
      </c>
      <c r="S57" s="138" t="s">
        <v>429</v>
      </c>
      <c r="T57" s="138" t="s">
        <v>429</v>
      </c>
      <c r="U57" s="136" t="s">
        <v>99</v>
      </c>
      <c r="V57" s="83">
        <v>44196</v>
      </c>
      <c r="W57" s="87" t="s">
        <v>757</v>
      </c>
      <c r="X57" s="218">
        <v>0</v>
      </c>
      <c r="Y57" s="219" t="s">
        <v>274</v>
      </c>
      <c r="Z57" s="86"/>
      <c r="AA57" s="85" t="s">
        <v>277</v>
      </c>
      <c r="AB57" s="83">
        <v>44316</v>
      </c>
      <c r="AC57" s="255" t="s">
        <v>1009</v>
      </c>
      <c r="AD57" s="50">
        <v>1</v>
      </c>
      <c r="AE57" s="51">
        <f t="shared" si="0"/>
        <v>1</v>
      </c>
      <c r="AF57" s="185">
        <f t="shared" si="1"/>
        <v>1</v>
      </c>
      <c r="AG57" s="50" t="str">
        <f t="shared" si="2"/>
        <v>TERMINADA EXTEMPORÁNEA</v>
      </c>
      <c r="AH57" s="50" t="b">
        <f t="shared" si="3"/>
        <v>0</v>
      </c>
      <c r="AI57" s="50" t="str">
        <f t="shared" si="4"/>
        <v>TERMINADA EXTEMPORÁNEA</v>
      </c>
      <c r="AJ57" s="49" t="s">
        <v>1153</v>
      </c>
      <c r="AK57" s="259" t="s">
        <v>1015</v>
      </c>
      <c r="AL57" s="168" t="str">
        <f t="shared" si="5"/>
        <v>CUMPLIDA</v>
      </c>
      <c r="AM57" s="256" t="s">
        <v>1035</v>
      </c>
      <c r="AN57" s="50" t="s">
        <v>203</v>
      </c>
      <c r="AO57" s="259" t="s">
        <v>1198</v>
      </c>
    </row>
    <row r="58" spans="1:41" s="81" customFormat="1" ht="91.2">
      <c r="A58" s="113">
        <v>275</v>
      </c>
      <c r="B58" s="90">
        <v>43889</v>
      </c>
      <c r="C58" s="242" t="s">
        <v>19</v>
      </c>
      <c r="D58" s="242" t="s">
        <v>393</v>
      </c>
      <c r="E58" s="90">
        <v>43892</v>
      </c>
      <c r="F58" s="242" t="s">
        <v>394</v>
      </c>
      <c r="G58" s="36" t="s">
        <v>430</v>
      </c>
      <c r="H58" s="132" t="s">
        <v>396</v>
      </c>
      <c r="I58" s="119" t="s">
        <v>462</v>
      </c>
      <c r="J58" s="23" t="s">
        <v>463</v>
      </c>
      <c r="K58" s="23">
        <v>2</v>
      </c>
      <c r="L58" s="242" t="s">
        <v>126</v>
      </c>
      <c r="M58" s="23" t="s">
        <v>398</v>
      </c>
      <c r="N58" s="23">
        <v>1</v>
      </c>
      <c r="O58" s="141">
        <v>1</v>
      </c>
      <c r="P58" s="90">
        <v>43922</v>
      </c>
      <c r="Q58" s="90">
        <v>44227</v>
      </c>
      <c r="R58" s="23" t="s">
        <v>63</v>
      </c>
      <c r="S58" s="138" t="s">
        <v>406</v>
      </c>
      <c r="T58" s="138" t="s">
        <v>210</v>
      </c>
      <c r="U58" s="136" t="s">
        <v>99</v>
      </c>
      <c r="V58" s="83">
        <v>44196</v>
      </c>
      <c r="W58" s="49" t="s">
        <v>730</v>
      </c>
      <c r="X58" s="218">
        <v>0</v>
      </c>
      <c r="Y58" s="219" t="s">
        <v>273</v>
      </c>
      <c r="Z58" s="86"/>
      <c r="AA58" s="84" t="s">
        <v>276</v>
      </c>
      <c r="AB58" s="83">
        <v>44316</v>
      </c>
      <c r="AC58" s="255" t="s">
        <v>1010</v>
      </c>
      <c r="AD58" s="50">
        <v>2</v>
      </c>
      <c r="AE58" s="51">
        <f t="shared" si="0"/>
        <v>1</v>
      </c>
      <c r="AF58" s="185">
        <f t="shared" si="1"/>
        <v>1</v>
      </c>
      <c r="AG58" s="50" t="str">
        <f t="shared" si="2"/>
        <v>TERMINADA EXTEMPORÁNEA</v>
      </c>
      <c r="AH58" s="50" t="b">
        <f t="shared" si="3"/>
        <v>0</v>
      </c>
      <c r="AI58" s="50" t="str">
        <f t="shared" si="4"/>
        <v>TERMINADA EXTEMPORÁNEA</v>
      </c>
      <c r="AJ58" s="49" t="s">
        <v>1112</v>
      </c>
      <c r="AK58" s="84" t="s">
        <v>276</v>
      </c>
      <c r="AL58" s="168" t="str">
        <f t="shared" si="5"/>
        <v>CUMPLIDA</v>
      </c>
      <c r="AM58" s="50" t="s">
        <v>1020</v>
      </c>
      <c r="AN58" s="50" t="s">
        <v>205</v>
      </c>
      <c r="AO58" s="84" t="s">
        <v>1198</v>
      </c>
    </row>
    <row r="59" spans="1:41" s="81" customFormat="1" ht="239.4">
      <c r="A59" s="113">
        <v>276</v>
      </c>
      <c r="B59" s="90">
        <v>43917</v>
      </c>
      <c r="C59" s="242" t="s">
        <v>19</v>
      </c>
      <c r="D59" s="242" t="s">
        <v>464</v>
      </c>
      <c r="E59" s="90">
        <v>43917</v>
      </c>
      <c r="F59" s="242" t="s">
        <v>447</v>
      </c>
      <c r="G59" s="91" t="s">
        <v>465</v>
      </c>
      <c r="H59" s="132" t="s">
        <v>77</v>
      </c>
      <c r="I59" s="143" t="s">
        <v>448</v>
      </c>
      <c r="J59" s="242" t="s">
        <v>449</v>
      </c>
      <c r="K59" s="242">
        <v>2</v>
      </c>
      <c r="L59" s="242" t="s">
        <v>126</v>
      </c>
      <c r="M59" s="242" t="s">
        <v>450</v>
      </c>
      <c r="N59" s="242">
        <v>1</v>
      </c>
      <c r="O59" s="141">
        <v>1</v>
      </c>
      <c r="P59" s="90">
        <v>43953</v>
      </c>
      <c r="Q59" s="90">
        <v>44196</v>
      </c>
      <c r="R59" s="242" t="s">
        <v>453</v>
      </c>
      <c r="S59" s="138" t="s">
        <v>452</v>
      </c>
      <c r="T59" s="138" t="s">
        <v>451</v>
      </c>
      <c r="U59" s="136" t="s">
        <v>99</v>
      </c>
      <c r="V59" s="83">
        <v>44196</v>
      </c>
      <c r="W59" s="87" t="s">
        <v>758</v>
      </c>
      <c r="X59" s="218">
        <v>0.5</v>
      </c>
      <c r="Y59" s="219" t="s">
        <v>274</v>
      </c>
      <c r="Z59" s="86"/>
      <c r="AA59" s="85" t="s">
        <v>277</v>
      </c>
      <c r="AB59" s="83">
        <v>44316</v>
      </c>
      <c r="AC59" s="101" t="s">
        <v>1154</v>
      </c>
      <c r="AD59" s="50">
        <v>1</v>
      </c>
      <c r="AE59" s="51">
        <f t="shared" si="0"/>
        <v>0.5</v>
      </c>
      <c r="AF59" s="185">
        <f t="shared" si="1"/>
        <v>0.5</v>
      </c>
      <c r="AG59" s="50" t="str">
        <f t="shared" si="2"/>
        <v>INCUMPLIDA</v>
      </c>
      <c r="AH59" s="50" t="b">
        <f t="shared" si="3"/>
        <v>0</v>
      </c>
      <c r="AI59" s="50" t="str">
        <f t="shared" si="4"/>
        <v>INCUMPLIDA</v>
      </c>
      <c r="AJ59" s="283" t="s">
        <v>1250</v>
      </c>
      <c r="AK59" s="84" t="s">
        <v>278</v>
      </c>
      <c r="AL59" s="168" t="str">
        <f t="shared" si="5"/>
        <v>PENDIENTE</v>
      </c>
      <c r="AM59" s="50"/>
      <c r="AN59" s="50"/>
      <c r="AO59" s="84"/>
    </row>
    <row r="60" spans="1:41" s="81" customFormat="1" ht="182.4">
      <c r="A60" s="113">
        <v>277</v>
      </c>
      <c r="B60" s="90">
        <v>43815</v>
      </c>
      <c r="C60" s="242" t="s">
        <v>19</v>
      </c>
      <c r="D60" s="251" t="s">
        <v>431</v>
      </c>
      <c r="E60" s="90">
        <v>43815</v>
      </c>
      <c r="F60" s="251">
        <v>1</v>
      </c>
      <c r="G60" s="200" t="s">
        <v>432</v>
      </c>
      <c r="H60" s="123" t="s">
        <v>108</v>
      </c>
      <c r="I60" s="163" t="s">
        <v>436</v>
      </c>
      <c r="J60" s="251" t="s">
        <v>466</v>
      </c>
      <c r="K60" s="251">
        <v>2</v>
      </c>
      <c r="L60" s="251" t="s">
        <v>21</v>
      </c>
      <c r="M60" s="251" t="s">
        <v>441</v>
      </c>
      <c r="N60" s="251">
        <v>1</v>
      </c>
      <c r="O60" s="141">
        <v>1</v>
      </c>
      <c r="P60" s="90">
        <v>43988</v>
      </c>
      <c r="Q60" s="90">
        <v>44194</v>
      </c>
      <c r="R60" s="251" t="s">
        <v>444</v>
      </c>
      <c r="S60" s="251" t="s">
        <v>43</v>
      </c>
      <c r="T60" s="251" t="s">
        <v>444</v>
      </c>
      <c r="U60" s="123" t="s">
        <v>99</v>
      </c>
      <c r="V60" s="83">
        <v>44196</v>
      </c>
      <c r="W60" s="87" t="s">
        <v>818</v>
      </c>
      <c r="X60" s="218">
        <v>0.5</v>
      </c>
      <c r="Y60" s="219" t="s">
        <v>274</v>
      </c>
      <c r="Z60" s="86"/>
      <c r="AA60" s="85" t="s">
        <v>277</v>
      </c>
      <c r="AB60" s="83">
        <v>44316</v>
      </c>
      <c r="AC60" s="255" t="s">
        <v>1155</v>
      </c>
      <c r="AD60" s="50">
        <v>2</v>
      </c>
      <c r="AE60" s="51">
        <f t="shared" si="0"/>
        <v>1</v>
      </c>
      <c r="AF60" s="185">
        <f t="shared" si="1"/>
        <v>1</v>
      </c>
      <c r="AG60" s="50" t="str">
        <f t="shared" si="2"/>
        <v>TERMINADA EXTEMPORÁNEA</v>
      </c>
      <c r="AH60" s="50" t="b">
        <f t="shared" si="3"/>
        <v>0</v>
      </c>
      <c r="AI60" s="50" t="str">
        <f t="shared" si="4"/>
        <v>TERMINADA EXTEMPORÁNEA</v>
      </c>
      <c r="AJ60" s="282" t="s">
        <v>1225</v>
      </c>
      <c r="AK60" s="84" t="s">
        <v>277</v>
      </c>
      <c r="AL60" s="168" t="str">
        <f t="shared" si="5"/>
        <v>CUMPLIDA</v>
      </c>
      <c r="AM60" s="50" t="s">
        <v>1223</v>
      </c>
      <c r="AN60" s="50" t="s">
        <v>205</v>
      </c>
      <c r="AO60" s="84" t="s">
        <v>1226</v>
      </c>
    </row>
    <row r="61" spans="1:41" s="81" customFormat="1" ht="239.4">
      <c r="A61" s="113">
        <v>278</v>
      </c>
      <c r="B61" s="90">
        <v>43815</v>
      </c>
      <c r="C61" s="242" t="s">
        <v>19</v>
      </c>
      <c r="D61" s="251" t="s">
        <v>431</v>
      </c>
      <c r="E61" s="90">
        <v>43815</v>
      </c>
      <c r="F61" s="251">
        <v>2</v>
      </c>
      <c r="G61" s="200" t="s">
        <v>433</v>
      </c>
      <c r="H61" s="123" t="s">
        <v>108</v>
      </c>
      <c r="I61" s="163" t="s">
        <v>437</v>
      </c>
      <c r="J61" s="251" t="s">
        <v>439</v>
      </c>
      <c r="K61" s="251">
        <v>1</v>
      </c>
      <c r="L61" s="251" t="s">
        <v>21</v>
      </c>
      <c r="M61" s="251" t="s">
        <v>442</v>
      </c>
      <c r="N61" s="251">
        <v>1</v>
      </c>
      <c r="O61" s="164">
        <v>0.5</v>
      </c>
      <c r="P61" s="90">
        <v>43988</v>
      </c>
      <c r="Q61" s="90">
        <v>44164</v>
      </c>
      <c r="R61" s="251" t="s">
        <v>444</v>
      </c>
      <c r="S61" s="251" t="s">
        <v>43</v>
      </c>
      <c r="T61" s="251" t="s">
        <v>444</v>
      </c>
      <c r="U61" s="123" t="s">
        <v>99</v>
      </c>
      <c r="V61" s="83">
        <v>44196</v>
      </c>
      <c r="W61" s="87" t="s">
        <v>808</v>
      </c>
      <c r="X61" s="218">
        <v>0.6</v>
      </c>
      <c r="Y61" s="219" t="s">
        <v>274</v>
      </c>
      <c r="Z61" s="86"/>
      <c r="AA61" s="85" t="s">
        <v>277</v>
      </c>
      <c r="AB61" s="83">
        <v>44316</v>
      </c>
      <c r="AC61" s="255" t="s">
        <v>1156</v>
      </c>
      <c r="AD61" s="50">
        <v>1</v>
      </c>
      <c r="AE61" s="51">
        <f t="shared" si="0"/>
        <v>1</v>
      </c>
      <c r="AF61" s="185">
        <f t="shared" si="1"/>
        <v>1</v>
      </c>
      <c r="AG61" s="50" t="str">
        <f t="shared" si="2"/>
        <v>TERMINADA EXTEMPORÁNEA</v>
      </c>
      <c r="AH61" s="50" t="b">
        <f t="shared" si="3"/>
        <v>0</v>
      </c>
      <c r="AI61" s="50" t="str">
        <f t="shared" si="4"/>
        <v>TERMINADA EXTEMPORÁNEA</v>
      </c>
      <c r="AJ61" s="282" t="s">
        <v>1157</v>
      </c>
      <c r="AK61" s="84" t="s">
        <v>277</v>
      </c>
      <c r="AL61" s="168" t="str">
        <f t="shared" si="5"/>
        <v>CUMPLIDA</v>
      </c>
      <c r="AM61" s="50" t="s">
        <v>1240</v>
      </c>
      <c r="AN61" s="50" t="s">
        <v>205</v>
      </c>
      <c r="AO61" s="84" t="s">
        <v>1198</v>
      </c>
    </row>
    <row r="62" spans="1:41" s="81" customFormat="1" ht="182.4">
      <c r="A62" s="113">
        <v>279</v>
      </c>
      <c r="B62" s="90">
        <v>43815</v>
      </c>
      <c r="C62" s="242" t="s">
        <v>19</v>
      </c>
      <c r="D62" s="251" t="s">
        <v>431</v>
      </c>
      <c r="E62" s="90">
        <v>43815</v>
      </c>
      <c r="F62" s="251">
        <v>3</v>
      </c>
      <c r="G62" s="200" t="s">
        <v>435</v>
      </c>
      <c r="H62" s="123" t="s">
        <v>108</v>
      </c>
      <c r="I62" s="165" t="s">
        <v>438</v>
      </c>
      <c r="J62" s="251" t="s">
        <v>440</v>
      </c>
      <c r="K62" s="251">
        <v>1</v>
      </c>
      <c r="L62" s="251" t="s">
        <v>21</v>
      </c>
      <c r="M62" s="251" t="s">
        <v>443</v>
      </c>
      <c r="N62" s="251">
        <v>1</v>
      </c>
      <c r="O62" s="141">
        <v>1</v>
      </c>
      <c r="P62" s="90">
        <v>43988</v>
      </c>
      <c r="Q62" s="90">
        <v>44164</v>
      </c>
      <c r="R62" s="251" t="s">
        <v>444</v>
      </c>
      <c r="S62" s="251" t="s">
        <v>43</v>
      </c>
      <c r="T62" s="251" t="s">
        <v>444</v>
      </c>
      <c r="U62" s="123" t="s">
        <v>99</v>
      </c>
      <c r="V62" s="83">
        <v>44196</v>
      </c>
      <c r="W62" s="87" t="s">
        <v>809</v>
      </c>
      <c r="X62" s="218">
        <v>0.5</v>
      </c>
      <c r="Y62" s="219" t="s">
        <v>274</v>
      </c>
      <c r="Z62" s="86"/>
      <c r="AA62" s="85" t="s">
        <v>277</v>
      </c>
      <c r="AB62" s="83">
        <v>44316</v>
      </c>
      <c r="AC62" s="255" t="s">
        <v>1158</v>
      </c>
      <c r="AD62" s="50">
        <v>1</v>
      </c>
      <c r="AE62" s="51">
        <f t="shared" si="0"/>
        <v>1</v>
      </c>
      <c r="AF62" s="185">
        <f t="shared" si="1"/>
        <v>1</v>
      </c>
      <c r="AG62" s="50" t="str">
        <f t="shared" si="2"/>
        <v>TERMINADA EXTEMPORÁNEA</v>
      </c>
      <c r="AH62" s="50" t="b">
        <f t="shared" si="3"/>
        <v>0</v>
      </c>
      <c r="AI62" s="50" t="str">
        <f t="shared" si="4"/>
        <v>TERMINADA EXTEMPORÁNEA</v>
      </c>
      <c r="AJ62" s="282" t="s">
        <v>1224</v>
      </c>
      <c r="AK62" s="84" t="s">
        <v>277</v>
      </c>
      <c r="AL62" s="168" t="str">
        <f t="shared" si="5"/>
        <v>CUMPLIDA</v>
      </c>
      <c r="AM62" s="50" t="s">
        <v>1223</v>
      </c>
      <c r="AN62" s="50" t="s">
        <v>205</v>
      </c>
      <c r="AO62" s="84" t="s">
        <v>1226</v>
      </c>
    </row>
    <row r="63" spans="1:41" s="81" customFormat="1" ht="273.60000000000002">
      <c r="A63" s="113">
        <v>281</v>
      </c>
      <c r="B63" s="90">
        <v>43987</v>
      </c>
      <c r="C63" s="242" t="s">
        <v>19</v>
      </c>
      <c r="D63" s="242" t="s">
        <v>651</v>
      </c>
      <c r="E63" s="90">
        <v>43987</v>
      </c>
      <c r="F63" s="242">
        <v>1</v>
      </c>
      <c r="G63" s="91" t="s">
        <v>467</v>
      </c>
      <c r="H63" s="182" t="s">
        <v>73</v>
      </c>
      <c r="I63" s="143" t="s">
        <v>468</v>
      </c>
      <c r="J63" s="172" t="s">
        <v>469</v>
      </c>
      <c r="K63" s="242">
        <v>1</v>
      </c>
      <c r="L63" s="242" t="s">
        <v>126</v>
      </c>
      <c r="M63" s="242" t="s">
        <v>470</v>
      </c>
      <c r="N63" s="242" t="s">
        <v>470</v>
      </c>
      <c r="O63" s="141">
        <v>1</v>
      </c>
      <c r="P63" s="90">
        <v>44013</v>
      </c>
      <c r="Q63" s="90">
        <v>44196</v>
      </c>
      <c r="R63" s="242" t="s">
        <v>32</v>
      </c>
      <c r="S63" s="138" t="str">
        <f>IF(H63="","",VLOOKUP(H63,[5]Datos!$A$2:$B$13,2,FALSE))</f>
        <v>Gerente General</v>
      </c>
      <c r="T63" s="138" t="s">
        <v>471</v>
      </c>
      <c r="U63" s="132" t="s">
        <v>254</v>
      </c>
      <c r="V63" s="83">
        <v>44196</v>
      </c>
      <c r="W63" s="210" t="s">
        <v>819</v>
      </c>
      <c r="X63" s="218">
        <v>0.5</v>
      </c>
      <c r="Y63" s="219" t="s">
        <v>274</v>
      </c>
      <c r="Z63" s="86"/>
      <c r="AA63" s="85" t="s">
        <v>278</v>
      </c>
      <c r="AB63" s="83">
        <v>44316</v>
      </c>
      <c r="AC63" s="101" t="s">
        <v>1023</v>
      </c>
      <c r="AD63" s="50">
        <v>1</v>
      </c>
      <c r="AE63" s="51">
        <f t="shared" si="0"/>
        <v>1</v>
      </c>
      <c r="AF63" s="185">
        <f t="shared" si="1"/>
        <v>1</v>
      </c>
      <c r="AG63" s="50" t="str">
        <f t="shared" si="2"/>
        <v>TERMINADA EXTEMPORÁNEA</v>
      </c>
      <c r="AH63" s="50" t="b">
        <f t="shared" si="3"/>
        <v>0</v>
      </c>
      <c r="AI63" s="50" t="str">
        <f t="shared" si="4"/>
        <v>TERMINADA EXTEMPORÁNEA</v>
      </c>
      <c r="AJ63" s="283" t="s">
        <v>1251</v>
      </c>
      <c r="AK63" s="84" t="s">
        <v>1015</v>
      </c>
      <c r="AL63" s="168" t="str">
        <f t="shared" si="5"/>
        <v>CUMPLIDA</v>
      </c>
      <c r="AM63" s="50" t="s">
        <v>1019</v>
      </c>
      <c r="AN63" s="50" t="s">
        <v>205</v>
      </c>
      <c r="AO63" s="84" t="s">
        <v>1198</v>
      </c>
    </row>
    <row r="64" spans="1:41" s="81" customFormat="1" ht="262.2">
      <c r="A64" s="113">
        <v>282</v>
      </c>
      <c r="B64" s="90">
        <v>43987</v>
      </c>
      <c r="C64" s="242" t="s">
        <v>19</v>
      </c>
      <c r="D64" s="242" t="s">
        <v>651</v>
      </c>
      <c r="E64" s="90">
        <v>43987</v>
      </c>
      <c r="F64" s="242">
        <v>2</v>
      </c>
      <c r="G64" s="36" t="s">
        <v>472</v>
      </c>
      <c r="H64" s="182" t="s">
        <v>73</v>
      </c>
      <c r="I64" s="119" t="s">
        <v>473</v>
      </c>
      <c r="J64" s="23" t="s">
        <v>474</v>
      </c>
      <c r="K64" s="140">
        <v>1</v>
      </c>
      <c r="L64" s="242" t="s">
        <v>126</v>
      </c>
      <c r="M64" s="23" t="s">
        <v>475</v>
      </c>
      <c r="N64" s="23" t="s">
        <v>476</v>
      </c>
      <c r="O64" s="141">
        <v>1</v>
      </c>
      <c r="P64" s="169">
        <v>44013</v>
      </c>
      <c r="Q64" s="169">
        <v>44408</v>
      </c>
      <c r="R64" s="23" t="s">
        <v>54</v>
      </c>
      <c r="S64" s="138" t="str">
        <f>IF(H64="","",VLOOKUP(H64,[5]Datos!$A$2:$B$13,2,FALSE))</f>
        <v>Gerente General</v>
      </c>
      <c r="T64" s="138" t="s">
        <v>471</v>
      </c>
      <c r="U64" s="132" t="s">
        <v>254</v>
      </c>
      <c r="V64" s="83">
        <v>44196</v>
      </c>
      <c r="W64" s="210" t="s">
        <v>743</v>
      </c>
      <c r="X64" s="218">
        <v>0</v>
      </c>
      <c r="Y64" s="219" t="s">
        <v>273</v>
      </c>
      <c r="Z64" s="86"/>
      <c r="AA64" s="85" t="s">
        <v>278</v>
      </c>
      <c r="AB64" s="83">
        <v>44316</v>
      </c>
      <c r="AC64" s="101" t="s">
        <v>1014</v>
      </c>
      <c r="AD64" s="50">
        <v>0</v>
      </c>
      <c r="AE64" s="51">
        <f t="shared" si="0"/>
        <v>0</v>
      </c>
      <c r="AF64" s="185">
        <f t="shared" si="1"/>
        <v>0</v>
      </c>
      <c r="AG64" s="50" t="b">
        <f t="shared" si="2"/>
        <v>0</v>
      </c>
      <c r="AH64" s="50" t="str">
        <f t="shared" si="3"/>
        <v>SIN INICIAR</v>
      </c>
      <c r="AI64" s="50" t="str">
        <f t="shared" si="4"/>
        <v>SIN INICIAR</v>
      </c>
      <c r="AJ64" s="283" t="s">
        <v>1252</v>
      </c>
      <c r="AK64" s="84" t="s">
        <v>1015</v>
      </c>
      <c r="AL64" s="168" t="str">
        <f t="shared" si="5"/>
        <v>PENDIENTE</v>
      </c>
      <c r="AM64" s="50"/>
      <c r="AN64" s="50"/>
      <c r="AO64" s="84"/>
    </row>
    <row r="65" spans="1:41" s="81" customFormat="1" ht="171">
      <c r="A65" s="113">
        <v>283</v>
      </c>
      <c r="B65" s="90">
        <v>43987</v>
      </c>
      <c r="C65" s="242" t="s">
        <v>19</v>
      </c>
      <c r="D65" s="242" t="s">
        <v>651</v>
      </c>
      <c r="E65" s="90">
        <v>43987</v>
      </c>
      <c r="F65" s="242">
        <v>3</v>
      </c>
      <c r="G65" s="24" t="s">
        <v>477</v>
      </c>
      <c r="H65" s="182" t="s">
        <v>478</v>
      </c>
      <c r="I65" s="179" t="s">
        <v>759</v>
      </c>
      <c r="J65" s="140" t="s">
        <v>479</v>
      </c>
      <c r="K65" s="23">
        <v>2</v>
      </c>
      <c r="L65" s="242" t="s">
        <v>126</v>
      </c>
      <c r="M65" s="170" t="s">
        <v>760</v>
      </c>
      <c r="N65" s="171" t="s">
        <v>480</v>
      </c>
      <c r="O65" s="137">
        <v>1</v>
      </c>
      <c r="P65" s="169">
        <v>43991</v>
      </c>
      <c r="Q65" s="169">
        <v>44196</v>
      </c>
      <c r="R65" s="103" t="s">
        <v>61</v>
      </c>
      <c r="S65" s="138" t="str">
        <f>IF(H65="","",VLOOKUP(H65,[5]Datos!$A$2:$B$13,2,FALSE))</f>
        <v>Director Operativo</v>
      </c>
      <c r="T65" s="100" t="s">
        <v>239</v>
      </c>
      <c r="U65" s="132" t="s">
        <v>254</v>
      </c>
      <c r="V65" s="83">
        <v>44196</v>
      </c>
      <c r="W65" s="87" t="s">
        <v>761</v>
      </c>
      <c r="X65" s="218">
        <v>0</v>
      </c>
      <c r="Y65" s="219" t="s">
        <v>274</v>
      </c>
      <c r="Z65" s="86"/>
      <c r="AA65" s="85" t="s">
        <v>277</v>
      </c>
      <c r="AB65" s="83">
        <v>44316</v>
      </c>
      <c r="AC65" s="101" t="s">
        <v>1101</v>
      </c>
      <c r="AD65" s="50">
        <v>2</v>
      </c>
      <c r="AE65" s="51">
        <f t="shared" si="0"/>
        <v>1</v>
      </c>
      <c r="AF65" s="185">
        <f t="shared" si="1"/>
        <v>1</v>
      </c>
      <c r="AG65" s="50" t="str">
        <f t="shared" si="2"/>
        <v>TERMINADA EXTEMPORÁNEA</v>
      </c>
      <c r="AH65" s="50" t="b">
        <f t="shared" si="3"/>
        <v>0</v>
      </c>
      <c r="AI65" s="50" t="str">
        <f t="shared" si="4"/>
        <v>TERMINADA EXTEMPORÁNEA</v>
      </c>
      <c r="AJ65" s="283" t="s">
        <v>1253</v>
      </c>
      <c r="AK65" s="84" t="s">
        <v>278</v>
      </c>
      <c r="AL65" s="168" t="str">
        <f t="shared" si="5"/>
        <v>CUMPLIDA</v>
      </c>
      <c r="AM65" s="50" t="s">
        <v>1223</v>
      </c>
      <c r="AN65" s="50" t="s">
        <v>205</v>
      </c>
      <c r="AO65" s="84" t="s">
        <v>1198</v>
      </c>
    </row>
    <row r="66" spans="1:41" s="81" customFormat="1" ht="91.2">
      <c r="A66" s="113">
        <v>286</v>
      </c>
      <c r="B66" s="90">
        <v>43987</v>
      </c>
      <c r="C66" s="242" t="s">
        <v>19</v>
      </c>
      <c r="D66" s="242" t="s">
        <v>651</v>
      </c>
      <c r="E66" s="90">
        <v>43987</v>
      </c>
      <c r="F66" s="242">
        <v>7</v>
      </c>
      <c r="G66" s="24" t="s">
        <v>481</v>
      </c>
      <c r="H66" s="182" t="s">
        <v>76</v>
      </c>
      <c r="I66" s="119" t="s">
        <v>482</v>
      </c>
      <c r="J66" s="23" t="s">
        <v>483</v>
      </c>
      <c r="K66" s="23">
        <v>2</v>
      </c>
      <c r="L66" s="242" t="s">
        <v>21</v>
      </c>
      <c r="M66" s="23" t="s">
        <v>484</v>
      </c>
      <c r="N66" s="23">
        <v>1</v>
      </c>
      <c r="O66" s="141">
        <v>1</v>
      </c>
      <c r="P66" s="90">
        <v>44044</v>
      </c>
      <c r="Q66" s="90">
        <v>44134</v>
      </c>
      <c r="R66" s="23" t="s">
        <v>58</v>
      </c>
      <c r="S66" s="138" t="s">
        <v>58</v>
      </c>
      <c r="T66" s="138" t="s">
        <v>242</v>
      </c>
      <c r="U66" s="132" t="s">
        <v>254</v>
      </c>
      <c r="V66" s="83">
        <v>44196</v>
      </c>
      <c r="W66" s="79" t="s">
        <v>806</v>
      </c>
      <c r="X66" s="218">
        <v>0.5</v>
      </c>
      <c r="Y66" s="219" t="s">
        <v>274</v>
      </c>
      <c r="Z66" s="86"/>
      <c r="AA66" s="85" t="s">
        <v>278</v>
      </c>
      <c r="AB66" s="83">
        <v>44316</v>
      </c>
      <c r="AC66" s="276" t="s">
        <v>1159</v>
      </c>
      <c r="AD66" s="50">
        <v>2</v>
      </c>
      <c r="AE66" s="51">
        <f t="shared" si="0"/>
        <v>1</v>
      </c>
      <c r="AF66" s="185">
        <f t="shared" si="1"/>
        <v>1</v>
      </c>
      <c r="AG66" s="50" t="str">
        <f t="shared" si="2"/>
        <v>TERMINADA EXTEMPORÁNEA</v>
      </c>
      <c r="AH66" s="50" t="b">
        <f t="shared" si="3"/>
        <v>0</v>
      </c>
      <c r="AI66" s="50" t="str">
        <f t="shared" si="4"/>
        <v>TERMINADA EXTEMPORÁNEA</v>
      </c>
      <c r="AJ66" s="283" t="s">
        <v>1254</v>
      </c>
      <c r="AK66" s="84" t="s">
        <v>278</v>
      </c>
      <c r="AL66" s="168" t="str">
        <f t="shared" si="5"/>
        <v>CUMPLIDA</v>
      </c>
      <c r="AM66" s="50" t="s">
        <v>1218</v>
      </c>
      <c r="AN66" s="50" t="s">
        <v>205</v>
      </c>
      <c r="AO66" s="84" t="s">
        <v>1198</v>
      </c>
    </row>
    <row r="67" spans="1:41" s="81" customFormat="1" ht="136.80000000000001">
      <c r="A67" s="113">
        <v>287</v>
      </c>
      <c r="B67" s="90">
        <v>44027</v>
      </c>
      <c r="C67" s="242" t="s">
        <v>19</v>
      </c>
      <c r="D67" s="242" t="s">
        <v>762</v>
      </c>
      <c r="E67" s="90">
        <v>44027</v>
      </c>
      <c r="F67" s="242">
        <v>1</v>
      </c>
      <c r="G67" s="91" t="s">
        <v>485</v>
      </c>
      <c r="H67" s="182" t="s">
        <v>75</v>
      </c>
      <c r="I67" s="143" t="s">
        <v>486</v>
      </c>
      <c r="J67" s="242" t="s">
        <v>487</v>
      </c>
      <c r="K67" s="242">
        <v>1</v>
      </c>
      <c r="L67" s="242" t="s">
        <v>21</v>
      </c>
      <c r="M67" s="242" t="s">
        <v>488</v>
      </c>
      <c r="N67" s="242" t="s">
        <v>489</v>
      </c>
      <c r="O67" s="141">
        <v>1</v>
      </c>
      <c r="P67" s="90">
        <v>44044</v>
      </c>
      <c r="Q67" s="90">
        <v>44196</v>
      </c>
      <c r="R67" s="242" t="s">
        <v>62</v>
      </c>
      <c r="S67" s="138" t="str">
        <f>IF(H67="","",VLOOKUP(H67,[6]Datos!$A$2:$B$13,2,FALSE))</f>
        <v>Director Operativo</v>
      </c>
      <c r="T67" s="138" t="s">
        <v>490</v>
      </c>
      <c r="U67" s="132" t="s">
        <v>254</v>
      </c>
      <c r="V67" s="83">
        <v>44196</v>
      </c>
      <c r="W67" s="87" t="s">
        <v>724</v>
      </c>
      <c r="X67" s="218">
        <v>0.5</v>
      </c>
      <c r="Y67" s="219" t="s">
        <v>274</v>
      </c>
      <c r="Z67" s="86"/>
      <c r="AA67" s="85" t="s">
        <v>277</v>
      </c>
      <c r="AB67" s="83">
        <v>44316</v>
      </c>
      <c r="AC67" s="276" t="s">
        <v>1160</v>
      </c>
      <c r="AD67" s="50">
        <v>1</v>
      </c>
      <c r="AE67" s="51">
        <f t="shared" si="0"/>
        <v>1</v>
      </c>
      <c r="AF67" s="185">
        <f t="shared" si="1"/>
        <v>1</v>
      </c>
      <c r="AG67" s="50" t="str">
        <f t="shared" si="2"/>
        <v>TERMINADA EXTEMPORÁNEA</v>
      </c>
      <c r="AH67" s="50" t="b">
        <f t="shared" si="3"/>
        <v>0</v>
      </c>
      <c r="AI67" s="50" t="str">
        <f t="shared" si="4"/>
        <v>TERMINADA EXTEMPORÁNEA</v>
      </c>
      <c r="AJ67" s="283" t="s">
        <v>1102</v>
      </c>
      <c r="AK67" s="84" t="s">
        <v>278</v>
      </c>
      <c r="AL67" s="168" t="str">
        <f t="shared" si="5"/>
        <v>CUMPLIDA</v>
      </c>
      <c r="AM67" s="50" t="s">
        <v>1217</v>
      </c>
      <c r="AN67" s="50" t="s">
        <v>205</v>
      </c>
      <c r="AO67" s="84" t="s">
        <v>1198</v>
      </c>
    </row>
    <row r="68" spans="1:41" s="81" customFormat="1" ht="171">
      <c r="A68" s="113">
        <v>288</v>
      </c>
      <c r="B68" s="90">
        <v>44027</v>
      </c>
      <c r="C68" s="242" t="s">
        <v>19</v>
      </c>
      <c r="D68" s="242" t="s">
        <v>762</v>
      </c>
      <c r="E68" s="90">
        <v>44027</v>
      </c>
      <c r="F68" s="242">
        <v>2</v>
      </c>
      <c r="G68" s="36" t="s">
        <v>491</v>
      </c>
      <c r="H68" s="182" t="s">
        <v>75</v>
      </c>
      <c r="I68" s="119" t="s">
        <v>492</v>
      </c>
      <c r="J68" s="23" t="s">
        <v>493</v>
      </c>
      <c r="K68" s="242">
        <v>1</v>
      </c>
      <c r="L68" s="242" t="s">
        <v>21</v>
      </c>
      <c r="M68" s="242" t="s">
        <v>494</v>
      </c>
      <c r="N68" s="242" t="s">
        <v>495</v>
      </c>
      <c r="O68" s="141">
        <v>1</v>
      </c>
      <c r="P68" s="90">
        <v>44044</v>
      </c>
      <c r="Q68" s="90">
        <v>44196</v>
      </c>
      <c r="R68" s="242" t="s">
        <v>62</v>
      </c>
      <c r="S68" s="138" t="str">
        <f>IF(H68="","",VLOOKUP(H68,[6]Datos!$A$2:$B$13,2,FALSE))</f>
        <v>Director Operativo</v>
      </c>
      <c r="T68" s="138" t="s">
        <v>490</v>
      </c>
      <c r="U68" s="132" t="s">
        <v>254</v>
      </c>
      <c r="V68" s="83">
        <v>44196</v>
      </c>
      <c r="W68" s="87" t="s">
        <v>810</v>
      </c>
      <c r="X68" s="218">
        <v>0.5</v>
      </c>
      <c r="Y68" s="219" t="s">
        <v>274</v>
      </c>
      <c r="Z68" s="86"/>
      <c r="AA68" s="85" t="s">
        <v>277</v>
      </c>
      <c r="AB68" s="83">
        <v>44316</v>
      </c>
      <c r="AC68" s="276" t="s">
        <v>1161</v>
      </c>
      <c r="AD68" s="50">
        <v>1</v>
      </c>
      <c r="AE68" s="51">
        <f t="shared" si="0"/>
        <v>1</v>
      </c>
      <c r="AF68" s="185">
        <f t="shared" si="1"/>
        <v>1</v>
      </c>
      <c r="AG68" s="50" t="str">
        <f t="shared" si="2"/>
        <v>TERMINADA EXTEMPORÁNEA</v>
      </c>
      <c r="AH68" s="50" t="b">
        <f t="shared" si="3"/>
        <v>0</v>
      </c>
      <c r="AI68" s="50" t="str">
        <f t="shared" si="4"/>
        <v>TERMINADA EXTEMPORÁNEA</v>
      </c>
      <c r="AJ68" s="283" t="s">
        <v>1103</v>
      </c>
      <c r="AK68" s="84" t="s">
        <v>278</v>
      </c>
      <c r="AL68" s="168" t="str">
        <f t="shared" si="5"/>
        <v>CUMPLIDA</v>
      </c>
      <c r="AM68" s="50" t="s">
        <v>1241</v>
      </c>
      <c r="AN68" s="50" t="s">
        <v>205</v>
      </c>
      <c r="AO68" s="84" t="s">
        <v>1198</v>
      </c>
    </row>
    <row r="69" spans="1:41" s="81" customFormat="1" ht="239.4">
      <c r="A69" s="113">
        <v>290</v>
      </c>
      <c r="B69" s="94">
        <v>44039</v>
      </c>
      <c r="C69" s="95" t="s">
        <v>19</v>
      </c>
      <c r="D69" s="95" t="s">
        <v>496</v>
      </c>
      <c r="E69" s="94">
        <v>44039</v>
      </c>
      <c r="F69" s="95" t="s">
        <v>497</v>
      </c>
      <c r="G69" s="96" t="s">
        <v>498</v>
      </c>
      <c r="H69" s="133" t="s">
        <v>77</v>
      </c>
      <c r="I69" s="180" t="s">
        <v>499</v>
      </c>
      <c r="J69" s="95" t="s">
        <v>500</v>
      </c>
      <c r="K69" s="100">
        <v>1</v>
      </c>
      <c r="L69" s="100" t="s">
        <v>21</v>
      </c>
      <c r="M69" s="95" t="s">
        <v>501</v>
      </c>
      <c r="N69" s="95" t="s">
        <v>502</v>
      </c>
      <c r="O69" s="173">
        <v>1</v>
      </c>
      <c r="P69" s="94">
        <v>44075</v>
      </c>
      <c r="Q69" s="174">
        <v>44561</v>
      </c>
      <c r="R69" s="95" t="s">
        <v>31</v>
      </c>
      <c r="S69" s="95" t="s">
        <v>68</v>
      </c>
      <c r="T69" s="100" t="s">
        <v>214</v>
      </c>
      <c r="U69" s="132" t="s">
        <v>254</v>
      </c>
      <c r="V69" s="83">
        <v>44196</v>
      </c>
      <c r="W69" s="87" t="s">
        <v>763</v>
      </c>
      <c r="X69" s="218">
        <v>0.3</v>
      </c>
      <c r="Y69" s="219" t="s">
        <v>271</v>
      </c>
      <c r="Z69" s="86"/>
      <c r="AA69" s="85" t="s">
        <v>277</v>
      </c>
      <c r="AB69" s="83">
        <v>44316</v>
      </c>
      <c r="AC69" s="276" t="s">
        <v>1104</v>
      </c>
      <c r="AD69" s="50">
        <v>0.5</v>
      </c>
      <c r="AE69" s="51">
        <f t="shared" si="0"/>
        <v>0.5</v>
      </c>
      <c r="AF69" s="185">
        <f t="shared" si="1"/>
        <v>0.5</v>
      </c>
      <c r="AG69" s="50" t="b">
        <f t="shared" si="2"/>
        <v>0</v>
      </c>
      <c r="AH69" s="50" t="str">
        <f t="shared" si="3"/>
        <v>EN PROCESO</v>
      </c>
      <c r="AI69" s="50" t="str">
        <f t="shared" si="4"/>
        <v>EN PROCESO</v>
      </c>
      <c r="AJ69" s="283" t="s">
        <v>1255</v>
      </c>
      <c r="AK69" s="84" t="s">
        <v>278</v>
      </c>
      <c r="AL69" s="168" t="str">
        <f t="shared" si="5"/>
        <v>PENDIENTE</v>
      </c>
      <c r="AM69" s="50"/>
      <c r="AN69" s="50"/>
      <c r="AO69" s="84"/>
    </row>
    <row r="70" spans="1:41" s="81" customFormat="1" ht="182.4">
      <c r="A70" s="113">
        <v>291</v>
      </c>
      <c r="B70" s="94">
        <v>44039</v>
      </c>
      <c r="C70" s="95" t="s">
        <v>19</v>
      </c>
      <c r="D70" s="95" t="s">
        <v>496</v>
      </c>
      <c r="E70" s="94">
        <v>44039</v>
      </c>
      <c r="F70" s="95" t="s">
        <v>503</v>
      </c>
      <c r="G70" s="96" t="s">
        <v>504</v>
      </c>
      <c r="H70" s="133" t="s">
        <v>77</v>
      </c>
      <c r="I70" s="135" t="s">
        <v>505</v>
      </c>
      <c r="J70" s="103" t="s">
        <v>506</v>
      </c>
      <c r="K70" s="103">
        <v>5</v>
      </c>
      <c r="L70" s="100" t="s">
        <v>21</v>
      </c>
      <c r="M70" s="103" t="s">
        <v>507</v>
      </c>
      <c r="N70" s="103" t="s">
        <v>508</v>
      </c>
      <c r="O70" s="173">
        <v>1</v>
      </c>
      <c r="P70" s="94">
        <v>44075</v>
      </c>
      <c r="Q70" s="174">
        <v>44561</v>
      </c>
      <c r="R70" s="106" t="s">
        <v>31</v>
      </c>
      <c r="S70" s="95" t="s">
        <v>68</v>
      </c>
      <c r="T70" s="100" t="s">
        <v>214</v>
      </c>
      <c r="U70" s="132" t="s">
        <v>254</v>
      </c>
      <c r="V70" s="83">
        <v>44196</v>
      </c>
      <c r="W70" s="87" t="s">
        <v>764</v>
      </c>
      <c r="X70" s="218">
        <v>0.4</v>
      </c>
      <c r="Y70" s="219" t="s">
        <v>271</v>
      </c>
      <c r="Z70" s="86"/>
      <c r="AA70" s="85" t="s">
        <v>277</v>
      </c>
      <c r="AB70" s="83">
        <v>44316</v>
      </c>
      <c r="AC70" s="276" t="s">
        <v>1105</v>
      </c>
      <c r="AD70" s="50">
        <v>3</v>
      </c>
      <c r="AE70" s="51">
        <f t="shared" si="0"/>
        <v>0.6</v>
      </c>
      <c r="AF70" s="185">
        <f t="shared" si="1"/>
        <v>0.6</v>
      </c>
      <c r="AG70" s="50" t="b">
        <f t="shared" si="2"/>
        <v>0</v>
      </c>
      <c r="AH70" s="50" t="str">
        <f t="shared" si="3"/>
        <v>EN PROCESO</v>
      </c>
      <c r="AI70" s="50" t="str">
        <f t="shared" si="4"/>
        <v>EN PROCESO</v>
      </c>
      <c r="AJ70" s="283" t="s">
        <v>1256</v>
      </c>
      <c r="AK70" s="84" t="s">
        <v>278</v>
      </c>
      <c r="AL70" s="168" t="str">
        <f t="shared" si="5"/>
        <v>PENDIENTE</v>
      </c>
      <c r="AM70" s="50"/>
      <c r="AN70" s="50"/>
      <c r="AO70" s="84"/>
    </row>
    <row r="71" spans="1:41" s="81" customFormat="1" ht="399">
      <c r="A71" s="113">
        <v>292</v>
      </c>
      <c r="B71" s="94">
        <v>44039</v>
      </c>
      <c r="C71" s="95" t="s">
        <v>19</v>
      </c>
      <c r="D71" s="95" t="s">
        <v>496</v>
      </c>
      <c r="E71" s="94">
        <v>44039</v>
      </c>
      <c r="F71" s="95" t="s">
        <v>509</v>
      </c>
      <c r="G71" s="101" t="s">
        <v>510</v>
      </c>
      <c r="H71" s="133" t="s">
        <v>511</v>
      </c>
      <c r="I71" s="135" t="s">
        <v>512</v>
      </c>
      <c r="J71" s="103" t="s">
        <v>513</v>
      </c>
      <c r="K71" s="103">
        <v>4</v>
      </c>
      <c r="L71" s="95" t="s">
        <v>21</v>
      </c>
      <c r="M71" s="106" t="s">
        <v>514</v>
      </c>
      <c r="N71" s="106" t="s">
        <v>515</v>
      </c>
      <c r="O71" s="173">
        <v>1</v>
      </c>
      <c r="P71" s="94">
        <v>44067</v>
      </c>
      <c r="Q71" s="174">
        <v>44432</v>
      </c>
      <c r="R71" s="106" t="s">
        <v>516</v>
      </c>
      <c r="S71" s="95" t="s">
        <v>517</v>
      </c>
      <c r="T71" s="95" t="s">
        <v>518</v>
      </c>
      <c r="U71" s="132" t="s">
        <v>254</v>
      </c>
      <c r="V71" s="83">
        <v>44196</v>
      </c>
      <c r="W71" s="87" t="s">
        <v>765</v>
      </c>
      <c r="X71" s="218">
        <v>0.5</v>
      </c>
      <c r="Y71" s="219" t="s">
        <v>271</v>
      </c>
      <c r="Z71" s="86"/>
      <c r="AA71" s="85" t="s">
        <v>277</v>
      </c>
      <c r="AB71" s="83">
        <v>44316</v>
      </c>
      <c r="AC71" s="258" t="s">
        <v>1162</v>
      </c>
      <c r="AD71" s="50">
        <v>2</v>
      </c>
      <c r="AE71" s="51">
        <f t="shared" si="0"/>
        <v>0.5</v>
      </c>
      <c r="AF71" s="185">
        <f t="shared" si="1"/>
        <v>0.5</v>
      </c>
      <c r="AG71" s="50" t="b">
        <f t="shared" si="2"/>
        <v>0</v>
      </c>
      <c r="AH71" s="50" t="str">
        <f t="shared" si="3"/>
        <v>EN PROCESO</v>
      </c>
      <c r="AI71" s="50" t="str">
        <f t="shared" si="4"/>
        <v>EN PROCESO</v>
      </c>
      <c r="AJ71" s="87" t="s">
        <v>1211</v>
      </c>
      <c r="AK71" s="84" t="s">
        <v>1111</v>
      </c>
      <c r="AL71" s="168" t="str">
        <f t="shared" si="5"/>
        <v>PENDIENTE</v>
      </c>
      <c r="AM71" s="50"/>
      <c r="AN71" s="50"/>
      <c r="AO71" s="84"/>
    </row>
    <row r="72" spans="1:41" s="81" customFormat="1" ht="79.8">
      <c r="A72" s="113">
        <v>293</v>
      </c>
      <c r="B72" s="94">
        <v>44039</v>
      </c>
      <c r="C72" s="95" t="s">
        <v>19</v>
      </c>
      <c r="D72" s="95" t="s">
        <v>496</v>
      </c>
      <c r="E72" s="94">
        <v>44039</v>
      </c>
      <c r="F72" s="95" t="s">
        <v>519</v>
      </c>
      <c r="G72" s="101" t="s">
        <v>520</v>
      </c>
      <c r="H72" s="133" t="s">
        <v>77</v>
      </c>
      <c r="I72" s="181" t="s">
        <v>521</v>
      </c>
      <c r="J72" s="103" t="s">
        <v>522</v>
      </c>
      <c r="K72" s="106">
        <v>1</v>
      </c>
      <c r="L72" s="100" t="s">
        <v>21</v>
      </c>
      <c r="M72" s="106" t="s">
        <v>523</v>
      </c>
      <c r="N72" s="106" t="s">
        <v>524</v>
      </c>
      <c r="O72" s="173">
        <v>1</v>
      </c>
      <c r="P72" s="94">
        <v>44075</v>
      </c>
      <c r="Q72" s="174">
        <v>44561</v>
      </c>
      <c r="R72" s="106" t="s">
        <v>31</v>
      </c>
      <c r="S72" s="95" t="s">
        <v>68</v>
      </c>
      <c r="T72" s="95" t="s">
        <v>214</v>
      </c>
      <c r="U72" s="132" t="s">
        <v>254</v>
      </c>
      <c r="V72" s="83">
        <v>44196</v>
      </c>
      <c r="W72" s="87" t="s">
        <v>766</v>
      </c>
      <c r="X72" s="218">
        <v>1</v>
      </c>
      <c r="Y72" s="219" t="s">
        <v>272</v>
      </c>
      <c r="Z72" s="220" t="s">
        <v>203</v>
      </c>
      <c r="AA72" s="85" t="s">
        <v>277</v>
      </c>
      <c r="AB72" s="83">
        <v>44316</v>
      </c>
      <c r="AC72" s="277" t="s">
        <v>1106</v>
      </c>
      <c r="AD72" s="50">
        <v>1</v>
      </c>
      <c r="AE72" s="51">
        <f t="shared" si="0"/>
        <v>1</v>
      </c>
      <c r="AF72" s="185">
        <f t="shared" si="1"/>
        <v>1</v>
      </c>
      <c r="AG72" s="50" t="b">
        <f t="shared" si="2"/>
        <v>0</v>
      </c>
      <c r="AH72" s="50" t="str">
        <f t="shared" si="3"/>
        <v>TERMINADA</v>
      </c>
      <c r="AI72" s="50" t="str">
        <f t="shared" si="4"/>
        <v>TERMINADA</v>
      </c>
      <c r="AJ72" s="283" t="s">
        <v>1257</v>
      </c>
      <c r="AK72" s="84" t="s">
        <v>278</v>
      </c>
      <c r="AL72" s="168" t="str">
        <f t="shared" si="5"/>
        <v>CUMPLIDA</v>
      </c>
      <c r="AM72" s="50" t="s">
        <v>1214</v>
      </c>
      <c r="AN72" s="50" t="s">
        <v>205</v>
      </c>
      <c r="AO72" s="84" t="s">
        <v>1198</v>
      </c>
    </row>
    <row r="73" spans="1:41" s="81" customFormat="1" ht="114">
      <c r="A73" s="113">
        <v>294</v>
      </c>
      <c r="B73" s="94">
        <v>44039</v>
      </c>
      <c r="C73" s="95" t="s">
        <v>19</v>
      </c>
      <c r="D73" s="95" t="s">
        <v>496</v>
      </c>
      <c r="E73" s="94">
        <v>44039</v>
      </c>
      <c r="F73" s="95" t="s">
        <v>525</v>
      </c>
      <c r="G73" s="101" t="s">
        <v>526</v>
      </c>
      <c r="H73" s="133" t="s">
        <v>77</v>
      </c>
      <c r="I73" s="135" t="s">
        <v>527</v>
      </c>
      <c r="J73" s="103" t="s">
        <v>528</v>
      </c>
      <c r="K73" s="106">
        <v>1</v>
      </c>
      <c r="L73" s="100" t="s">
        <v>21</v>
      </c>
      <c r="M73" s="106" t="s">
        <v>529</v>
      </c>
      <c r="N73" s="106" t="s">
        <v>530</v>
      </c>
      <c r="O73" s="173">
        <v>1</v>
      </c>
      <c r="P73" s="94">
        <v>44075</v>
      </c>
      <c r="Q73" s="174">
        <v>44561</v>
      </c>
      <c r="R73" s="106" t="s">
        <v>31</v>
      </c>
      <c r="S73" s="95" t="s">
        <v>68</v>
      </c>
      <c r="T73" s="95" t="s">
        <v>214</v>
      </c>
      <c r="U73" s="132" t="s">
        <v>254</v>
      </c>
      <c r="V73" s="83">
        <v>44196</v>
      </c>
      <c r="W73" s="87" t="s">
        <v>767</v>
      </c>
      <c r="X73" s="218">
        <v>0</v>
      </c>
      <c r="Y73" s="219" t="s">
        <v>273</v>
      </c>
      <c r="Z73" s="86"/>
      <c r="AA73" s="85" t="s">
        <v>277</v>
      </c>
      <c r="AB73" s="83">
        <v>44316</v>
      </c>
      <c r="AC73" s="278" t="s">
        <v>1163</v>
      </c>
      <c r="AD73" s="50">
        <v>0.5</v>
      </c>
      <c r="AE73" s="51">
        <f t="shared" si="0"/>
        <v>0.5</v>
      </c>
      <c r="AF73" s="185">
        <f t="shared" si="1"/>
        <v>0.5</v>
      </c>
      <c r="AG73" s="50" t="b">
        <f t="shared" si="2"/>
        <v>0</v>
      </c>
      <c r="AH73" s="50" t="str">
        <f t="shared" si="3"/>
        <v>EN PROCESO</v>
      </c>
      <c r="AI73" s="50" t="str">
        <f t="shared" si="4"/>
        <v>EN PROCESO</v>
      </c>
      <c r="AJ73" s="283" t="s">
        <v>1258</v>
      </c>
      <c r="AK73" s="84" t="s">
        <v>278</v>
      </c>
      <c r="AL73" s="168" t="str">
        <f t="shared" si="5"/>
        <v>PENDIENTE</v>
      </c>
      <c r="AM73" s="50"/>
      <c r="AN73" s="50"/>
      <c r="AO73" s="84"/>
    </row>
    <row r="74" spans="1:41" s="81" customFormat="1" ht="102.6">
      <c r="A74" s="113">
        <v>295</v>
      </c>
      <c r="B74" s="94">
        <v>44039</v>
      </c>
      <c r="C74" s="95" t="s">
        <v>19</v>
      </c>
      <c r="D74" s="95" t="s">
        <v>496</v>
      </c>
      <c r="E74" s="94">
        <v>44039</v>
      </c>
      <c r="F74" s="95" t="s">
        <v>531</v>
      </c>
      <c r="G74" s="101" t="s">
        <v>532</v>
      </c>
      <c r="H74" s="133" t="s">
        <v>77</v>
      </c>
      <c r="I74" s="135" t="s">
        <v>533</v>
      </c>
      <c r="J74" s="103" t="s">
        <v>534</v>
      </c>
      <c r="K74" s="103">
        <v>1</v>
      </c>
      <c r="L74" s="100" t="s">
        <v>21</v>
      </c>
      <c r="M74" s="106" t="s">
        <v>535</v>
      </c>
      <c r="N74" s="106" t="s">
        <v>536</v>
      </c>
      <c r="O74" s="175">
        <v>1</v>
      </c>
      <c r="P74" s="94">
        <v>44075</v>
      </c>
      <c r="Q74" s="174">
        <v>44561</v>
      </c>
      <c r="R74" s="103" t="s">
        <v>31</v>
      </c>
      <c r="S74" s="95" t="s">
        <v>68</v>
      </c>
      <c r="T74" s="95" t="s">
        <v>214</v>
      </c>
      <c r="U74" s="132" t="s">
        <v>254</v>
      </c>
      <c r="V74" s="83">
        <v>44196</v>
      </c>
      <c r="W74" s="87" t="s">
        <v>738</v>
      </c>
      <c r="X74" s="218">
        <v>1</v>
      </c>
      <c r="Y74" s="219" t="s">
        <v>272</v>
      </c>
      <c r="Z74" s="220" t="s">
        <v>203</v>
      </c>
      <c r="AA74" s="85" t="s">
        <v>277</v>
      </c>
      <c r="AB74" s="83">
        <v>44316</v>
      </c>
      <c r="AC74" s="277" t="s">
        <v>1107</v>
      </c>
      <c r="AD74" s="50">
        <v>1</v>
      </c>
      <c r="AE74" s="51">
        <f t="shared" si="0"/>
        <v>1</v>
      </c>
      <c r="AF74" s="185">
        <f t="shared" si="1"/>
        <v>1</v>
      </c>
      <c r="AG74" s="50" t="b">
        <f t="shared" si="2"/>
        <v>0</v>
      </c>
      <c r="AH74" s="50" t="str">
        <f t="shared" si="3"/>
        <v>TERMINADA</v>
      </c>
      <c r="AI74" s="50" t="str">
        <f t="shared" si="4"/>
        <v>TERMINADA</v>
      </c>
      <c r="AJ74" s="395" t="s">
        <v>1259</v>
      </c>
      <c r="AK74" s="84" t="s">
        <v>278</v>
      </c>
      <c r="AL74" s="168" t="str">
        <f t="shared" si="5"/>
        <v>CUMPLIDA</v>
      </c>
      <c r="AM74" s="50" t="s">
        <v>1215</v>
      </c>
      <c r="AN74" s="50" t="s">
        <v>203</v>
      </c>
      <c r="AO74" s="84" t="s">
        <v>1198</v>
      </c>
    </row>
    <row r="75" spans="1:41" s="81" customFormat="1" ht="353.4">
      <c r="A75" s="113">
        <v>296</v>
      </c>
      <c r="B75" s="94">
        <v>44039</v>
      </c>
      <c r="C75" s="95" t="s">
        <v>19</v>
      </c>
      <c r="D75" s="95" t="s">
        <v>496</v>
      </c>
      <c r="E75" s="94">
        <v>44039</v>
      </c>
      <c r="F75" s="95" t="s">
        <v>537</v>
      </c>
      <c r="G75" s="102" t="s">
        <v>538</v>
      </c>
      <c r="H75" s="133" t="s">
        <v>539</v>
      </c>
      <c r="I75" s="135" t="s">
        <v>540</v>
      </c>
      <c r="J75" s="176" t="s">
        <v>541</v>
      </c>
      <c r="K75" s="103">
        <v>7</v>
      </c>
      <c r="L75" s="100" t="s">
        <v>21</v>
      </c>
      <c r="M75" s="103" t="s">
        <v>542</v>
      </c>
      <c r="N75" s="103" t="s">
        <v>543</v>
      </c>
      <c r="O75" s="173">
        <v>1</v>
      </c>
      <c r="P75" s="94">
        <v>44075</v>
      </c>
      <c r="Q75" s="174">
        <v>44561</v>
      </c>
      <c r="R75" s="106" t="s">
        <v>31</v>
      </c>
      <c r="S75" s="95" t="s">
        <v>544</v>
      </c>
      <c r="T75" s="95" t="s">
        <v>545</v>
      </c>
      <c r="U75" s="132" t="s">
        <v>254</v>
      </c>
      <c r="V75" s="83">
        <v>44196</v>
      </c>
      <c r="W75" s="87" t="s">
        <v>768</v>
      </c>
      <c r="X75" s="218">
        <v>0.42859999999999998</v>
      </c>
      <c r="Y75" s="219" t="s">
        <v>271</v>
      </c>
      <c r="Z75" s="86"/>
      <c r="AA75" s="85" t="s">
        <v>277</v>
      </c>
      <c r="AB75" s="83">
        <v>44316</v>
      </c>
      <c r="AC75" s="258" t="s">
        <v>1164</v>
      </c>
      <c r="AD75" s="50">
        <v>6</v>
      </c>
      <c r="AE75" s="51">
        <f t="shared" ref="AE75:AE139" si="7">IF(AD75="","",IF(OR(K75=0,K75="",AB75=""),"",AD75/K75))</f>
        <v>0.8571428571428571</v>
      </c>
      <c r="AF75" s="185">
        <f t="shared" ref="AF75:AF139" si="8">IF(OR(O75="",AE75=""),"",IF(OR(O75=0,AE75=0),0,IF(AE75*100%/O75&gt;100%,100%,(AE75*100%)/O75)))</f>
        <v>0.8571428571428571</v>
      </c>
      <c r="AG75" s="50" t="b">
        <f t="shared" ref="AG75:AG139" si="9">IF(AD75="","",IF(AB75&gt;Q75,IF(AF75&lt;100%,"INCUMPLIDA",IF(AF75=100%,"TERMINADA EXTEMPORÁNEA"))))</f>
        <v>0</v>
      </c>
      <c r="AH75" s="50" t="str">
        <f t="shared" ref="AH75:AH139" si="10">IF(AD75="","",IF(AB75&lt;Q75,IF(AF75=0%,"SIN INICIAR",IF(AF75=100%,"TERMINADA",IF(AF75&gt;0%,"EN PROCESO")))))</f>
        <v>EN PROCESO</v>
      </c>
      <c r="AI75" s="50" t="str">
        <f t="shared" ref="AI75:AI139" si="11">IF(AD75="","",IF(AB75&gt;Q75,AG75,IF(AB75&lt;Q75,AH75)))</f>
        <v>EN PROCESO</v>
      </c>
      <c r="AJ75" s="283" t="s">
        <v>1260</v>
      </c>
      <c r="AK75" s="84" t="s">
        <v>1111</v>
      </c>
      <c r="AL75" s="168" t="str">
        <f t="shared" ref="AL75:AL138" si="12">IF(AF75="","",IF(OR(AF75=100%),"CUMPLIDA","PENDIENTE"))</f>
        <v>PENDIENTE</v>
      </c>
      <c r="AM75" s="50"/>
      <c r="AN75" s="50"/>
      <c r="AO75" s="84"/>
    </row>
    <row r="76" spans="1:41" s="81" customFormat="1" ht="125.4">
      <c r="A76" s="113">
        <v>297</v>
      </c>
      <c r="B76" s="94">
        <v>44039</v>
      </c>
      <c r="C76" s="95" t="s">
        <v>19</v>
      </c>
      <c r="D76" s="95" t="s">
        <v>496</v>
      </c>
      <c r="E76" s="94">
        <v>44039</v>
      </c>
      <c r="F76" s="95" t="s">
        <v>546</v>
      </c>
      <c r="G76" s="102" t="s">
        <v>547</v>
      </c>
      <c r="H76" s="133" t="s">
        <v>77</v>
      </c>
      <c r="I76" s="135" t="s">
        <v>548</v>
      </c>
      <c r="J76" s="103" t="s">
        <v>549</v>
      </c>
      <c r="K76" s="106">
        <v>3</v>
      </c>
      <c r="L76" s="100" t="s">
        <v>21</v>
      </c>
      <c r="M76" s="106" t="s">
        <v>550</v>
      </c>
      <c r="N76" s="106" t="s">
        <v>551</v>
      </c>
      <c r="O76" s="175">
        <v>1</v>
      </c>
      <c r="P76" s="94">
        <v>44075</v>
      </c>
      <c r="Q76" s="174">
        <v>44561</v>
      </c>
      <c r="R76" s="103" t="s">
        <v>31</v>
      </c>
      <c r="S76" s="95" t="s">
        <v>68</v>
      </c>
      <c r="T76" s="95" t="s">
        <v>214</v>
      </c>
      <c r="U76" s="132" t="s">
        <v>254</v>
      </c>
      <c r="V76" s="83">
        <v>44196</v>
      </c>
      <c r="W76" s="87" t="s">
        <v>814</v>
      </c>
      <c r="X76" s="218">
        <v>0</v>
      </c>
      <c r="Y76" s="219" t="s">
        <v>273</v>
      </c>
      <c r="Z76" s="86"/>
      <c r="AA76" s="85" t="s">
        <v>277</v>
      </c>
      <c r="AB76" s="83">
        <v>44316</v>
      </c>
      <c r="AC76" s="255" t="s">
        <v>1165</v>
      </c>
      <c r="AD76" s="50">
        <v>1</v>
      </c>
      <c r="AE76" s="51">
        <f t="shared" si="7"/>
        <v>0.33333333333333331</v>
      </c>
      <c r="AF76" s="185">
        <f t="shared" si="8"/>
        <v>0.33333333333333331</v>
      </c>
      <c r="AG76" s="50" t="b">
        <f t="shared" si="9"/>
        <v>0</v>
      </c>
      <c r="AH76" s="50" t="str">
        <f t="shared" si="10"/>
        <v>EN PROCESO</v>
      </c>
      <c r="AI76" s="50" t="str">
        <f t="shared" si="11"/>
        <v>EN PROCESO</v>
      </c>
      <c r="AJ76" s="396" t="s">
        <v>1261</v>
      </c>
      <c r="AK76" s="84" t="s">
        <v>278</v>
      </c>
      <c r="AL76" s="168" t="str">
        <f t="shared" si="12"/>
        <v>PENDIENTE</v>
      </c>
      <c r="AM76" s="50"/>
      <c r="AN76" s="50"/>
      <c r="AO76" s="84"/>
    </row>
    <row r="77" spans="1:41" s="81" customFormat="1" ht="114">
      <c r="A77" s="113">
        <v>298</v>
      </c>
      <c r="B77" s="94">
        <v>44039</v>
      </c>
      <c r="C77" s="95" t="s">
        <v>19</v>
      </c>
      <c r="D77" s="95" t="s">
        <v>496</v>
      </c>
      <c r="E77" s="94">
        <v>44039</v>
      </c>
      <c r="F77" s="95" t="s">
        <v>552</v>
      </c>
      <c r="G77" s="101" t="s">
        <v>553</v>
      </c>
      <c r="H77" s="133" t="s">
        <v>77</v>
      </c>
      <c r="I77" s="181" t="s">
        <v>554</v>
      </c>
      <c r="J77" s="103" t="s">
        <v>555</v>
      </c>
      <c r="K77" s="106">
        <v>2</v>
      </c>
      <c r="L77" s="100" t="s">
        <v>21</v>
      </c>
      <c r="M77" s="106" t="s">
        <v>556</v>
      </c>
      <c r="N77" s="106" t="s">
        <v>557</v>
      </c>
      <c r="O77" s="173">
        <v>1</v>
      </c>
      <c r="P77" s="94">
        <v>44075</v>
      </c>
      <c r="Q77" s="174">
        <v>44227</v>
      </c>
      <c r="R77" s="106" t="s">
        <v>31</v>
      </c>
      <c r="S77" s="95" t="s">
        <v>68</v>
      </c>
      <c r="T77" s="95" t="s">
        <v>214</v>
      </c>
      <c r="U77" s="132" t="s">
        <v>254</v>
      </c>
      <c r="V77" s="83">
        <v>44196</v>
      </c>
      <c r="W77" s="87" t="s">
        <v>769</v>
      </c>
      <c r="X77" s="218">
        <v>1</v>
      </c>
      <c r="Y77" s="219" t="s">
        <v>272</v>
      </c>
      <c r="Z77" s="220" t="s">
        <v>203</v>
      </c>
      <c r="AA77" s="85" t="s">
        <v>277</v>
      </c>
      <c r="AB77" s="83">
        <v>44316</v>
      </c>
      <c r="AC77" s="281" t="s">
        <v>1166</v>
      </c>
      <c r="AD77" s="50">
        <v>2</v>
      </c>
      <c r="AE77" s="51">
        <f t="shared" si="7"/>
        <v>1</v>
      </c>
      <c r="AF77" s="185">
        <f t="shared" si="8"/>
        <v>1</v>
      </c>
      <c r="AG77" s="50" t="str">
        <f t="shared" si="9"/>
        <v>TERMINADA EXTEMPORÁNEA</v>
      </c>
      <c r="AH77" s="50" t="b">
        <f t="shared" si="10"/>
        <v>0</v>
      </c>
      <c r="AI77" s="50" t="str">
        <f t="shared" si="11"/>
        <v>TERMINADA EXTEMPORÁNEA</v>
      </c>
      <c r="AJ77" s="283" t="s">
        <v>1219</v>
      </c>
      <c r="AK77" s="84" t="s">
        <v>278</v>
      </c>
      <c r="AL77" s="168" t="str">
        <f t="shared" si="12"/>
        <v>CUMPLIDA</v>
      </c>
      <c r="AM77" s="50" t="s">
        <v>1215</v>
      </c>
      <c r="AN77" s="50" t="s">
        <v>203</v>
      </c>
      <c r="AO77" s="84" t="s">
        <v>1198</v>
      </c>
    </row>
    <row r="78" spans="1:41" s="81" customFormat="1" ht="102.6">
      <c r="A78" s="113">
        <v>299</v>
      </c>
      <c r="B78" s="94">
        <v>44039</v>
      </c>
      <c r="C78" s="95" t="s">
        <v>19</v>
      </c>
      <c r="D78" s="95" t="s">
        <v>496</v>
      </c>
      <c r="E78" s="94">
        <v>44039</v>
      </c>
      <c r="F78" s="95" t="s">
        <v>558</v>
      </c>
      <c r="G78" s="101" t="s">
        <v>559</v>
      </c>
      <c r="H78" s="133" t="s">
        <v>77</v>
      </c>
      <c r="I78" s="181" t="s">
        <v>560</v>
      </c>
      <c r="J78" s="103" t="s">
        <v>561</v>
      </c>
      <c r="K78" s="106">
        <v>1</v>
      </c>
      <c r="L78" s="95" t="s">
        <v>21</v>
      </c>
      <c r="M78" s="106" t="s">
        <v>556</v>
      </c>
      <c r="N78" s="106" t="s">
        <v>562</v>
      </c>
      <c r="O78" s="173">
        <v>1</v>
      </c>
      <c r="P78" s="94">
        <v>44075</v>
      </c>
      <c r="Q78" s="174">
        <v>44227</v>
      </c>
      <c r="R78" s="106" t="s">
        <v>31</v>
      </c>
      <c r="S78" s="95" t="s">
        <v>68</v>
      </c>
      <c r="T78" s="95" t="s">
        <v>214</v>
      </c>
      <c r="U78" s="132" t="s">
        <v>254</v>
      </c>
      <c r="V78" s="83">
        <v>44196</v>
      </c>
      <c r="W78" s="87" t="s">
        <v>770</v>
      </c>
      <c r="X78" s="218">
        <v>1</v>
      </c>
      <c r="Y78" s="219" t="s">
        <v>272</v>
      </c>
      <c r="Z78" s="220" t="s">
        <v>203</v>
      </c>
      <c r="AA78" s="85" t="s">
        <v>277</v>
      </c>
      <c r="AB78" s="83">
        <v>44316</v>
      </c>
      <c r="AC78" s="255" t="s">
        <v>1108</v>
      </c>
      <c r="AD78" s="50">
        <v>1</v>
      </c>
      <c r="AE78" s="51">
        <f t="shared" si="7"/>
        <v>1</v>
      </c>
      <c r="AF78" s="185">
        <f t="shared" si="8"/>
        <v>1</v>
      </c>
      <c r="AG78" s="50" t="str">
        <f t="shared" si="9"/>
        <v>TERMINADA EXTEMPORÁNEA</v>
      </c>
      <c r="AH78" s="50" t="b">
        <f t="shared" si="10"/>
        <v>0</v>
      </c>
      <c r="AI78" s="50" t="str">
        <f t="shared" si="11"/>
        <v>TERMINADA EXTEMPORÁNEA</v>
      </c>
      <c r="AJ78" s="283" t="s">
        <v>1220</v>
      </c>
      <c r="AK78" s="84" t="s">
        <v>278</v>
      </c>
      <c r="AL78" s="168" t="str">
        <f t="shared" si="12"/>
        <v>CUMPLIDA</v>
      </c>
      <c r="AM78" s="50" t="s">
        <v>1215</v>
      </c>
      <c r="AN78" s="50" t="s">
        <v>203</v>
      </c>
      <c r="AO78" s="84" t="s">
        <v>1198</v>
      </c>
    </row>
    <row r="79" spans="1:41" s="81" customFormat="1" ht="182.4">
      <c r="A79" s="113">
        <v>300</v>
      </c>
      <c r="B79" s="94">
        <v>44039</v>
      </c>
      <c r="C79" s="95" t="s">
        <v>19</v>
      </c>
      <c r="D79" s="95" t="s">
        <v>496</v>
      </c>
      <c r="E79" s="94">
        <v>44039</v>
      </c>
      <c r="F79" s="95" t="s">
        <v>563</v>
      </c>
      <c r="G79" s="102" t="s">
        <v>564</v>
      </c>
      <c r="H79" s="133" t="s">
        <v>511</v>
      </c>
      <c r="I79" s="135" t="s">
        <v>565</v>
      </c>
      <c r="J79" s="103" t="s">
        <v>566</v>
      </c>
      <c r="K79" s="103">
        <v>1</v>
      </c>
      <c r="L79" s="100" t="s">
        <v>21</v>
      </c>
      <c r="M79" s="106" t="s">
        <v>556</v>
      </c>
      <c r="N79" s="103" t="s">
        <v>567</v>
      </c>
      <c r="O79" s="175">
        <v>1</v>
      </c>
      <c r="P79" s="94">
        <v>44075</v>
      </c>
      <c r="Q79" s="174">
        <v>44227</v>
      </c>
      <c r="R79" s="106" t="s">
        <v>32</v>
      </c>
      <c r="S79" s="95" t="s">
        <v>544</v>
      </c>
      <c r="T79" s="95" t="s">
        <v>568</v>
      </c>
      <c r="U79" s="132" t="s">
        <v>254</v>
      </c>
      <c r="V79" s="83">
        <v>44196</v>
      </c>
      <c r="W79" s="87" t="s">
        <v>815</v>
      </c>
      <c r="X79" s="218">
        <v>0</v>
      </c>
      <c r="Y79" s="219" t="s">
        <v>273</v>
      </c>
      <c r="Z79" s="86"/>
      <c r="AA79" s="85" t="s">
        <v>744</v>
      </c>
      <c r="AB79" s="83">
        <v>44316</v>
      </c>
      <c r="AC79" s="272" t="s">
        <v>1120</v>
      </c>
      <c r="AD79" s="50">
        <v>1</v>
      </c>
      <c r="AE79" s="51">
        <f t="shared" si="7"/>
        <v>1</v>
      </c>
      <c r="AF79" s="185">
        <f t="shared" si="8"/>
        <v>1</v>
      </c>
      <c r="AG79" s="50" t="str">
        <f t="shared" si="9"/>
        <v>TERMINADA EXTEMPORÁNEA</v>
      </c>
      <c r="AH79" s="50" t="b">
        <f t="shared" si="10"/>
        <v>0</v>
      </c>
      <c r="AI79" s="50" t="str">
        <f t="shared" si="11"/>
        <v>TERMINADA EXTEMPORÁNEA</v>
      </c>
      <c r="AJ79" s="283" t="s">
        <v>1262</v>
      </c>
      <c r="AK79" s="84" t="s">
        <v>1015</v>
      </c>
      <c r="AL79" s="168" t="str">
        <f t="shared" si="12"/>
        <v>CUMPLIDA</v>
      </c>
      <c r="AM79" s="50"/>
      <c r="AN79" s="50" t="s">
        <v>203</v>
      </c>
      <c r="AO79" s="259" t="s">
        <v>1198</v>
      </c>
    </row>
    <row r="80" spans="1:41" s="81" customFormat="1" ht="79.8">
      <c r="A80" s="113">
        <v>301</v>
      </c>
      <c r="B80" s="94">
        <v>44039</v>
      </c>
      <c r="C80" s="95" t="s">
        <v>19</v>
      </c>
      <c r="D80" s="95" t="s">
        <v>496</v>
      </c>
      <c r="E80" s="94">
        <v>44039</v>
      </c>
      <c r="F80" s="95" t="s">
        <v>569</v>
      </c>
      <c r="G80" s="101" t="s">
        <v>570</v>
      </c>
      <c r="H80" s="133" t="s">
        <v>77</v>
      </c>
      <c r="I80" s="181" t="s">
        <v>571</v>
      </c>
      <c r="J80" s="103" t="s">
        <v>572</v>
      </c>
      <c r="K80" s="106">
        <v>3</v>
      </c>
      <c r="L80" s="95" t="s">
        <v>21</v>
      </c>
      <c r="M80" s="106" t="s">
        <v>514</v>
      </c>
      <c r="N80" s="106" t="s">
        <v>573</v>
      </c>
      <c r="O80" s="173">
        <v>1</v>
      </c>
      <c r="P80" s="94">
        <v>44075</v>
      </c>
      <c r="Q80" s="174">
        <v>44561</v>
      </c>
      <c r="R80" s="106" t="s">
        <v>31</v>
      </c>
      <c r="S80" s="95" t="s">
        <v>68</v>
      </c>
      <c r="T80" s="95" t="s">
        <v>214</v>
      </c>
      <c r="U80" s="132" t="s">
        <v>254</v>
      </c>
      <c r="V80" s="83">
        <v>44196</v>
      </c>
      <c r="W80" s="87" t="s">
        <v>771</v>
      </c>
      <c r="X80" s="218">
        <v>0</v>
      </c>
      <c r="Y80" s="219" t="s">
        <v>273</v>
      </c>
      <c r="Z80" s="86"/>
      <c r="AA80" s="85" t="s">
        <v>277</v>
      </c>
      <c r="AB80" s="83">
        <v>44316</v>
      </c>
      <c r="AC80" s="272" t="s">
        <v>1167</v>
      </c>
      <c r="AD80" s="50">
        <v>1</v>
      </c>
      <c r="AE80" s="51">
        <f t="shared" si="7"/>
        <v>0.33333333333333331</v>
      </c>
      <c r="AF80" s="185">
        <f t="shared" si="8"/>
        <v>0.33333333333333331</v>
      </c>
      <c r="AG80" s="50" t="b">
        <f t="shared" si="9"/>
        <v>0</v>
      </c>
      <c r="AH80" s="50" t="str">
        <f t="shared" si="10"/>
        <v>EN PROCESO</v>
      </c>
      <c r="AI80" s="50" t="str">
        <f t="shared" si="11"/>
        <v>EN PROCESO</v>
      </c>
      <c r="AJ80" s="283" t="s">
        <v>1212</v>
      </c>
      <c r="AK80" s="84" t="s">
        <v>278</v>
      </c>
      <c r="AL80" s="168" t="str">
        <f t="shared" si="12"/>
        <v>PENDIENTE</v>
      </c>
      <c r="AM80" s="50"/>
      <c r="AN80" s="50"/>
      <c r="AO80" s="84"/>
    </row>
    <row r="81" spans="1:41" s="81" customFormat="1" ht="228">
      <c r="A81" s="113">
        <v>302</v>
      </c>
      <c r="B81" s="94">
        <v>44039</v>
      </c>
      <c r="C81" s="95" t="s">
        <v>19</v>
      </c>
      <c r="D81" s="95" t="s">
        <v>496</v>
      </c>
      <c r="E81" s="94">
        <v>44039</v>
      </c>
      <c r="F81" s="95" t="s">
        <v>574</v>
      </c>
      <c r="G81" s="102" t="s">
        <v>575</v>
      </c>
      <c r="H81" s="133" t="s">
        <v>77</v>
      </c>
      <c r="I81" s="181" t="s">
        <v>576</v>
      </c>
      <c r="J81" s="106" t="s">
        <v>577</v>
      </c>
      <c r="K81" s="106">
        <v>2</v>
      </c>
      <c r="L81" s="95" t="s">
        <v>21</v>
      </c>
      <c r="M81" s="106" t="s">
        <v>514</v>
      </c>
      <c r="N81" s="198" t="s">
        <v>578</v>
      </c>
      <c r="O81" s="173">
        <v>1</v>
      </c>
      <c r="P81" s="94">
        <v>44075</v>
      </c>
      <c r="Q81" s="174">
        <v>44408</v>
      </c>
      <c r="R81" s="106" t="s">
        <v>579</v>
      </c>
      <c r="S81" s="95" t="s">
        <v>772</v>
      </c>
      <c r="T81" s="95" t="s">
        <v>580</v>
      </c>
      <c r="U81" s="132" t="s">
        <v>254</v>
      </c>
      <c r="V81" s="83">
        <v>44196</v>
      </c>
      <c r="W81" s="87" t="s">
        <v>773</v>
      </c>
      <c r="X81" s="218">
        <v>1</v>
      </c>
      <c r="Y81" s="219" t="s">
        <v>272</v>
      </c>
      <c r="Z81" s="220" t="s">
        <v>203</v>
      </c>
      <c r="AA81" s="85" t="s">
        <v>277</v>
      </c>
      <c r="AB81" s="83">
        <v>44316</v>
      </c>
      <c r="AC81" s="258" t="s">
        <v>1168</v>
      </c>
      <c r="AD81" s="50">
        <v>2</v>
      </c>
      <c r="AE81" s="51">
        <f t="shared" si="7"/>
        <v>1</v>
      </c>
      <c r="AF81" s="185">
        <f t="shared" si="8"/>
        <v>1</v>
      </c>
      <c r="AG81" s="50" t="b">
        <f t="shared" si="9"/>
        <v>0</v>
      </c>
      <c r="AH81" s="50" t="str">
        <f t="shared" si="10"/>
        <v>TERMINADA</v>
      </c>
      <c r="AI81" s="50" t="str">
        <f t="shared" si="11"/>
        <v>TERMINADA</v>
      </c>
      <c r="AJ81" s="282" t="s">
        <v>1263</v>
      </c>
      <c r="AK81" s="84" t="s">
        <v>1062</v>
      </c>
      <c r="AL81" s="168" t="str">
        <f t="shared" si="12"/>
        <v>CUMPLIDA</v>
      </c>
      <c r="AM81" s="50" t="s">
        <v>1073</v>
      </c>
      <c r="AN81" s="50" t="s">
        <v>205</v>
      </c>
      <c r="AO81" s="84" t="s">
        <v>1198</v>
      </c>
    </row>
    <row r="82" spans="1:41" s="81" customFormat="1" ht="228">
      <c r="A82" s="113">
        <v>303</v>
      </c>
      <c r="B82" s="90">
        <v>44106</v>
      </c>
      <c r="C82" s="242" t="s">
        <v>19</v>
      </c>
      <c r="D82" s="91" t="s">
        <v>699</v>
      </c>
      <c r="E82" s="90">
        <v>44106</v>
      </c>
      <c r="F82" s="199">
        <v>11.1</v>
      </c>
      <c r="G82" s="91" t="s">
        <v>700</v>
      </c>
      <c r="H82" s="132" t="s">
        <v>701</v>
      </c>
      <c r="I82" s="246" t="s">
        <v>702</v>
      </c>
      <c r="J82" s="247" t="s">
        <v>703</v>
      </c>
      <c r="K82" s="242">
        <v>5</v>
      </c>
      <c r="L82" s="242" t="s">
        <v>21</v>
      </c>
      <c r="M82" s="242" t="s">
        <v>115</v>
      </c>
      <c r="N82" s="251" t="s">
        <v>660</v>
      </c>
      <c r="O82" s="141">
        <v>1</v>
      </c>
      <c r="P82" s="90">
        <v>44119</v>
      </c>
      <c r="Q82" s="90">
        <v>44377</v>
      </c>
      <c r="R82" s="242" t="s">
        <v>80</v>
      </c>
      <c r="S82" s="103" t="s">
        <v>48</v>
      </c>
      <c r="T82" s="103" t="s">
        <v>704</v>
      </c>
      <c r="U82" s="132" t="s">
        <v>280</v>
      </c>
      <c r="V82" s="83">
        <v>44196</v>
      </c>
      <c r="W82" s="87" t="s">
        <v>727</v>
      </c>
      <c r="X82" s="218">
        <v>0.2</v>
      </c>
      <c r="Y82" s="219" t="s">
        <v>271</v>
      </c>
      <c r="Z82" s="86"/>
      <c r="AA82" s="85" t="s">
        <v>277</v>
      </c>
      <c r="AB82" s="83">
        <v>44316</v>
      </c>
      <c r="AC82" s="272" t="s">
        <v>1074</v>
      </c>
      <c r="AD82" s="50">
        <v>2</v>
      </c>
      <c r="AE82" s="51">
        <f t="shared" si="7"/>
        <v>0.4</v>
      </c>
      <c r="AF82" s="185">
        <f t="shared" si="8"/>
        <v>0.4</v>
      </c>
      <c r="AG82" s="50" t="b">
        <f t="shared" si="9"/>
        <v>0</v>
      </c>
      <c r="AH82" s="50" t="str">
        <f t="shared" si="10"/>
        <v>EN PROCESO</v>
      </c>
      <c r="AI82" s="50" t="str">
        <f t="shared" si="11"/>
        <v>EN PROCESO</v>
      </c>
      <c r="AJ82" s="282" t="s">
        <v>1169</v>
      </c>
      <c r="AK82" s="84" t="s">
        <v>277</v>
      </c>
      <c r="AL82" s="168" t="str">
        <f t="shared" si="12"/>
        <v>PENDIENTE</v>
      </c>
      <c r="AM82" s="50"/>
      <c r="AN82" s="50"/>
      <c r="AO82" s="84"/>
    </row>
    <row r="83" spans="1:41" s="81" customFormat="1" ht="102.6">
      <c r="A83" s="113">
        <v>304</v>
      </c>
      <c r="B83" s="90">
        <v>44106</v>
      </c>
      <c r="C83" s="242" t="s">
        <v>19</v>
      </c>
      <c r="D83" s="91" t="s">
        <v>699</v>
      </c>
      <c r="E83" s="90">
        <v>44106</v>
      </c>
      <c r="F83" s="199">
        <v>11.2</v>
      </c>
      <c r="G83" s="36" t="s">
        <v>705</v>
      </c>
      <c r="H83" s="132" t="s">
        <v>701</v>
      </c>
      <c r="I83" s="121" t="s">
        <v>706</v>
      </c>
      <c r="J83" s="196" t="s">
        <v>707</v>
      </c>
      <c r="K83" s="23">
        <v>2</v>
      </c>
      <c r="L83" s="242" t="s">
        <v>126</v>
      </c>
      <c r="M83" s="242" t="s">
        <v>115</v>
      </c>
      <c r="N83" s="251" t="s">
        <v>660</v>
      </c>
      <c r="O83" s="141">
        <v>1</v>
      </c>
      <c r="P83" s="90">
        <v>44119</v>
      </c>
      <c r="Q83" s="90">
        <v>44377</v>
      </c>
      <c r="R83" s="23" t="s">
        <v>80</v>
      </c>
      <c r="S83" s="103" t="s">
        <v>48</v>
      </c>
      <c r="T83" s="103" t="s">
        <v>72</v>
      </c>
      <c r="U83" s="132" t="s">
        <v>254</v>
      </c>
      <c r="V83" s="83">
        <v>44196</v>
      </c>
      <c r="W83" s="87" t="s">
        <v>726</v>
      </c>
      <c r="X83" s="218">
        <v>0</v>
      </c>
      <c r="Y83" s="219" t="s">
        <v>273</v>
      </c>
      <c r="Z83" s="86"/>
      <c r="AA83" s="85" t="s">
        <v>277</v>
      </c>
      <c r="AB83" s="83">
        <v>44316</v>
      </c>
      <c r="AC83" s="79" t="s">
        <v>1075</v>
      </c>
      <c r="AD83" s="50">
        <v>2</v>
      </c>
      <c r="AE83" s="51">
        <f t="shared" si="7"/>
        <v>1</v>
      </c>
      <c r="AF83" s="185">
        <f t="shared" si="8"/>
        <v>1</v>
      </c>
      <c r="AG83" s="50" t="b">
        <f t="shared" si="9"/>
        <v>0</v>
      </c>
      <c r="AH83" s="50" t="str">
        <f t="shared" si="10"/>
        <v>TERMINADA</v>
      </c>
      <c r="AI83" s="50" t="str">
        <f t="shared" si="11"/>
        <v>TERMINADA</v>
      </c>
      <c r="AJ83" s="282" t="s">
        <v>1227</v>
      </c>
      <c r="AK83" s="84" t="s">
        <v>277</v>
      </c>
      <c r="AL83" s="168" t="str">
        <f t="shared" si="12"/>
        <v>CUMPLIDA</v>
      </c>
      <c r="AM83" s="50" t="s">
        <v>1228</v>
      </c>
      <c r="AN83" s="50" t="s">
        <v>205</v>
      </c>
      <c r="AO83" s="84"/>
    </row>
    <row r="84" spans="1:41" s="81" customFormat="1" ht="114">
      <c r="A84" s="113">
        <v>305</v>
      </c>
      <c r="B84" s="90">
        <v>44106</v>
      </c>
      <c r="C84" s="242" t="s">
        <v>19</v>
      </c>
      <c r="D84" s="91" t="s">
        <v>699</v>
      </c>
      <c r="E84" s="90">
        <v>44106</v>
      </c>
      <c r="F84" s="242" t="s">
        <v>708</v>
      </c>
      <c r="G84" s="24" t="s">
        <v>709</v>
      </c>
      <c r="H84" s="132" t="s">
        <v>701</v>
      </c>
      <c r="I84" s="125" t="s">
        <v>710</v>
      </c>
      <c r="J84" s="197" t="s">
        <v>711</v>
      </c>
      <c r="K84" s="25">
        <v>5</v>
      </c>
      <c r="L84" s="242" t="s">
        <v>21</v>
      </c>
      <c r="M84" s="23" t="s">
        <v>712</v>
      </c>
      <c r="N84" s="251" t="s">
        <v>660</v>
      </c>
      <c r="O84" s="141">
        <v>1</v>
      </c>
      <c r="P84" s="90">
        <v>44119</v>
      </c>
      <c r="Q84" s="90">
        <v>44484</v>
      </c>
      <c r="R84" s="23" t="s">
        <v>80</v>
      </c>
      <c r="S84" s="103" t="s">
        <v>48</v>
      </c>
      <c r="T84" s="103" t="s">
        <v>72</v>
      </c>
      <c r="U84" s="132" t="s">
        <v>254</v>
      </c>
      <c r="V84" s="83">
        <v>44196</v>
      </c>
      <c r="W84" s="87" t="s">
        <v>726</v>
      </c>
      <c r="X84" s="218">
        <v>0</v>
      </c>
      <c r="Y84" s="219" t="s">
        <v>273</v>
      </c>
      <c r="Z84" s="86"/>
      <c r="AA84" s="85" t="s">
        <v>277</v>
      </c>
      <c r="AB84" s="83">
        <v>44316</v>
      </c>
      <c r="AC84" s="79" t="s">
        <v>1076</v>
      </c>
      <c r="AD84" s="50">
        <v>1</v>
      </c>
      <c r="AE84" s="51">
        <f t="shared" si="7"/>
        <v>0.2</v>
      </c>
      <c r="AF84" s="185">
        <f t="shared" si="8"/>
        <v>0.2</v>
      </c>
      <c r="AG84" s="50" t="b">
        <f t="shared" si="9"/>
        <v>0</v>
      </c>
      <c r="AH84" s="50" t="str">
        <f t="shared" si="10"/>
        <v>EN PROCESO</v>
      </c>
      <c r="AI84" s="50" t="str">
        <f t="shared" si="11"/>
        <v>EN PROCESO</v>
      </c>
      <c r="AJ84" s="282" t="s">
        <v>1077</v>
      </c>
      <c r="AK84" s="84" t="s">
        <v>277</v>
      </c>
      <c r="AL84" s="168" t="str">
        <f t="shared" si="12"/>
        <v>PENDIENTE</v>
      </c>
      <c r="AM84" s="50"/>
      <c r="AN84" s="50"/>
      <c r="AO84" s="84"/>
    </row>
    <row r="85" spans="1:41" s="81" customFormat="1" ht="342">
      <c r="A85" s="113">
        <v>306</v>
      </c>
      <c r="B85" s="90">
        <v>44106</v>
      </c>
      <c r="C85" s="242" t="s">
        <v>19</v>
      </c>
      <c r="D85" s="91" t="s">
        <v>699</v>
      </c>
      <c r="E85" s="90">
        <v>44106</v>
      </c>
      <c r="F85" s="242" t="s">
        <v>537</v>
      </c>
      <c r="G85" s="24" t="s">
        <v>713</v>
      </c>
      <c r="H85" s="132" t="s">
        <v>701</v>
      </c>
      <c r="I85" s="125" t="s">
        <v>714</v>
      </c>
      <c r="J85" s="32" t="s">
        <v>715</v>
      </c>
      <c r="K85" s="23">
        <v>7</v>
      </c>
      <c r="L85" s="242" t="s">
        <v>21</v>
      </c>
      <c r="M85" s="23" t="s">
        <v>115</v>
      </c>
      <c r="N85" s="251" t="s">
        <v>660</v>
      </c>
      <c r="O85" s="141">
        <v>1</v>
      </c>
      <c r="P85" s="90">
        <v>44119</v>
      </c>
      <c r="Q85" s="90">
        <v>44484</v>
      </c>
      <c r="R85" s="23" t="s">
        <v>80</v>
      </c>
      <c r="S85" s="103" t="s">
        <v>48</v>
      </c>
      <c r="T85" s="103" t="s">
        <v>72</v>
      </c>
      <c r="U85" s="132" t="s">
        <v>254</v>
      </c>
      <c r="V85" s="83">
        <v>44196</v>
      </c>
      <c r="W85" s="87" t="s">
        <v>774</v>
      </c>
      <c r="X85" s="218">
        <v>0.1429</v>
      </c>
      <c r="Y85" s="219" t="s">
        <v>271</v>
      </c>
      <c r="Z85" s="86"/>
      <c r="AA85" s="85" t="s">
        <v>277</v>
      </c>
      <c r="AB85" s="83">
        <v>44316</v>
      </c>
      <c r="AC85" s="79" t="s">
        <v>1078</v>
      </c>
      <c r="AD85" s="50">
        <v>2</v>
      </c>
      <c r="AE85" s="51">
        <f t="shared" si="7"/>
        <v>0.2857142857142857</v>
      </c>
      <c r="AF85" s="185">
        <f t="shared" si="8"/>
        <v>0.2857142857142857</v>
      </c>
      <c r="AG85" s="50" t="b">
        <f t="shared" si="9"/>
        <v>0</v>
      </c>
      <c r="AH85" s="50" t="str">
        <f t="shared" si="10"/>
        <v>EN PROCESO</v>
      </c>
      <c r="AI85" s="50" t="str">
        <f t="shared" si="11"/>
        <v>EN PROCESO</v>
      </c>
      <c r="AJ85" s="282" t="s">
        <v>1170</v>
      </c>
      <c r="AK85" s="84" t="s">
        <v>277</v>
      </c>
      <c r="AL85" s="168" t="str">
        <f t="shared" si="12"/>
        <v>PENDIENTE</v>
      </c>
      <c r="AM85" s="50"/>
      <c r="AN85" s="50"/>
      <c r="AO85" s="84"/>
    </row>
    <row r="86" spans="1:41" s="81" customFormat="1" ht="91.2">
      <c r="A86" s="113">
        <v>307</v>
      </c>
      <c r="B86" s="22">
        <v>44041</v>
      </c>
      <c r="C86" s="23" t="s">
        <v>19</v>
      </c>
      <c r="D86" s="23" t="s">
        <v>581</v>
      </c>
      <c r="E86" s="22">
        <v>44041</v>
      </c>
      <c r="F86" s="23" t="s">
        <v>582</v>
      </c>
      <c r="G86" s="24" t="s">
        <v>583</v>
      </c>
      <c r="H86" s="120" t="s">
        <v>262</v>
      </c>
      <c r="I86" s="119" t="s">
        <v>584</v>
      </c>
      <c r="J86" s="23" t="s">
        <v>585</v>
      </c>
      <c r="K86" s="23">
        <v>1</v>
      </c>
      <c r="L86" s="23" t="s">
        <v>126</v>
      </c>
      <c r="M86" s="23" t="s">
        <v>586</v>
      </c>
      <c r="N86" s="26" t="s">
        <v>587</v>
      </c>
      <c r="O86" s="27">
        <v>1</v>
      </c>
      <c r="P86" s="22">
        <v>44075</v>
      </c>
      <c r="Q86" s="22">
        <v>44195</v>
      </c>
      <c r="R86" s="23" t="s">
        <v>33</v>
      </c>
      <c r="S86" s="28" t="s">
        <v>68</v>
      </c>
      <c r="T86" s="177" t="s">
        <v>588</v>
      </c>
      <c r="U86" s="132" t="s">
        <v>254</v>
      </c>
      <c r="V86" s="83">
        <v>44196</v>
      </c>
      <c r="W86" s="87" t="s">
        <v>733</v>
      </c>
      <c r="X86" s="218">
        <v>0.5</v>
      </c>
      <c r="Y86" s="219" t="s">
        <v>274</v>
      </c>
      <c r="Z86" s="86"/>
      <c r="AA86" s="85" t="s">
        <v>277</v>
      </c>
      <c r="AB86" s="83">
        <v>44316</v>
      </c>
      <c r="AC86" s="255" t="s">
        <v>1010</v>
      </c>
      <c r="AD86" s="50">
        <v>1</v>
      </c>
      <c r="AE86" s="51">
        <f t="shared" si="7"/>
        <v>1</v>
      </c>
      <c r="AF86" s="185">
        <f t="shared" si="8"/>
        <v>1</v>
      </c>
      <c r="AG86" s="50" t="str">
        <f t="shared" si="9"/>
        <v>TERMINADA EXTEMPORÁNEA</v>
      </c>
      <c r="AH86" s="50" t="b">
        <f t="shared" si="10"/>
        <v>0</v>
      </c>
      <c r="AI86" s="50" t="str">
        <f t="shared" si="11"/>
        <v>TERMINADA EXTEMPORÁNEA</v>
      </c>
      <c r="AJ86" s="49" t="s">
        <v>1245</v>
      </c>
      <c r="AK86" s="259" t="s">
        <v>1015</v>
      </c>
      <c r="AL86" s="168" t="str">
        <f t="shared" si="12"/>
        <v>CUMPLIDA</v>
      </c>
      <c r="AM86" s="256" t="s">
        <v>1244</v>
      </c>
      <c r="AN86" s="50" t="s">
        <v>203</v>
      </c>
      <c r="AO86" s="259" t="s">
        <v>1198</v>
      </c>
    </row>
    <row r="87" spans="1:41" s="81" customFormat="1" ht="114">
      <c r="A87" s="113">
        <v>308</v>
      </c>
      <c r="B87" s="22">
        <v>44041</v>
      </c>
      <c r="C87" s="23" t="s">
        <v>19</v>
      </c>
      <c r="D87" s="23" t="s">
        <v>581</v>
      </c>
      <c r="E87" s="22">
        <v>44041</v>
      </c>
      <c r="F87" s="23" t="s">
        <v>589</v>
      </c>
      <c r="G87" s="24" t="s">
        <v>590</v>
      </c>
      <c r="H87" s="120" t="s">
        <v>262</v>
      </c>
      <c r="I87" s="119" t="s">
        <v>775</v>
      </c>
      <c r="J87" s="23" t="s">
        <v>776</v>
      </c>
      <c r="K87" s="23">
        <v>4</v>
      </c>
      <c r="L87" s="23" t="s">
        <v>126</v>
      </c>
      <c r="M87" s="23" t="s">
        <v>586</v>
      </c>
      <c r="N87" s="23" t="s">
        <v>591</v>
      </c>
      <c r="O87" s="27">
        <v>1</v>
      </c>
      <c r="P87" s="22">
        <v>44105</v>
      </c>
      <c r="Q87" s="22">
        <v>44469</v>
      </c>
      <c r="R87" s="23" t="s">
        <v>33</v>
      </c>
      <c r="S87" s="28" t="s">
        <v>68</v>
      </c>
      <c r="T87" s="28" t="s">
        <v>588</v>
      </c>
      <c r="U87" s="132" t="s">
        <v>254</v>
      </c>
      <c r="V87" s="83">
        <v>44196</v>
      </c>
      <c r="W87" s="87" t="s">
        <v>734</v>
      </c>
      <c r="X87" s="218">
        <v>0</v>
      </c>
      <c r="Y87" s="219" t="s">
        <v>273</v>
      </c>
      <c r="Z87" s="86"/>
      <c r="AA87" s="85" t="s">
        <v>277</v>
      </c>
      <c r="AB87" s="83">
        <v>44316</v>
      </c>
      <c r="AC87" s="255" t="s">
        <v>1011</v>
      </c>
      <c r="AD87" s="50">
        <v>0</v>
      </c>
      <c r="AE87" s="51">
        <f t="shared" si="7"/>
        <v>0</v>
      </c>
      <c r="AF87" s="185">
        <f t="shared" si="8"/>
        <v>0</v>
      </c>
      <c r="AG87" s="50" t="b">
        <f t="shared" si="9"/>
        <v>0</v>
      </c>
      <c r="AH87" s="50" t="str">
        <f t="shared" si="10"/>
        <v>SIN INICIAR</v>
      </c>
      <c r="AI87" s="50" t="str">
        <f t="shared" si="11"/>
        <v>SIN INICIAR</v>
      </c>
      <c r="AJ87" s="87" t="s">
        <v>1036</v>
      </c>
      <c r="AK87" s="259" t="s">
        <v>1015</v>
      </c>
      <c r="AL87" s="168" t="str">
        <f t="shared" si="12"/>
        <v>PENDIENTE</v>
      </c>
      <c r="AM87" s="256" t="s">
        <v>1016</v>
      </c>
      <c r="AN87" s="50"/>
      <c r="AO87" s="259"/>
    </row>
    <row r="88" spans="1:41" s="81" customFormat="1" ht="57">
      <c r="A88" s="113">
        <v>309</v>
      </c>
      <c r="B88" s="22">
        <v>44041</v>
      </c>
      <c r="C88" s="23" t="s">
        <v>19</v>
      </c>
      <c r="D88" s="23" t="s">
        <v>581</v>
      </c>
      <c r="E88" s="22">
        <v>44041</v>
      </c>
      <c r="F88" s="23" t="s">
        <v>592</v>
      </c>
      <c r="G88" s="36" t="s">
        <v>593</v>
      </c>
      <c r="H88" s="120" t="s">
        <v>73</v>
      </c>
      <c r="I88" s="119" t="s">
        <v>594</v>
      </c>
      <c r="J88" s="140" t="s">
        <v>777</v>
      </c>
      <c r="K88" s="140">
        <v>1</v>
      </c>
      <c r="L88" s="23" t="s">
        <v>126</v>
      </c>
      <c r="M88" s="23" t="s">
        <v>595</v>
      </c>
      <c r="N88" s="23" t="s">
        <v>596</v>
      </c>
      <c r="O88" s="27">
        <v>1</v>
      </c>
      <c r="P88" s="22">
        <v>44075</v>
      </c>
      <c r="Q88" s="22">
        <v>44377</v>
      </c>
      <c r="R88" s="23" t="s">
        <v>32</v>
      </c>
      <c r="S88" s="28" t="s">
        <v>253</v>
      </c>
      <c r="T88" s="28" t="s">
        <v>238</v>
      </c>
      <c r="U88" s="132" t="s">
        <v>254</v>
      </c>
      <c r="V88" s="83">
        <v>44196</v>
      </c>
      <c r="W88" s="210" t="s">
        <v>745</v>
      </c>
      <c r="X88" s="218">
        <v>0</v>
      </c>
      <c r="Y88" s="219" t="s">
        <v>273</v>
      </c>
      <c r="Z88" s="86"/>
      <c r="AA88" s="85" t="s">
        <v>278</v>
      </c>
      <c r="AB88" s="83">
        <v>44316</v>
      </c>
      <c r="AC88" s="255" t="s">
        <v>1024</v>
      </c>
      <c r="AD88" s="50">
        <v>0</v>
      </c>
      <c r="AE88" s="51">
        <f t="shared" si="7"/>
        <v>0</v>
      </c>
      <c r="AF88" s="185">
        <f t="shared" si="8"/>
        <v>0</v>
      </c>
      <c r="AG88" s="50" t="b">
        <f t="shared" si="9"/>
        <v>0</v>
      </c>
      <c r="AH88" s="50" t="str">
        <f t="shared" si="10"/>
        <v>SIN INICIAR</v>
      </c>
      <c r="AI88" s="50" t="str">
        <f t="shared" si="11"/>
        <v>SIN INICIAR</v>
      </c>
      <c r="AJ88" s="283" t="s">
        <v>1264</v>
      </c>
      <c r="AK88" s="84" t="s">
        <v>1015</v>
      </c>
      <c r="AL88" s="168" t="str">
        <f t="shared" si="12"/>
        <v>PENDIENTE</v>
      </c>
      <c r="AM88" s="50"/>
      <c r="AN88" s="50"/>
      <c r="AO88" s="84"/>
    </row>
    <row r="89" spans="1:41" s="81" customFormat="1" ht="68.400000000000006">
      <c r="A89" s="113">
        <v>310</v>
      </c>
      <c r="B89" s="22">
        <v>44041</v>
      </c>
      <c r="C89" s="23" t="s">
        <v>19</v>
      </c>
      <c r="D89" s="23" t="s">
        <v>581</v>
      </c>
      <c r="E89" s="22">
        <v>44041</v>
      </c>
      <c r="F89" s="23" t="s">
        <v>313</v>
      </c>
      <c r="G89" s="36" t="s">
        <v>597</v>
      </c>
      <c r="H89" s="120" t="s">
        <v>262</v>
      </c>
      <c r="I89" s="179" t="s">
        <v>778</v>
      </c>
      <c r="J89" s="140" t="s">
        <v>779</v>
      </c>
      <c r="K89" s="140">
        <v>3</v>
      </c>
      <c r="L89" s="140" t="s">
        <v>126</v>
      </c>
      <c r="M89" s="23" t="s">
        <v>586</v>
      </c>
      <c r="N89" s="140" t="s">
        <v>591</v>
      </c>
      <c r="O89" s="178">
        <v>1</v>
      </c>
      <c r="P89" s="78">
        <v>44105</v>
      </c>
      <c r="Q89" s="78">
        <v>44469</v>
      </c>
      <c r="R89" s="140" t="s">
        <v>33</v>
      </c>
      <c r="S89" s="28" t="s">
        <v>68</v>
      </c>
      <c r="T89" s="177" t="s">
        <v>588</v>
      </c>
      <c r="U89" s="132" t="s">
        <v>254</v>
      </c>
      <c r="V89" s="83">
        <v>44196</v>
      </c>
      <c r="W89" s="87" t="s">
        <v>735</v>
      </c>
      <c r="X89" s="218">
        <v>0.1</v>
      </c>
      <c r="Y89" s="219" t="s">
        <v>271</v>
      </c>
      <c r="Z89" s="86"/>
      <c r="AA89" s="85" t="s">
        <v>277</v>
      </c>
      <c r="AB89" s="83">
        <v>44316</v>
      </c>
      <c r="AC89" s="255" t="s">
        <v>1012</v>
      </c>
      <c r="AD89" s="50">
        <v>2</v>
      </c>
      <c r="AE89" s="51">
        <f t="shared" si="7"/>
        <v>0.66666666666666663</v>
      </c>
      <c r="AF89" s="185">
        <f t="shared" si="8"/>
        <v>0.66666666666666663</v>
      </c>
      <c r="AG89" s="50" t="b">
        <f t="shared" si="9"/>
        <v>0</v>
      </c>
      <c r="AH89" s="50" t="str">
        <f t="shared" si="10"/>
        <v>EN PROCESO</v>
      </c>
      <c r="AI89" s="50" t="str">
        <f t="shared" si="11"/>
        <v>EN PROCESO</v>
      </c>
      <c r="AJ89" s="87" t="s">
        <v>1207</v>
      </c>
      <c r="AK89" s="259" t="s">
        <v>1015</v>
      </c>
      <c r="AL89" s="168" t="str">
        <f t="shared" si="12"/>
        <v>PENDIENTE</v>
      </c>
      <c r="AM89" s="256"/>
      <c r="AN89" s="50"/>
      <c r="AO89" s="259"/>
    </row>
    <row r="90" spans="1:41" s="81" customFormat="1" ht="102.6">
      <c r="A90" s="113">
        <v>311</v>
      </c>
      <c r="B90" s="22">
        <v>44041</v>
      </c>
      <c r="C90" s="23" t="s">
        <v>19</v>
      </c>
      <c r="D90" s="23" t="s">
        <v>581</v>
      </c>
      <c r="E90" s="22">
        <v>44041</v>
      </c>
      <c r="F90" s="23" t="s">
        <v>598</v>
      </c>
      <c r="G90" s="36" t="s">
        <v>599</v>
      </c>
      <c r="H90" s="120" t="s">
        <v>262</v>
      </c>
      <c r="I90" s="179" t="s">
        <v>600</v>
      </c>
      <c r="J90" s="140" t="s">
        <v>601</v>
      </c>
      <c r="K90" s="140">
        <v>4</v>
      </c>
      <c r="L90" s="140" t="s">
        <v>126</v>
      </c>
      <c r="M90" s="23" t="s">
        <v>586</v>
      </c>
      <c r="N90" s="140" t="s">
        <v>602</v>
      </c>
      <c r="O90" s="178">
        <v>1</v>
      </c>
      <c r="P90" s="78">
        <v>44105</v>
      </c>
      <c r="Q90" s="78">
        <v>44469</v>
      </c>
      <c r="R90" s="140" t="s">
        <v>33</v>
      </c>
      <c r="S90" s="28" t="s">
        <v>68</v>
      </c>
      <c r="T90" s="177" t="s">
        <v>588</v>
      </c>
      <c r="U90" s="132" t="s">
        <v>254</v>
      </c>
      <c r="V90" s="83">
        <v>44196</v>
      </c>
      <c r="W90" s="87" t="s">
        <v>734</v>
      </c>
      <c r="X90" s="218">
        <v>0</v>
      </c>
      <c r="Y90" s="219" t="s">
        <v>273</v>
      </c>
      <c r="Z90" s="86"/>
      <c r="AA90" s="85" t="s">
        <v>277</v>
      </c>
      <c r="AB90" s="83">
        <v>44316</v>
      </c>
      <c r="AC90" s="255" t="s">
        <v>1013</v>
      </c>
      <c r="AD90" s="50">
        <v>1</v>
      </c>
      <c r="AE90" s="51">
        <f t="shared" si="7"/>
        <v>0.25</v>
      </c>
      <c r="AF90" s="185">
        <f t="shared" si="8"/>
        <v>0.25</v>
      </c>
      <c r="AG90" s="50" t="b">
        <f t="shared" si="9"/>
        <v>0</v>
      </c>
      <c r="AH90" s="50" t="str">
        <f t="shared" si="10"/>
        <v>EN PROCESO</v>
      </c>
      <c r="AI90" s="50" t="str">
        <f t="shared" si="11"/>
        <v>EN PROCESO</v>
      </c>
      <c r="AJ90" s="87" t="s">
        <v>1208</v>
      </c>
      <c r="AK90" s="259" t="s">
        <v>1015</v>
      </c>
      <c r="AL90" s="168" t="str">
        <f t="shared" si="12"/>
        <v>PENDIENTE</v>
      </c>
      <c r="AM90" s="256"/>
      <c r="AN90" s="50"/>
      <c r="AO90" s="259"/>
    </row>
    <row r="91" spans="1:41" s="81" customFormat="1" ht="68.400000000000006">
      <c r="A91" s="113">
        <v>312</v>
      </c>
      <c r="B91" s="22">
        <v>44041</v>
      </c>
      <c r="C91" s="23" t="s">
        <v>19</v>
      </c>
      <c r="D91" s="23" t="s">
        <v>581</v>
      </c>
      <c r="E91" s="22">
        <v>44041</v>
      </c>
      <c r="F91" s="23" t="s">
        <v>603</v>
      </c>
      <c r="G91" s="36" t="s">
        <v>604</v>
      </c>
      <c r="H91" s="120" t="s">
        <v>262</v>
      </c>
      <c r="I91" s="179" t="s">
        <v>605</v>
      </c>
      <c r="J91" s="140" t="s">
        <v>780</v>
      </c>
      <c r="K91" s="140">
        <v>3</v>
      </c>
      <c r="L91" s="140" t="s">
        <v>126</v>
      </c>
      <c r="M91" s="23" t="s">
        <v>586</v>
      </c>
      <c r="N91" s="140" t="s">
        <v>606</v>
      </c>
      <c r="O91" s="178">
        <v>1</v>
      </c>
      <c r="P91" s="78">
        <v>44105</v>
      </c>
      <c r="Q91" s="78">
        <v>44469</v>
      </c>
      <c r="R91" s="140" t="s">
        <v>33</v>
      </c>
      <c r="S91" s="28" t="s">
        <v>68</v>
      </c>
      <c r="T91" s="177" t="s">
        <v>588</v>
      </c>
      <c r="U91" s="132" t="s">
        <v>254</v>
      </c>
      <c r="V91" s="83">
        <v>44196</v>
      </c>
      <c r="W91" s="87" t="s">
        <v>734</v>
      </c>
      <c r="X91" s="218">
        <v>0</v>
      </c>
      <c r="Y91" s="219" t="s">
        <v>273</v>
      </c>
      <c r="Z91" s="86"/>
      <c r="AA91" s="85" t="s">
        <v>277</v>
      </c>
      <c r="AB91" s="83">
        <v>44316</v>
      </c>
      <c r="AC91" s="255" t="s">
        <v>1014</v>
      </c>
      <c r="AD91" s="50">
        <v>0</v>
      </c>
      <c r="AE91" s="51">
        <f t="shared" si="7"/>
        <v>0</v>
      </c>
      <c r="AF91" s="185">
        <f t="shared" si="8"/>
        <v>0</v>
      </c>
      <c r="AG91" s="50" t="b">
        <f t="shared" si="9"/>
        <v>0</v>
      </c>
      <c r="AH91" s="50" t="str">
        <f t="shared" si="10"/>
        <v>SIN INICIAR</v>
      </c>
      <c r="AI91" s="50" t="str">
        <f t="shared" si="11"/>
        <v>SIN INICIAR</v>
      </c>
      <c r="AJ91" s="87" t="s">
        <v>1171</v>
      </c>
      <c r="AK91" s="259" t="s">
        <v>1015</v>
      </c>
      <c r="AL91" s="168" t="str">
        <f t="shared" si="12"/>
        <v>PENDIENTE</v>
      </c>
      <c r="AM91" s="256" t="s">
        <v>1016</v>
      </c>
      <c r="AN91" s="50"/>
      <c r="AO91" s="259"/>
    </row>
    <row r="92" spans="1:41" s="81" customFormat="1" ht="136.80000000000001">
      <c r="A92" s="113">
        <v>313</v>
      </c>
      <c r="B92" s="22">
        <v>44041</v>
      </c>
      <c r="C92" s="23" t="s">
        <v>19</v>
      </c>
      <c r="D92" s="23" t="s">
        <v>581</v>
      </c>
      <c r="E92" s="22">
        <v>44041</v>
      </c>
      <c r="F92" s="23" t="s">
        <v>607</v>
      </c>
      <c r="G92" s="24" t="s">
        <v>608</v>
      </c>
      <c r="H92" s="120" t="s">
        <v>73</v>
      </c>
      <c r="I92" s="119" t="s">
        <v>781</v>
      </c>
      <c r="J92" s="140" t="s">
        <v>609</v>
      </c>
      <c r="K92" s="23">
        <v>2</v>
      </c>
      <c r="L92" s="23" t="s">
        <v>126</v>
      </c>
      <c r="M92" s="23" t="s">
        <v>595</v>
      </c>
      <c r="N92" s="23" t="s">
        <v>610</v>
      </c>
      <c r="O92" s="27">
        <v>1</v>
      </c>
      <c r="P92" s="22">
        <v>44075</v>
      </c>
      <c r="Q92" s="22">
        <v>44286</v>
      </c>
      <c r="R92" s="23" t="s">
        <v>32</v>
      </c>
      <c r="S92" s="28" t="s">
        <v>253</v>
      </c>
      <c r="T92" s="28" t="s">
        <v>238</v>
      </c>
      <c r="U92" s="132" t="s">
        <v>254</v>
      </c>
      <c r="V92" s="83">
        <v>44196</v>
      </c>
      <c r="W92" s="210" t="s">
        <v>746</v>
      </c>
      <c r="X92" s="218">
        <v>0.5</v>
      </c>
      <c r="Y92" s="219" t="s">
        <v>271</v>
      </c>
      <c r="Z92" s="86"/>
      <c r="AA92" s="85" t="s">
        <v>278</v>
      </c>
      <c r="AB92" s="83">
        <v>44316</v>
      </c>
      <c r="AC92" s="101" t="s">
        <v>1119</v>
      </c>
      <c r="AD92" s="50">
        <v>2</v>
      </c>
      <c r="AE92" s="51">
        <f t="shared" si="7"/>
        <v>1</v>
      </c>
      <c r="AF92" s="185">
        <f t="shared" si="8"/>
        <v>1</v>
      </c>
      <c r="AG92" s="50" t="str">
        <f t="shared" si="9"/>
        <v>TERMINADA EXTEMPORÁNEA</v>
      </c>
      <c r="AH92" s="50" t="b">
        <f t="shared" si="10"/>
        <v>0</v>
      </c>
      <c r="AI92" s="50" t="str">
        <f t="shared" si="11"/>
        <v>TERMINADA EXTEMPORÁNEA</v>
      </c>
      <c r="AJ92" s="283" t="s">
        <v>1265</v>
      </c>
      <c r="AK92" s="84" t="s">
        <v>1015</v>
      </c>
      <c r="AL92" s="168" t="str">
        <f t="shared" si="12"/>
        <v>CUMPLIDA</v>
      </c>
      <c r="AM92" s="260" t="s">
        <v>1020</v>
      </c>
      <c r="AN92" s="50" t="s">
        <v>205</v>
      </c>
      <c r="AO92" s="84" t="s">
        <v>1198</v>
      </c>
    </row>
    <row r="93" spans="1:41" s="81" customFormat="1" ht="91.2">
      <c r="A93" s="113">
        <v>315</v>
      </c>
      <c r="B93" s="22">
        <v>44041</v>
      </c>
      <c r="C93" s="23" t="s">
        <v>19</v>
      </c>
      <c r="D93" s="23" t="s">
        <v>581</v>
      </c>
      <c r="E93" s="22">
        <v>44041</v>
      </c>
      <c r="F93" s="23" t="s">
        <v>611</v>
      </c>
      <c r="G93" s="24" t="s">
        <v>612</v>
      </c>
      <c r="H93" s="120" t="s">
        <v>73</v>
      </c>
      <c r="I93" s="119" t="s">
        <v>613</v>
      </c>
      <c r="J93" s="23" t="s">
        <v>614</v>
      </c>
      <c r="K93" s="23">
        <v>1</v>
      </c>
      <c r="L93" s="23" t="s">
        <v>126</v>
      </c>
      <c r="M93" s="23" t="s">
        <v>595</v>
      </c>
      <c r="N93" s="23" t="s">
        <v>615</v>
      </c>
      <c r="O93" s="27">
        <v>1</v>
      </c>
      <c r="P93" s="78">
        <v>44136</v>
      </c>
      <c r="Q93" s="78">
        <v>44286</v>
      </c>
      <c r="R93" s="23" t="s">
        <v>32</v>
      </c>
      <c r="S93" s="28" t="s">
        <v>253</v>
      </c>
      <c r="T93" s="28" t="s">
        <v>238</v>
      </c>
      <c r="U93" s="132" t="s">
        <v>254</v>
      </c>
      <c r="V93" s="83">
        <v>44196</v>
      </c>
      <c r="W93" s="210" t="s">
        <v>747</v>
      </c>
      <c r="X93" s="218">
        <v>0.5</v>
      </c>
      <c r="Y93" s="219" t="s">
        <v>271</v>
      </c>
      <c r="Z93" s="86"/>
      <c r="AA93" s="85" t="s">
        <v>278</v>
      </c>
      <c r="AB93" s="83">
        <v>44316</v>
      </c>
      <c r="AC93" s="101" t="s">
        <v>1118</v>
      </c>
      <c r="AD93" s="50">
        <v>2</v>
      </c>
      <c r="AE93" s="51">
        <f t="shared" si="7"/>
        <v>2</v>
      </c>
      <c r="AF93" s="185">
        <f t="shared" si="8"/>
        <v>1</v>
      </c>
      <c r="AG93" s="50" t="str">
        <f t="shared" si="9"/>
        <v>TERMINADA EXTEMPORÁNEA</v>
      </c>
      <c r="AH93" s="50" t="b">
        <f t="shared" si="10"/>
        <v>0</v>
      </c>
      <c r="AI93" s="50" t="str">
        <f t="shared" si="11"/>
        <v>TERMINADA EXTEMPORÁNEA</v>
      </c>
      <c r="AJ93" s="283" t="s">
        <v>1266</v>
      </c>
      <c r="AK93" s="84" t="s">
        <v>1015</v>
      </c>
      <c r="AL93" s="168" t="str">
        <f t="shared" si="12"/>
        <v>CUMPLIDA</v>
      </c>
      <c r="AM93" s="256" t="s">
        <v>1020</v>
      </c>
      <c r="AN93" s="50" t="s">
        <v>205</v>
      </c>
      <c r="AO93" s="84" t="s">
        <v>1198</v>
      </c>
    </row>
    <row r="94" spans="1:41" s="81" customFormat="1" ht="68.400000000000006">
      <c r="A94" s="113">
        <v>317</v>
      </c>
      <c r="B94" s="22">
        <v>44041</v>
      </c>
      <c r="C94" s="23" t="s">
        <v>19</v>
      </c>
      <c r="D94" s="23" t="s">
        <v>581</v>
      </c>
      <c r="E94" s="22">
        <v>44041</v>
      </c>
      <c r="F94" s="23" t="s">
        <v>616</v>
      </c>
      <c r="G94" s="24" t="s">
        <v>617</v>
      </c>
      <c r="H94" s="120" t="s">
        <v>262</v>
      </c>
      <c r="I94" s="179" t="s">
        <v>618</v>
      </c>
      <c r="J94" s="140" t="s">
        <v>782</v>
      </c>
      <c r="K94" s="140">
        <v>1</v>
      </c>
      <c r="L94" s="140" t="s">
        <v>126</v>
      </c>
      <c r="M94" s="23" t="s">
        <v>586</v>
      </c>
      <c r="N94" s="140" t="s">
        <v>619</v>
      </c>
      <c r="O94" s="178">
        <v>1</v>
      </c>
      <c r="P94" s="78">
        <v>44105</v>
      </c>
      <c r="Q94" s="78">
        <v>44469</v>
      </c>
      <c r="R94" s="140" t="s">
        <v>33</v>
      </c>
      <c r="S94" s="28" t="s">
        <v>68</v>
      </c>
      <c r="T94" s="177" t="s">
        <v>588</v>
      </c>
      <c r="U94" s="132" t="s">
        <v>254</v>
      </c>
      <c r="V94" s="83">
        <v>44196</v>
      </c>
      <c r="W94" s="87" t="s">
        <v>734</v>
      </c>
      <c r="X94" s="218">
        <v>0</v>
      </c>
      <c r="Y94" s="219" t="s">
        <v>273</v>
      </c>
      <c r="Z94" s="86"/>
      <c r="AA94" s="85" t="s">
        <v>277</v>
      </c>
      <c r="AB94" s="83">
        <v>44316</v>
      </c>
      <c r="AC94" s="255" t="s">
        <v>1172</v>
      </c>
      <c r="AD94" s="50">
        <v>0.3</v>
      </c>
      <c r="AE94" s="51">
        <f t="shared" si="7"/>
        <v>0.3</v>
      </c>
      <c r="AF94" s="185">
        <f t="shared" si="8"/>
        <v>0.3</v>
      </c>
      <c r="AG94" s="50" t="b">
        <f t="shared" si="9"/>
        <v>0</v>
      </c>
      <c r="AH94" s="50" t="str">
        <f t="shared" si="10"/>
        <v>EN PROCESO</v>
      </c>
      <c r="AI94" s="50" t="str">
        <f t="shared" si="11"/>
        <v>EN PROCESO</v>
      </c>
      <c r="AJ94" s="87" t="s">
        <v>1209</v>
      </c>
      <c r="AK94" s="259" t="s">
        <v>1015</v>
      </c>
      <c r="AL94" s="168" t="str">
        <f t="shared" si="12"/>
        <v>PENDIENTE</v>
      </c>
      <c r="AM94" s="256"/>
      <c r="AN94" s="50"/>
      <c r="AO94" s="259"/>
    </row>
    <row r="95" spans="1:41" s="81" customFormat="1" ht="91.2">
      <c r="A95" s="113">
        <v>319</v>
      </c>
      <c r="B95" s="250">
        <v>44056</v>
      </c>
      <c r="C95" s="251" t="s">
        <v>189</v>
      </c>
      <c r="D95" s="251" t="s">
        <v>581</v>
      </c>
      <c r="E95" s="250">
        <v>44043</v>
      </c>
      <c r="F95" s="251" t="s">
        <v>620</v>
      </c>
      <c r="G95" s="188" t="s">
        <v>621</v>
      </c>
      <c r="H95" s="189" t="s">
        <v>190</v>
      </c>
      <c r="I95" s="190" t="s">
        <v>783</v>
      </c>
      <c r="J95" s="251" t="s">
        <v>784</v>
      </c>
      <c r="K95" s="251">
        <v>3</v>
      </c>
      <c r="L95" s="251" t="s">
        <v>265</v>
      </c>
      <c r="M95" s="251" t="s">
        <v>622</v>
      </c>
      <c r="N95" s="251" t="s">
        <v>623</v>
      </c>
      <c r="O95" s="64">
        <v>1</v>
      </c>
      <c r="P95" s="250">
        <v>44075</v>
      </c>
      <c r="Q95" s="250">
        <v>44196</v>
      </c>
      <c r="R95" s="251" t="s">
        <v>624</v>
      </c>
      <c r="S95" s="251" t="s">
        <v>54</v>
      </c>
      <c r="T95" s="28" t="s">
        <v>719</v>
      </c>
      <c r="U95" s="132" t="s">
        <v>254</v>
      </c>
      <c r="V95" s="83">
        <v>44196</v>
      </c>
      <c r="W95" s="87" t="s">
        <v>721</v>
      </c>
      <c r="X95" s="218">
        <v>0</v>
      </c>
      <c r="Y95" s="219" t="s">
        <v>274</v>
      </c>
      <c r="Z95" s="86"/>
      <c r="AA95" s="85" t="s">
        <v>277</v>
      </c>
      <c r="AB95" s="83">
        <v>44316</v>
      </c>
      <c r="AC95" s="79" t="s">
        <v>1066</v>
      </c>
      <c r="AD95" s="50">
        <v>1</v>
      </c>
      <c r="AE95" s="51">
        <f t="shared" si="7"/>
        <v>0.33333333333333331</v>
      </c>
      <c r="AF95" s="145">
        <f t="shared" si="8"/>
        <v>0.33333333333333331</v>
      </c>
      <c r="AG95" s="50" t="str">
        <f t="shared" si="9"/>
        <v>INCUMPLIDA</v>
      </c>
      <c r="AH95" s="50" t="b">
        <f t="shared" si="10"/>
        <v>0</v>
      </c>
      <c r="AI95" s="50" t="str">
        <f t="shared" si="11"/>
        <v>INCUMPLIDA</v>
      </c>
      <c r="AJ95" s="282" t="s">
        <v>1067</v>
      </c>
      <c r="AK95" s="84" t="s">
        <v>277</v>
      </c>
      <c r="AL95" s="168" t="str">
        <f t="shared" si="12"/>
        <v>PENDIENTE</v>
      </c>
      <c r="AM95" s="50"/>
      <c r="AN95" s="50"/>
      <c r="AO95" s="84"/>
    </row>
    <row r="96" spans="1:41" s="81" customFormat="1" ht="228">
      <c r="A96" s="113">
        <v>320</v>
      </c>
      <c r="B96" s="250">
        <v>44056</v>
      </c>
      <c r="C96" s="251" t="s">
        <v>189</v>
      </c>
      <c r="D96" s="251" t="s">
        <v>581</v>
      </c>
      <c r="E96" s="250">
        <v>44043</v>
      </c>
      <c r="F96" s="251" t="s">
        <v>625</v>
      </c>
      <c r="G96" s="188" t="s">
        <v>626</v>
      </c>
      <c r="H96" s="120" t="s">
        <v>73</v>
      </c>
      <c r="I96" s="191" t="s">
        <v>785</v>
      </c>
      <c r="J96" s="34" t="s">
        <v>627</v>
      </c>
      <c r="K96" s="34">
        <v>1</v>
      </c>
      <c r="L96" s="140" t="s">
        <v>126</v>
      </c>
      <c r="M96" s="23" t="s">
        <v>628</v>
      </c>
      <c r="N96" s="34" t="s">
        <v>629</v>
      </c>
      <c r="O96" s="56">
        <v>1</v>
      </c>
      <c r="P96" s="78">
        <v>44075</v>
      </c>
      <c r="Q96" s="78">
        <v>44196</v>
      </c>
      <c r="R96" s="23" t="s">
        <v>32</v>
      </c>
      <c r="S96" s="28" t="s">
        <v>253</v>
      </c>
      <c r="T96" s="28" t="s">
        <v>238</v>
      </c>
      <c r="U96" s="132" t="s">
        <v>254</v>
      </c>
      <c r="V96" s="83">
        <v>44196</v>
      </c>
      <c r="W96" s="210" t="s">
        <v>807</v>
      </c>
      <c r="X96" s="218">
        <v>0.5</v>
      </c>
      <c r="Y96" s="219" t="s">
        <v>274</v>
      </c>
      <c r="Z96" s="86"/>
      <c r="AA96" s="85" t="s">
        <v>278</v>
      </c>
      <c r="AB96" s="83">
        <v>44316</v>
      </c>
      <c r="AC96" s="200" t="s">
        <v>1025</v>
      </c>
      <c r="AD96" s="50">
        <v>1</v>
      </c>
      <c r="AE96" s="51">
        <f t="shared" si="7"/>
        <v>1</v>
      </c>
      <c r="AF96" s="185">
        <f t="shared" si="8"/>
        <v>1</v>
      </c>
      <c r="AG96" s="50" t="str">
        <f t="shared" si="9"/>
        <v>TERMINADA EXTEMPORÁNEA</v>
      </c>
      <c r="AH96" s="50" t="b">
        <f t="shared" si="10"/>
        <v>0</v>
      </c>
      <c r="AI96" s="50" t="str">
        <f t="shared" si="11"/>
        <v>TERMINADA EXTEMPORÁNEA</v>
      </c>
      <c r="AJ96" s="283" t="s">
        <v>1267</v>
      </c>
      <c r="AK96" s="84" t="s">
        <v>1015</v>
      </c>
      <c r="AL96" s="168" t="str">
        <f t="shared" si="12"/>
        <v>CUMPLIDA</v>
      </c>
      <c r="AM96" s="50" t="s">
        <v>1019</v>
      </c>
      <c r="AN96" s="50" t="s">
        <v>205</v>
      </c>
      <c r="AO96" s="84" t="s">
        <v>1198</v>
      </c>
    </row>
    <row r="97" spans="1:41" s="81" customFormat="1" ht="102.6">
      <c r="A97" s="113">
        <v>321</v>
      </c>
      <c r="B97" s="250">
        <v>44056</v>
      </c>
      <c r="C97" s="251" t="s">
        <v>189</v>
      </c>
      <c r="D97" s="251" t="s">
        <v>581</v>
      </c>
      <c r="E97" s="250">
        <v>44043</v>
      </c>
      <c r="F97" s="251" t="s">
        <v>630</v>
      </c>
      <c r="G97" s="188" t="s">
        <v>631</v>
      </c>
      <c r="H97" s="189" t="s">
        <v>190</v>
      </c>
      <c r="I97" s="190" t="s">
        <v>632</v>
      </c>
      <c r="J97" s="251" t="s">
        <v>633</v>
      </c>
      <c r="K97" s="251">
        <v>3</v>
      </c>
      <c r="L97" s="251" t="s">
        <v>634</v>
      </c>
      <c r="M97" s="251" t="s">
        <v>622</v>
      </c>
      <c r="N97" s="251" t="s">
        <v>786</v>
      </c>
      <c r="O97" s="64">
        <v>1</v>
      </c>
      <c r="P97" s="250">
        <v>44075</v>
      </c>
      <c r="Q97" s="250">
        <v>44196</v>
      </c>
      <c r="R97" s="251" t="s">
        <v>624</v>
      </c>
      <c r="S97" s="251" t="s">
        <v>54</v>
      </c>
      <c r="T97" s="28" t="s">
        <v>719</v>
      </c>
      <c r="U97" s="132" t="s">
        <v>254</v>
      </c>
      <c r="V97" s="83">
        <v>44196</v>
      </c>
      <c r="W97" s="87" t="s">
        <v>811</v>
      </c>
      <c r="X97" s="218">
        <v>0.66669999999999996</v>
      </c>
      <c r="Y97" s="219" t="s">
        <v>274</v>
      </c>
      <c r="Z97" s="86"/>
      <c r="AA97" s="85" t="s">
        <v>277</v>
      </c>
      <c r="AB97" s="83">
        <v>44316</v>
      </c>
      <c r="AC97" s="271" t="s">
        <v>1068</v>
      </c>
      <c r="AD97" s="50">
        <v>2</v>
      </c>
      <c r="AE97" s="51">
        <f t="shared" si="7"/>
        <v>0.66666666666666663</v>
      </c>
      <c r="AF97" s="145">
        <f t="shared" si="8"/>
        <v>0.66666666666666663</v>
      </c>
      <c r="AG97" s="50" t="str">
        <f t="shared" si="9"/>
        <v>INCUMPLIDA</v>
      </c>
      <c r="AH97" s="50" t="b">
        <f t="shared" si="10"/>
        <v>0</v>
      </c>
      <c r="AI97" s="50" t="str">
        <f t="shared" si="11"/>
        <v>INCUMPLIDA</v>
      </c>
      <c r="AJ97" s="282" t="s">
        <v>1173</v>
      </c>
      <c r="AK97" s="84" t="s">
        <v>277</v>
      </c>
      <c r="AL97" s="168" t="str">
        <f t="shared" si="12"/>
        <v>PENDIENTE</v>
      </c>
      <c r="AM97" s="50"/>
      <c r="AN97" s="50"/>
      <c r="AO97" s="84"/>
    </row>
    <row r="98" spans="1:41" s="81" customFormat="1" ht="125.4">
      <c r="A98" s="284">
        <v>322</v>
      </c>
      <c r="B98" s="377">
        <v>44056</v>
      </c>
      <c r="C98" s="378" t="s">
        <v>189</v>
      </c>
      <c r="D98" s="378" t="s">
        <v>581</v>
      </c>
      <c r="E98" s="377">
        <v>44043</v>
      </c>
      <c r="F98" s="378" t="s">
        <v>635</v>
      </c>
      <c r="G98" s="379" t="s">
        <v>636</v>
      </c>
      <c r="H98" s="189" t="s">
        <v>190</v>
      </c>
      <c r="I98" s="190" t="s">
        <v>787</v>
      </c>
      <c r="J98" s="251" t="s">
        <v>637</v>
      </c>
      <c r="K98" s="251">
        <v>1</v>
      </c>
      <c r="L98" s="251" t="s">
        <v>265</v>
      </c>
      <c r="M98" s="251" t="s">
        <v>622</v>
      </c>
      <c r="N98" s="251" t="s">
        <v>638</v>
      </c>
      <c r="O98" s="64">
        <v>1</v>
      </c>
      <c r="P98" s="250">
        <v>44075</v>
      </c>
      <c r="Q98" s="250">
        <v>44196</v>
      </c>
      <c r="R98" s="251" t="s">
        <v>624</v>
      </c>
      <c r="S98" s="251" t="s">
        <v>54</v>
      </c>
      <c r="T98" s="28" t="s">
        <v>719</v>
      </c>
      <c r="U98" s="132" t="s">
        <v>254</v>
      </c>
      <c r="V98" s="83">
        <v>44196</v>
      </c>
      <c r="W98" s="87" t="s">
        <v>788</v>
      </c>
      <c r="X98" s="218">
        <v>0</v>
      </c>
      <c r="Y98" s="219" t="s">
        <v>274</v>
      </c>
      <c r="Z98" s="86"/>
      <c r="AA98" s="85" t="s">
        <v>277</v>
      </c>
      <c r="AB98" s="83">
        <v>44316</v>
      </c>
      <c r="AC98" s="79" t="s">
        <v>1039</v>
      </c>
      <c r="AD98" s="50">
        <v>0</v>
      </c>
      <c r="AE98" s="51">
        <f t="shared" si="7"/>
        <v>0</v>
      </c>
      <c r="AF98" s="145">
        <f t="shared" si="8"/>
        <v>0</v>
      </c>
      <c r="AG98" s="50" t="str">
        <f t="shared" si="9"/>
        <v>INCUMPLIDA</v>
      </c>
      <c r="AH98" s="50" t="b">
        <f t="shared" si="10"/>
        <v>0</v>
      </c>
      <c r="AI98" s="50" t="str">
        <f t="shared" si="11"/>
        <v>INCUMPLIDA</v>
      </c>
      <c r="AJ98" s="87" t="s">
        <v>1069</v>
      </c>
      <c r="AK98" s="84" t="s">
        <v>276</v>
      </c>
      <c r="AL98" s="168" t="str">
        <f t="shared" si="12"/>
        <v>PENDIENTE</v>
      </c>
      <c r="AM98" s="50"/>
      <c r="AN98" s="50"/>
      <c r="AO98" s="84"/>
    </row>
    <row r="99" spans="1:41" s="81" customFormat="1" ht="125.4">
      <c r="A99" s="374"/>
      <c r="B99" s="377"/>
      <c r="C99" s="378"/>
      <c r="D99" s="378"/>
      <c r="E99" s="377"/>
      <c r="F99" s="378"/>
      <c r="G99" s="379"/>
      <c r="H99" s="189" t="s">
        <v>639</v>
      </c>
      <c r="I99" s="119" t="s">
        <v>640</v>
      </c>
      <c r="J99" s="251" t="s">
        <v>789</v>
      </c>
      <c r="K99" s="251">
        <v>1</v>
      </c>
      <c r="L99" s="251" t="s">
        <v>265</v>
      </c>
      <c r="M99" s="251" t="s">
        <v>790</v>
      </c>
      <c r="N99" s="251" t="s">
        <v>791</v>
      </c>
      <c r="O99" s="64">
        <v>1</v>
      </c>
      <c r="P99" s="250">
        <v>44075</v>
      </c>
      <c r="Q99" s="250">
        <v>44196</v>
      </c>
      <c r="R99" s="251" t="s">
        <v>641</v>
      </c>
      <c r="S99" s="251" t="s">
        <v>642</v>
      </c>
      <c r="T99" s="251" t="s">
        <v>792</v>
      </c>
      <c r="U99" s="132" t="s">
        <v>254</v>
      </c>
      <c r="V99" s="83">
        <v>44196</v>
      </c>
      <c r="W99" s="87" t="s">
        <v>812</v>
      </c>
      <c r="X99" s="218">
        <v>0.5</v>
      </c>
      <c r="Y99" s="219" t="s">
        <v>274</v>
      </c>
      <c r="Z99" s="86"/>
      <c r="AA99" s="85" t="s">
        <v>277</v>
      </c>
      <c r="AB99" s="83">
        <v>44316</v>
      </c>
      <c r="AC99" s="79" t="s">
        <v>1109</v>
      </c>
      <c r="AD99" s="50">
        <v>1</v>
      </c>
      <c r="AE99" s="51">
        <f t="shared" si="7"/>
        <v>1</v>
      </c>
      <c r="AF99" s="185">
        <f t="shared" si="8"/>
        <v>1</v>
      </c>
      <c r="AG99" s="50" t="str">
        <f t="shared" si="9"/>
        <v>TERMINADA EXTEMPORÁNEA</v>
      </c>
      <c r="AH99" s="50" t="b">
        <f t="shared" si="10"/>
        <v>0</v>
      </c>
      <c r="AI99" s="50" t="str">
        <f t="shared" si="11"/>
        <v>TERMINADA EXTEMPORÁNEA</v>
      </c>
      <c r="AJ99" s="87" t="s">
        <v>1110</v>
      </c>
      <c r="AK99" s="84" t="s">
        <v>276</v>
      </c>
      <c r="AL99" s="168" t="str">
        <f t="shared" si="12"/>
        <v>CUMPLIDA</v>
      </c>
      <c r="AM99" s="50" t="s">
        <v>1200</v>
      </c>
      <c r="AN99" s="50" t="s">
        <v>205</v>
      </c>
      <c r="AO99" s="84" t="s">
        <v>1198</v>
      </c>
    </row>
    <row r="100" spans="1:41" s="81" customFormat="1" ht="91.2">
      <c r="A100" s="285"/>
      <c r="B100" s="377"/>
      <c r="C100" s="378"/>
      <c r="D100" s="378"/>
      <c r="E100" s="377"/>
      <c r="F100" s="378"/>
      <c r="G100" s="379"/>
      <c r="H100" s="189" t="s">
        <v>182</v>
      </c>
      <c r="I100" s="190" t="s">
        <v>643</v>
      </c>
      <c r="J100" s="251" t="s">
        <v>644</v>
      </c>
      <c r="K100" s="251">
        <v>2</v>
      </c>
      <c r="L100" s="251" t="s">
        <v>40</v>
      </c>
      <c r="M100" s="251" t="s">
        <v>115</v>
      </c>
      <c r="N100" s="251" t="s">
        <v>645</v>
      </c>
      <c r="O100" s="64">
        <v>1</v>
      </c>
      <c r="P100" s="250">
        <v>44075</v>
      </c>
      <c r="Q100" s="250">
        <v>44195</v>
      </c>
      <c r="R100" s="251" t="s">
        <v>80</v>
      </c>
      <c r="S100" s="251" t="s">
        <v>386</v>
      </c>
      <c r="T100" s="251" t="s">
        <v>72</v>
      </c>
      <c r="U100" s="132" t="s">
        <v>254</v>
      </c>
      <c r="V100" s="83">
        <v>44196</v>
      </c>
      <c r="W100" s="87" t="s">
        <v>725</v>
      </c>
      <c r="X100" s="218">
        <v>0.5</v>
      </c>
      <c r="Y100" s="219" t="s">
        <v>274</v>
      </c>
      <c r="Z100" s="86"/>
      <c r="AA100" s="85" t="s">
        <v>277</v>
      </c>
      <c r="AB100" s="83">
        <v>44316</v>
      </c>
      <c r="AC100" s="79" t="s">
        <v>1079</v>
      </c>
      <c r="AD100" s="50">
        <v>1</v>
      </c>
      <c r="AE100" s="51">
        <f t="shared" si="7"/>
        <v>0.5</v>
      </c>
      <c r="AF100" s="185">
        <f t="shared" si="8"/>
        <v>0.5</v>
      </c>
      <c r="AG100" s="50" t="str">
        <f t="shared" si="9"/>
        <v>INCUMPLIDA</v>
      </c>
      <c r="AH100" s="50" t="b">
        <f t="shared" si="10"/>
        <v>0</v>
      </c>
      <c r="AI100" s="50" t="str">
        <f t="shared" si="11"/>
        <v>INCUMPLIDA</v>
      </c>
      <c r="AJ100" s="282" t="s">
        <v>1080</v>
      </c>
      <c r="AK100" s="84" t="s">
        <v>277</v>
      </c>
      <c r="AL100" s="168" t="str">
        <f t="shared" si="12"/>
        <v>PENDIENTE</v>
      </c>
      <c r="AM100" s="50"/>
      <c r="AN100" s="50"/>
      <c r="AO100" s="84"/>
    </row>
    <row r="101" spans="1:41" s="81" customFormat="1" ht="114">
      <c r="A101" s="241">
        <v>323</v>
      </c>
      <c r="B101" s="22">
        <v>44041</v>
      </c>
      <c r="C101" s="23" t="s">
        <v>19</v>
      </c>
      <c r="D101" s="23" t="s">
        <v>581</v>
      </c>
      <c r="E101" s="22">
        <v>44041</v>
      </c>
      <c r="F101" s="23" t="s">
        <v>646</v>
      </c>
      <c r="G101" s="36" t="s">
        <v>647</v>
      </c>
      <c r="H101" s="120" t="s">
        <v>73</v>
      </c>
      <c r="I101" s="119" t="s">
        <v>793</v>
      </c>
      <c r="J101" s="23" t="s">
        <v>648</v>
      </c>
      <c r="K101" s="23">
        <v>1</v>
      </c>
      <c r="L101" s="23" t="s">
        <v>126</v>
      </c>
      <c r="M101" s="23" t="s">
        <v>595</v>
      </c>
      <c r="N101" s="23" t="s">
        <v>615</v>
      </c>
      <c r="O101" s="27">
        <v>1</v>
      </c>
      <c r="P101" s="78">
        <v>44136</v>
      </c>
      <c r="Q101" s="22">
        <v>44377</v>
      </c>
      <c r="R101" s="23" t="s">
        <v>32</v>
      </c>
      <c r="S101" s="28" t="s">
        <v>253</v>
      </c>
      <c r="T101" s="28" t="s">
        <v>238</v>
      </c>
      <c r="U101" s="132" t="s">
        <v>254</v>
      </c>
      <c r="V101" s="83">
        <v>44196</v>
      </c>
      <c r="W101" s="210" t="s">
        <v>747</v>
      </c>
      <c r="X101" s="218">
        <v>0.5</v>
      </c>
      <c r="Y101" s="219" t="s">
        <v>271</v>
      </c>
      <c r="Z101" s="86"/>
      <c r="AA101" s="85" t="s">
        <v>278</v>
      </c>
      <c r="AB101" s="83">
        <v>44316</v>
      </c>
      <c r="AC101" s="101" t="s">
        <v>1117</v>
      </c>
      <c r="AD101" s="50">
        <v>0.5</v>
      </c>
      <c r="AE101" s="51">
        <f t="shared" si="7"/>
        <v>0.5</v>
      </c>
      <c r="AF101" s="185">
        <f t="shared" si="8"/>
        <v>0.5</v>
      </c>
      <c r="AG101" s="50" t="b">
        <f t="shared" si="9"/>
        <v>0</v>
      </c>
      <c r="AH101" s="50" t="str">
        <f t="shared" si="10"/>
        <v>EN PROCESO</v>
      </c>
      <c r="AI101" s="50" t="str">
        <f t="shared" si="11"/>
        <v>EN PROCESO</v>
      </c>
      <c r="AJ101" s="283" t="s">
        <v>1268</v>
      </c>
      <c r="AK101" s="84" t="s">
        <v>1015</v>
      </c>
      <c r="AL101" s="168" t="str">
        <f t="shared" si="12"/>
        <v>PENDIENTE</v>
      </c>
      <c r="AM101" s="50"/>
      <c r="AN101" s="50"/>
      <c r="AO101" s="84"/>
    </row>
    <row r="102" spans="1:41" s="81" customFormat="1" ht="102.6">
      <c r="A102" s="241">
        <v>324</v>
      </c>
      <c r="B102" s="22">
        <v>44041</v>
      </c>
      <c r="C102" s="23" t="s">
        <v>19</v>
      </c>
      <c r="D102" s="23" t="s">
        <v>581</v>
      </c>
      <c r="E102" s="22">
        <v>44041</v>
      </c>
      <c r="F102" s="23" t="s">
        <v>649</v>
      </c>
      <c r="G102" s="36" t="s">
        <v>650</v>
      </c>
      <c r="H102" s="120" t="s">
        <v>73</v>
      </c>
      <c r="I102" s="119" t="s">
        <v>793</v>
      </c>
      <c r="J102" s="23" t="s">
        <v>648</v>
      </c>
      <c r="K102" s="23">
        <v>1</v>
      </c>
      <c r="L102" s="23" t="s">
        <v>126</v>
      </c>
      <c r="M102" s="23" t="s">
        <v>595</v>
      </c>
      <c r="N102" s="23" t="s">
        <v>615</v>
      </c>
      <c r="O102" s="27">
        <v>1</v>
      </c>
      <c r="P102" s="78">
        <v>44136</v>
      </c>
      <c r="Q102" s="22">
        <v>44377</v>
      </c>
      <c r="R102" s="23" t="s">
        <v>32</v>
      </c>
      <c r="S102" s="28" t="s">
        <v>253</v>
      </c>
      <c r="T102" s="28" t="s">
        <v>238</v>
      </c>
      <c r="U102" s="120" t="s">
        <v>254</v>
      </c>
      <c r="V102" s="83">
        <v>44196</v>
      </c>
      <c r="W102" s="210" t="s">
        <v>747</v>
      </c>
      <c r="X102" s="218">
        <v>0.5</v>
      </c>
      <c r="Y102" s="219" t="s">
        <v>271</v>
      </c>
      <c r="Z102" s="86"/>
      <c r="AA102" s="85" t="s">
        <v>278</v>
      </c>
      <c r="AB102" s="83">
        <v>44316</v>
      </c>
      <c r="AC102" s="101" t="s">
        <v>1117</v>
      </c>
      <c r="AD102" s="50">
        <v>0.5</v>
      </c>
      <c r="AE102" s="51">
        <f t="shared" si="7"/>
        <v>0.5</v>
      </c>
      <c r="AF102" s="185">
        <f t="shared" si="8"/>
        <v>0.5</v>
      </c>
      <c r="AG102" s="50" t="b">
        <f t="shared" si="9"/>
        <v>0</v>
      </c>
      <c r="AH102" s="50" t="str">
        <f t="shared" si="10"/>
        <v>EN PROCESO</v>
      </c>
      <c r="AI102" s="50" t="str">
        <f t="shared" si="11"/>
        <v>EN PROCESO</v>
      </c>
      <c r="AJ102" s="283" t="s">
        <v>1269</v>
      </c>
      <c r="AK102" s="84" t="s">
        <v>1015</v>
      </c>
      <c r="AL102" s="168" t="str">
        <f t="shared" si="12"/>
        <v>PENDIENTE</v>
      </c>
      <c r="AM102" s="50"/>
      <c r="AN102" s="50"/>
      <c r="AO102" s="84"/>
    </row>
    <row r="103" spans="1:41" s="81" customFormat="1" ht="57">
      <c r="A103" s="241">
        <v>325</v>
      </c>
      <c r="B103" s="250">
        <v>44110</v>
      </c>
      <c r="C103" s="23" t="s">
        <v>19</v>
      </c>
      <c r="D103" s="251" t="s">
        <v>679</v>
      </c>
      <c r="E103" s="250">
        <v>44110</v>
      </c>
      <c r="F103" s="251">
        <v>1</v>
      </c>
      <c r="G103" s="36" t="s">
        <v>655</v>
      </c>
      <c r="H103" s="120" t="s">
        <v>656</v>
      </c>
      <c r="I103" s="119" t="s">
        <v>657</v>
      </c>
      <c r="J103" s="184" t="s">
        <v>658</v>
      </c>
      <c r="K103" s="251">
        <v>1</v>
      </c>
      <c r="L103" s="33" t="s">
        <v>21</v>
      </c>
      <c r="M103" s="23" t="s">
        <v>659</v>
      </c>
      <c r="N103" s="23" t="s">
        <v>660</v>
      </c>
      <c r="O103" s="27">
        <v>1</v>
      </c>
      <c r="P103" s="150">
        <v>44136</v>
      </c>
      <c r="Q103" s="29">
        <v>44561</v>
      </c>
      <c r="R103" s="23" t="s">
        <v>29</v>
      </c>
      <c r="S103" s="28" t="s">
        <v>44</v>
      </c>
      <c r="T103" s="28" t="s">
        <v>223</v>
      </c>
      <c r="U103" s="120" t="s">
        <v>254</v>
      </c>
      <c r="V103" s="83">
        <v>44196</v>
      </c>
      <c r="W103" s="49" t="s">
        <v>730</v>
      </c>
      <c r="X103" s="218">
        <v>0</v>
      </c>
      <c r="Y103" s="219" t="s">
        <v>273</v>
      </c>
      <c r="Z103" s="86"/>
      <c r="AA103" s="84" t="s">
        <v>276</v>
      </c>
      <c r="AB103" s="83">
        <v>44316</v>
      </c>
      <c r="AC103" s="265" t="s">
        <v>1039</v>
      </c>
      <c r="AD103" s="50">
        <v>0</v>
      </c>
      <c r="AE103" s="51">
        <f t="shared" si="7"/>
        <v>0</v>
      </c>
      <c r="AF103" s="185">
        <f t="shared" si="8"/>
        <v>0</v>
      </c>
      <c r="AG103" s="50" t="b">
        <f t="shared" si="9"/>
        <v>0</v>
      </c>
      <c r="AH103" s="50" t="str">
        <f t="shared" si="10"/>
        <v>SIN INICIAR</v>
      </c>
      <c r="AI103" s="50" t="str">
        <f t="shared" si="11"/>
        <v>SIN INICIAR</v>
      </c>
      <c r="AJ103" s="49" t="s">
        <v>1174</v>
      </c>
      <c r="AK103" s="84" t="s">
        <v>276</v>
      </c>
      <c r="AL103" s="168" t="str">
        <f t="shared" si="12"/>
        <v>PENDIENTE</v>
      </c>
      <c r="AM103" s="50"/>
      <c r="AN103" s="50"/>
      <c r="AO103" s="84"/>
    </row>
    <row r="104" spans="1:41" s="81" customFormat="1" ht="125.4">
      <c r="A104" s="241">
        <v>326</v>
      </c>
      <c r="B104" s="250">
        <v>44110</v>
      </c>
      <c r="C104" s="23" t="s">
        <v>19</v>
      </c>
      <c r="D104" s="251" t="s">
        <v>679</v>
      </c>
      <c r="E104" s="250">
        <v>44110</v>
      </c>
      <c r="F104" s="251">
        <v>2</v>
      </c>
      <c r="G104" s="36" t="s">
        <v>794</v>
      </c>
      <c r="H104" s="120" t="s">
        <v>656</v>
      </c>
      <c r="I104" s="119" t="s">
        <v>667</v>
      </c>
      <c r="J104" s="251" t="s">
        <v>795</v>
      </c>
      <c r="K104" s="251">
        <v>2</v>
      </c>
      <c r="L104" s="33" t="s">
        <v>21</v>
      </c>
      <c r="M104" s="23" t="s">
        <v>796</v>
      </c>
      <c r="N104" s="23" t="s">
        <v>660</v>
      </c>
      <c r="O104" s="27">
        <v>1</v>
      </c>
      <c r="P104" s="150">
        <v>44136</v>
      </c>
      <c r="Q104" s="29">
        <v>44561</v>
      </c>
      <c r="R104" s="23" t="s">
        <v>29</v>
      </c>
      <c r="S104" s="28" t="s">
        <v>44</v>
      </c>
      <c r="T104" s="28" t="s">
        <v>223</v>
      </c>
      <c r="U104" s="120" t="s">
        <v>254</v>
      </c>
      <c r="V104" s="83">
        <v>44196</v>
      </c>
      <c r="W104" s="49" t="s">
        <v>730</v>
      </c>
      <c r="X104" s="218">
        <v>0</v>
      </c>
      <c r="Y104" s="219" t="s">
        <v>273</v>
      </c>
      <c r="Z104" s="86"/>
      <c r="AA104" s="84" t="s">
        <v>276</v>
      </c>
      <c r="AB104" s="83">
        <v>44316</v>
      </c>
      <c r="AC104" s="101" t="s">
        <v>1043</v>
      </c>
      <c r="AD104" s="50">
        <v>1</v>
      </c>
      <c r="AE104" s="51">
        <f t="shared" si="7"/>
        <v>0.5</v>
      </c>
      <c r="AF104" s="185">
        <f t="shared" si="8"/>
        <v>0.5</v>
      </c>
      <c r="AG104" s="50" t="b">
        <f t="shared" si="9"/>
        <v>0</v>
      </c>
      <c r="AH104" s="50" t="str">
        <f t="shared" si="10"/>
        <v>EN PROCESO</v>
      </c>
      <c r="AI104" s="50" t="str">
        <f t="shared" si="11"/>
        <v>EN PROCESO</v>
      </c>
      <c r="AJ104" s="49" t="s">
        <v>1175</v>
      </c>
      <c r="AK104" s="84" t="s">
        <v>276</v>
      </c>
      <c r="AL104" s="168" t="str">
        <f t="shared" si="12"/>
        <v>PENDIENTE</v>
      </c>
      <c r="AM104" s="50"/>
      <c r="AN104" s="50"/>
      <c r="AO104" s="84"/>
    </row>
    <row r="105" spans="1:41" s="81" customFormat="1" ht="102.6">
      <c r="A105" s="241">
        <v>327</v>
      </c>
      <c r="B105" s="250">
        <v>44110</v>
      </c>
      <c r="C105" s="23" t="s">
        <v>19</v>
      </c>
      <c r="D105" s="251" t="s">
        <v>679</v>
      </c>
      <c r="E105" s="250">
        <v>44110</v>
      </c>
      <c r="F105" s="251">
        <v>3</v>
      </c>
      <c r="G105" s="36" t="s">
        <v>797</v>
      </c>
      <c r="H105" s="120" t="s">
        <v>656</v>
      </c>
      <c r="I105" s="119" t="s">
        <v>661</v>
      </c>
      <c r="J105" s="251" t="s">
        <v>662</v>
      </c>
      <c r="K105" s="251">
        <v>1</v>
      </c>
      <c r="L105" s="33" t="s">
        <v>21</v>
      </c>
      <c r="M105" s="23" t="s">
        <v>663</v>
      </c>
      <c r="N105" s="23" t="s">
        <v>660</v>
      </c>
      <c r="O105" s="27">
        <v>1</v>
      </c>
      <c r="P105" s="150">
        <v>44136</v>
      </c>
      <c r="Q105" s="29">
        <v>44561</v>
      </c>
      <c r="R105" s="23" t="s">
        <v>29</v>
      </c>
      <c r="S105" s="28" t="s">
        <v>44</v>
      </c>
      <c r="T105" s="28" t="s">
        <v>223</v>
      </c>
      <c r="U105" s="120" t="s">
        <v>254</v>
      </c>
      <c r="V105" s="83">
        <v>44196</v>
      </c>
      <c r="W105" s="49" t="s">
        <v>730</v>
      </c>
      <c r="X105" s="218">
        <v>0</v>
      </c>
      <c r="Y105" s="219" t="s">
        <v>273</v>
      </c>
      <c r="Z105" s="86"/>
      <c r="AA105" s="84" t="s">
        <v>276</v>
      </c>
      <c r="AB105" s="83">
        <v>44316</v>
      </c>
      <c r="AC105" s="265" t="s">
        <v>1039</v>
      </c>
      <c r="AD105" s="50">
        <v>0</v>
      </c>
      <c r="AE105" s="51">
        <f t="shared" si="7"/>
        <v>0</v>
      </c>
      <c r="AF105" s="185">
        <f t="shared" si="8"/>
        <v>0</v>
      </c>
      <c r="AG105" s="50" t="b">
        <f t="shared" si="9"/>
        <v>0</v>
      </c>
      <c r="AH105" s="50" t="str">
        <f t="shared" si="10"/>
        <v>SIN INICIAR</v>
      </c>
      <c r="AI105" s="50" t="str">
        <f t="shared" si="11"/>
        <v>SIN INICIAR</v>
      </c>
      <c r="AJ105" s="49" t="s">
        <v>1044</v>
      </c>
      <c r="AK105" s="84" t="s">
        <v>276</v>
      </c>
      <c r="AL105" s="168" t="str">
        <f t="shared" si="12"/>
        <v>PENDIENTE</v>
      </c>
      <c r="AM105" s="50"/>
      <c r="AN105" s="50"/>
      <c r="AO105" s="84"/>
    </row>
    <row r="106" spans="1:41" s="81" customFormat="1" ht="79.8">
      <c r="A106" s="241">
        <v>328</v>
      </c>
      <c r="B106" s="250">
        <v>44110</v>
      </c>
      <c r="C106" s="23" t="s">
        <v>19</v>
      </c>
      <c r="D106" s="251" t="s">
        <v>679</v>
      </c>
      <c r="E106" s="250">
        <v>44110</v>
      </c>
      <c r="F106" s="251">
        <v>6</v>
      </c>
      <c r="G106" s="36" t="s">
        <v>665</v>
      </c>
      <c r="H106" s="120" t="s">
        <v>656</v>
      </c>
      <c r="I106" s="119" t="s">
        <v>669</v>
      </c>
      <c r="J106" s="251" t="s">
        <v>670</v>
      </c>
      <c r="K106" s="251">
        <v>2</v>
      </c>
      <c r="L106" s="33" t="s">
        <v>21</v>
      </c>
      <c r="M106" s="23" t="s">
        <v>664</v>
      </c>
      <c r="N106" s="23" t="s">
        <v>660</v>
      </c>
      <c r="O106" s="27">
        <v>1</v>
      </c>
      <c r="P106" s="150">
        <v>44136</v>
      </c>
      <c r="Q106" s="29">
        <v>44561</v>
      </c>
      <c r="R106" s="23" t="s">
        <v>29</v>
      </c>
      <c r="S106" s="28" t="s">
        <v>44</v>
      </c>
      <c r="T106" s="28" t="s">
        <v>223</v>
      </c>
      <c r="U106" s="120" t="s">
        <v>254</v>
      </c>
      <c r="V106" s="83">
        <v>44196</v>
      </c>
      <c r="W106" s="49" t="s">
        <v>730</v>
      </c>
      <c r="X106" s="218">
        <v>0</v>
      </c>
      <c r="Y106" s="219" t="s">
        <v>273</v>
      </c>
      <c r="Z106" s="86"/>
      <c r="AA106" s="84" t="s">
        <v>276</v>
      </c>
      <c r="AB106" s="83">
        <v>44316</v>
      </c>
      <c r="AC106" s="265" t="s">
        <v>1039</v>
      </c>
      <c r="AD106" s="50">
        <v>0</v>
      </c>
      <c r="AE106" s="51">
        <f t="shared" si="7"/>
        <v>0</v>
      </c>
      <c r="AF106" s="185">
        <f t="shared" si="8"/>
        <v>0</v>
      </c>
      <c r="AG106" s="50" t="b">
        <f t="shared" si="9"/>
        <v>0</v>
      </c>
      <c r="AH106" s="50" t="str">
        <f t="shared" si="10"/>
        <v>SIN INICIAR</v>
      </c>
      <c r="AI106" s="50" t="str">
        <f t="shared" si="11"/>
        <v>SIN INICIAR</v>
      </c>
      <c r="AJ106" s="49" t="s">
        <v>1176</v>
      </c>
      <c r="AK106" s="84" t="s">
        <v>276</v>
      </c>
      <c r="AL106" s="168" t="str">
        <f t="shared" si="12"/>
        <v>PENDIENTE</v>
      </c>
      <c r="AM106" s="50"/>
      <c r="AN106" s="50"/>
      <c r="AO106" s="84"/>
    </row>
    <row r="107" spans="1:41" s="81" customFormat="1" ht="57">
      <c r="A107" s="241">
        <v>329</v>
      </c>
      <c r="B107" s="250">
        <v>44110</v>
      </c>
      <c r="C107" s="23" t="s">
        <v>19</v>
      </c>
      <c r="D107" s="251" t="s">
        <v>679</v>
      </c>
      <c r="E107" s="250">
        <v>44110</v>
      </c>
      <c r="F107" s="251">
        <v>7</v>
      </c>
      <c r="G107" s="36" t="s">
        <v>666</v>
      </c>
      <c r="H107" s="120" t="s">
        <v>656</v>
      </c>
      <c r="I107" s="119" t="s">
        <v>671</v>
      </c>
      <c r="J107" s="251" t="s">
        <v>677</v>
      </c>
      <c r="K107" s="251">
        <v>1</v>
      </c>
      <c r="L107" s="33" t="s">
        <v>21</v>
      </c>
      <c r="M107" s="23" t="s">
        <v>678</v>
      </c>
      <c r="N107" s="23" t="s">
        <v>660</v>
      </c>
      <c r="O107" s="27">
        <v>1</v>
      </c>
      <c r="P107" s="150">
        <v>44136</v>
      </c>
      <c r="Q107" s="29">
        <v>44561</v>
      </c>
      <c r="R107" s="23" t="s">
        <v>29</v>
      </c>
      <c r="S107" s="28" t="s">
        <v>44</v>
      </c>
      <c r="T107" s="28" t="s">
        <v>223</v>
      </c>
      <c r="U107" s="120" t="s">
        <v>254</v>
      </c>
      <c r="V107" s="83">
        <v>44196</v>
      </c>
      <c r="W107" s="49" t="s">
        <v>730</v>
      </c>
      <c r="X107" s="218">
        <v>0</v>
      </c>
      <c r="Y107" s="219" t="s">
        <v>273</v>
      </c>
      <c r="Z107" s="86"/>
      <c r="AA107" s="84" t="s">
        <v>276</v>
      </c>
      <c r="AB107" s="83">
        <v>44316</v>
      </c>
      <c r="AC107" s="265" t="s">
        <v>1039</v>
      </c>
      <c r="AD107" s="50">
        <v>0</v>
      </c>
      <c r="AE107" s="51">
        <f t="shared" si="7"/>
        <v>0</v>
      </c>
      <c r="AF107" s="185">
        <f t="shared" si="8"/>
        <v>0</v>
      </c>
      <c r="AG107" s="50" t="b">
        <f t="shared" si="9"/>
        <v>0</v>
      </c>
      <c r="AH107" s="50" t="str">
        <f t="shared" si="10"/>
        <v>SIN INICIAR</v>
      </c>
      <c r="AI107" s="50" t="str">
        <f t="shared" si="11"/>
        <v>SIN INICIAR</v>
      </c>
      <c r="AJ107" s="49" t="s">
        <v>1045</v>
      </c>
      <c r="AK107" s="84" t="s">
        <v>276</v>
      </c>
      <c r="AL107" s="168" t="str">
        <f t="shared" si="12"/>
        <v>PENDIENTE</v>
      </c>
      <c r="AM107" s="50"/>
      <c r="AN107" s="50"/>
      <c r="AO107" s="84"/>
    </row>
    <row r="108" spans="1:41" s="81" customFormat="1" ht="91.2">
      <c r="A108" s="241">
        <v>330</v>
      </c>
      <c r="B108" s="250">
        <v>44110</v>
      </c>
      <c r="C108" s="23" t="s">
        <v>19</v>
      </c>
      <c r="D108" s="251" t="s">
        <v>679</v>
      </c>
      <c r="E108" s="250">
        <v>44110</v>
      </c>
      <c r="F108" s="251">
        <v>10</v>
      </c>
      <c r="G108" s="36" t="s">
        <v>668</v>
      </c>
      <c r="H108" s="120" t="s">
        <v>656</v>
      </c>
      <c r="I108" s="119" t="s">
        <v>672</v>
      </c>
      <c r="J108" s="251" t="s">
        <v>674</v>
      </c>
      <c r="K108" s="251">
        <v>1</v>
      </c>
      <c r="L108" s="33" t="s">
        <v>21</v>
      </c>
      <c r="M108" s="23" t="s">
        <v>798</v>
      </c>
      <c r="N108" s="23" t="s">
        <v>660</v>
      </c>
      <c r="O108" s="27">
        <v>1</v>
      </c>
      <c r="P108" s="150">
        <v>44136</v>
      </c>
      <c r="Q108" s="29">
        <v>44561</v>
      </c>
      <c r="R108" s="23" t="s">
        <v>29</v>
      </c>
      <c r="S108" s="28" t="s">
        <v>44</v>
      </c>
      <c r="T108" s="28" t="s">
        <v>223</v>
      </c>
      <c r="U108" s="120" t="s">
        <v>254</v>
      </c>
      <c r="V108" s="83">
        <v>44196</v>
      </c>
      <c r="W108" s="49" t="s">
        <v>730</v>
      </c>
      <c r="X108" s="218">
        <v>0</v>
      </c>
      <c r="Y108" s="219" t="s">
        <v>273</v>
      </c>
      <c r="Z108" s="86"/>
      <c r="AA108" s="84" t="s">
        <v>276</v>
      </c>
      <c r="AB108" s="83">
        <v>44316</v>
      </c>
      <c r="AC108" s="101" t="s">
        <v>1046</v>
      </c>
      <c r="AD108" s="50">
        <v>0.5</v>
      </c>
      <c r="AE108" s="51">
        <f t="shared" si="7"/>
        <v>0.5</v>
      </c>
      <c r="AF108" s="185">
        <f t="shared" si="8"/>
        <v>0.5</v>
      </c>
      <c r="AG108" s="50" t="b">
        <f t="shared" si="9"/>
        <v>0</v>
      </c>
      <c r="AH108" s="50" t="str">
        <f t="shared" si="10"/>
        <v>EN PROCESO</v>
      </c>
      <c r="AI108" s="50" t="str">
        <f t="shared" si="11"/>
        <v>EN PROCESO</v>
      </c>
      <c r="AJ108" s="49" t="s">
        <v>1177</v>
      </c>
      <c r="AK108" s="84" t="s">
        <v>276</v>
      </c>
      <c r="AL108" s="168" t="str">
        <f t="shared" si="12"/>
        <v>PENDIENTE</v>
      </c>
      <c r="AM108" s="50"/>
      <c r="AN108" s="50"/>
      <c r="AO108" s="84"/>
    </row>
    <row r="109" spans="1:41" s="81" customFormat="1" ht="68.400000000000006">
      <c r="A109" s="241">
        <v>331</v>
      </c>
      <c r="B109" s="250">
        <v>44110</v>
      </c>
      <c r="C109" s="23" t="s">
        <v>19</v>
      </c>
      <c r="D109" s="251" t="s">
        <v>679</v>
      </c>
      <c r="E109" s="250">
        <v>44110</v>
      </c>
      <c r="F109" s="251">
        <v>12</v>
      </c>
      <c r="G109" s="36" t="s">
        <v>799</v>
      </c>
      <c r="H109" s="120" t="s">
        <v>656</v>
      </c>
      <c r="I109" s="119" t="s">
        <v>673</v>
      </c>
      <c r="J109" s="251" t="s">
        <v>675</v>
      </c>
      <c r="K109" s="251">
        <v>1</v>
      </c>
      <c r="L109" s="33" t="s">
        <v>21</v>
      </c>
      <c r="M109" s="23" t="s">
        <v>676</v>
      </c>
      <c r="N109" s="23" t="s">
        <v>660</v>
      </c>
      <c r="O109" s="27">
        <v>1</v>
      </c>
      <c r="P109" s="150">
        <v>44136</v>
      </c>
      <c r="Q109" s="29">
        <v>44561</v>
      </c>
      <c r="R109" s="23" t="s">
        <v>29</v>
      </c>
      <c r="S109" s="28" t="s">
        <v>44</v>
      </c>
      <c r="T109" s="28" t="s">
        <v>223</v>
      </c>
      <c r="U109" s="120" t="s">
        <v>254</v>
      </c>
      <c r="V109" s="83">
        <v>44196</v>
      </c>
      <c r="W109" s="49" t="s">
        <v>730</v>
      </c>
      <c r="X109" s="218">
        <v>0</v>
      </c>
      <c r="Y109" s="219" t="s">
        <v>273</v>
      </c>
      <c r="Z109" s="86"/>
      <c r="AA109" s="84" t="s">
        <v>276</v>
      </c>
      <c r="AB109" s="83">
        <v>44316</v>
      </c>
      <c r="AC109" s="101" t="s">
        <v>1047</v>
      </c>
      <c r="AD109" s="50">
        <v>0.5</v>
      </c>
      <c r="AE109" s="51">
        <f t="shared" si="7"/>
        <v>0.5</v>
      </c>
      <c r="AF109" s="185">
        <f t="shared" si="8"/>
        <v>0.5</v>
      </c>
      <c r="AG109" s="50" t="b">
        <f t="shared" si="9"/>
        <v>0</v>
      </c>
      <c r="AH109" s="50" t="str">
        <f t="shared" si="10"/>
        <v>EN PROCESO</v>
      </c>
      <c r="AI109" s="50" t="str">
        <f t="shared" si="11"/>
        <v>EN PROCESO</v>
      </c>
      <c r="AJ109" s="49" t="s">
        <v>1048</v>
      </c>
      <c r="AK109" s="84" t="s">
        <v>276</v>
      </c>
      <c r="AL109" s="168" t="str">
        <f t="shared" si="12"/>
        <v>PENDIENTE</v>
      </c>
      <c r="AM109" s="50"/>
      <c r="AN109" s="50"/>
      <c r="AO109" s="84"/>
    </row>
    <row r="110" spans="1:41" s="81" customFormat="1" ht="148.19999999999999">
      <c r="A110" s="241">
        <v>332</v>
      </c>
      <c r="B110" s="250">
        <v>44152</v>
      </c>
      <c r="C110" s="23" t="s">
        <v>19</v>
      </c>
      <c r="D110" s="251" t="s">
        <v>680</v>
      </c>
      <c r="E110" s="250">
        <v>44152</v>
      </c>
      <c r="F110" s="251">
        <v>1</v>
      </c>
      <c r="G110" s="36" t="s">
        <v>682</v>
      </c>
      <c r="H110" s="120" t="s">
        <v>681</v>
      </c>
      <c r="I110" s="119" t="s">
        <v>683</v>
      </c>
      <c r="J110" s="251" t="s">
        <v>684</v>
      </c>
      <c r="K110" s="251">
        <v>1</v>
      </c>
      <c r="L110" s="33" t="s">
        <v>21</v>
      </c>
      <c r="M110" s="23" t="s">
        <v>685</v>
      </c>
      <c r="N110" s="23" t="s">
        <v>660</v>
      </c>
      <c r="O110" s="27">
        <v>1</v>
      </c>
      <c r="P110" s="150">
        <v>44153</v>
      </c>
      <c r="Q110" s="29">
        <v>44500</v>
      </c>
      <c r="R110" s="23" t="s">
        <v>60</v>
      </c>
      <c r="S110" s="28" t="s">
        <v>43</v>
      </c>
      <c r="T110" s="28" t="s">
        <v>49</v>
      </c>
      <c r="U110" s="120" t="s">
        <v>254</v>
      </c>
      <c r="V110" s="83">
        <v>44196</v>
      </c>
      <c r="W110" s="87" t="s">
        <v>716</v>
      </c>
      <c r="X110" s="218">
        <v>0</v>
      </c>
      <c r="Y110" s="219" t="s">
        <v>273</v>
      </c>
      <c r="Z110" s="86"/>
      <c r="AA110" s="85" t="s">
        <v>277</v>
      </c>
      <c r="AB110" s="83">
        <v>44316</v>
      </c>
      <c r="AC110" s="101" t="s">
        <v>1059</v>
      </c>
      <c r="AD110" s="50">
        <v>0.5</v>
      </c>
      <c r="AE110" s="51">
        <f t="shared" si="7"/>
        <v>0.5</v>
      </c>
      <c r="AF110" s="185">
        <f t="shared" si="8"/>
        <v>0.5</v>
      </c>
      <c r="AG110" s="50" t="b">
        <f t="shared" si="9"/>
        <v>0</v>
      </c>
      <c r="AH110" s="50" t="str">
        <f t="shared" si="10"/>
        <v>EN PROCESO</v>
      </c>
      <c r="AI110" s="50" t="str">
        <f t="shared" si="11"/>
        <v>EN PROCESO</v>
      </c>
      <c r="AJ110" s="282" t="s">
        <v>1221</v>
      </c>
      <c r="AK110" s="84" t="s">
        <v>277</v>
      </c>
      <c r="AL110" s="168" t="str">
        <f t="shared" si="12"/>
        <v>PENDIENTE</v>
      </c>
      <c r="AM110" s="50"/>
      <c r="AN110" s="50"/>
      <c r="AO110" s="84"/>
    </row>
    <row r="111" spans="1:41" s="81" customFormat="1" ht="136.80000000000001">
      <c r="A111" s="241">
        <v>333</v>
      </c>
      <c r="B111" s="250">
        <v>44152</v>
      </c>
      <c r="C111" s="23" t="s">
        <v>19</v>
      </c>
      <c r="D111" s="251" t="s">
        <v>680</v>
      </c>
      <c r="E111" s="250">
        <v>44152</v>
      </c>
      <c r="F111" s="251">
        <v>2</v>
      </c>
      <c r="G111" s="192" t="s">
        <v>689</v>
      </c>
      <c r="H111" s="120" t="s">
        <v>681</v>
      </c>
      <c r="I111" s="233" t="s">
        <v>800</v>
      </c>
      <c r="J111" s="194" t="s">
        <v>694</v>
      </c>
      <c r="K111" s="249">
        <v>1</v>
      </c>
      <c r="L111" s="249" t="s">
        <v>21</v>
      </c>
      <c r="M111" s="195" t="s">
        <v>695</v>
      </c>
      <c r="N111" s="23" t="s">
        <v>660</v>
      </c>
      <c r="O111" s="27">
        <v>1</v>
      </c>
      <c r="P111" s="150">
        <v>44153</v>
      </c>
      <c r="Q111" s="29">
        <v>44500</v>
      </c>
      <c r="R111" s="23" t="s">
        <v>60</v>
      </c>
      <c r="S111" s="28" t="s">
        <v>43</v>
      </c>
      <c r="T111" s="28" t="s">
        <v>49</v>
      </c>
      <c r="U111" s="120" t="s">
        <v>254</v>
      </c>
      <c r="V111" s="83">
        <v>44196</v>
      </c>
      <c r="W111" s="87" t="s">
        <v>801</v>
      </c>
      <c r="X111" s="218">
        <v>0</v>
      </c>
      <c r="Y111" s="219" t="s">
        <v>273</v>
      </c>
      <c r="Z111" s="86"/>
      <c r="AA111" s="85" t="s">
        <v>277</v>
      </c>
      <c r="AB111" s="83">
        <v>44316</v>
      </c>
      <c r="AC111" s="101" t="s">
        <v>1178</v>
      </c>
      <c r="AD111" s="50">
        <v>0.5</v>
      </c>
      <c r="AE111" s="51">
        <f t="shared" si="7"/>
        <v>0.5</v>
      </c>
      <c r="AF111" s="185">
        <f t="shared" si="8"/>
        <v>0.5</v>
      </c>
      <c r="AG111" s="50" t="b">
        <f t="shared" si="9"/>
        <v>0</v>
      </c>
      <c r="AH111" s="50" t="str">
        <f t="shared" si="10"/>
        <v>EN PROCESO</v>
      </c>
      <c r="AI111" s="50" t="str">
        <f t="shared" si="11"/>
        <v>EN PROCESO</v>
      </c>
      <c r="AJ111" s="282" t="s">
        <v>1179</v>
      </c>
      <c r="AK111" s="84" t="s">
        <v>277</v>
      </c>
      <c r="AL111" s="168" t="str">
        <f t="shared" si="12"/>
        <v>PENDIENTE</v>
      </c>
      <c r="AM111" s="50"/>
      <c r="AN111" s="50"/>
      <c r="AO111" s="84"/>
    </row>
    <row r="112" spans="1:41" s="81" customFormat="1" ht="114">
      <c r="A112" s="241">
        <v>334</v>
      </c>
      <c r="B112" s="250">
        <v>44152</v>
      </c>
      <c r="C112" s="23" t="s">
        <v>19</v>
      </c>
      <c r="D112" s="251" t="s">
        <v>680</v>
      </c>
      <c r="E112" s="250">
        <v>44152</v>
      </c>
      <c r="F112" s="251">
        <v>3</v>
      </c>
      <c r="G112" s="192" t="s">
        <v>690</v>
      </c>
      <c r="H112" s="120" t="s">
        <v>681</v>
      </c>
      <c r="I112" s="234" t="s">
        <v>692</v>
      </c>
      <c r="J112" s="194" t="s">
        <v>696</v>
      </c>
      <c r="K112" s="249">
        <v>1</v>
      </c>
      <c r="L112" s="249" t="s">
        <v>21</v>
      </c>
      <c r="M112" s="195" t="s">
        <v>697</v>
      </c>
      <c r="N112" s="23" t="s">
        <v>660</v>
      </c>
      <c r="O112" s="27">
        <v>1</v>
      </c>
      <c r="P112" s="150">
        <v>44153</v>
      </c>
      <c r="Q112" s="29">
        <v>44500</v>
      </c>
      <c r="R112" s="23" t="s">
        <v>60</v>
      </c>
      <c r="S112" s="28" t="s">
        <v>43</v>
      </c>
      <c r="T112" s="28" t="s">
        <v>49</v>
      </c>
      <c r="U112" s="120" t="s">
        <v>254</v>
      </c>
      <c r="V112" s="83">
        <v>44196</v>
      </c>
      <c r="W112" s="87" t="s">
        <v>717</v>
      </c>
      <c r="X112" s="218">
        <v>0.5</v>
      </c>
      <c r="Y112" s="219" t="s">
        <v>271</v>
      </c>
      <c r="Z112" s="86"/>
      <c r="AA112" s="85" t="s">
        <v>277</v>
      </c>
      <c r="AB112" s="83">
        <v>44316</v>
      </c>
      <c r="AC112" s="101" t="s">
        <v>1180</v>
      </c>
      <c r="AD112" s="50">
        <v>1</v>
      </c>
      <c r="AE112" s="51">
        <f t="shared" si="7"/>
        <v>1</v>
      </c>
      <c r="AF112" s="185">
        <f t="shared" si="8"/>
        <v>1</v>
      </c>
      <c r="AG112" s="50" t="b">
        <f t="shared" si="9"/>
        <v>0</v>
      </c>
      <c r="AH112" s="50" t="str">
        <f t="shared" si="10"/>
        <v>TERMINADA</v>
      </c>
      <c r="AI112" s="50" t="str">
        <f t="shared" si="11"/>
        <v>TERMINADA</v>
      </c>
      <c r="AJ112" s="282" t="s">
        <v>1229</v>
      </c>
      <c r="AK112" s="84" t="s">
        <v>277</v>
      </c>
      <c r="AL112" s="168" t="str">
        <f t="shared" si="12"/>
        <v>CUMPLIDA</v>
      </c>
      <c r="AM112" s="50" t="s">
        <v>1230</v>
      </c>
      <c r="AN112" s="50" t="s">
        <v>205</v>
      </c>
      <c r="AO112" s="84"/>
    </row>
    <row r="113" spans="1:41" s="81" customFormat="1" ht="182.4">
      <c r="A113" s="241">
        <v>335</v>
      </c>
      <c r="B113" s="250">
        <v>44152</v>
      </c>
      <c r="C113" s="23" t="s">
        <v>19</v>
      </c>
      <c r="D113" s="251" t="s">
        <v>680</v>
      </c>
      <c r="E113" s="250">
        <v>44152</v>
      </c>
      <c r="F113" s="251">
        <v>4</v>
      </c>
      <c r="G113" s="193" t="s">
        <v>691</v>
      </c>
      <c r="H113" s="120" t="s">
        <v>681</v>
      </c>
      <c r="I113" s="234" t="s">
        <v>693</v>
      </c>
      <c r="J113" s="194" t="s">
        <v>698</v>
      </c>
      <c r="K113" s="249">
        <v>1</v>
      </c>
      <c r="L113" s="249" t="s">
        <v>21</v>
      </c>
      <c r="M113" s="195" t="s">
        <v>802</v>
      </c>
      <c r="N113" s="23" t="s">
        <v>660</v>
      </c>
      <c r="O113" s="27">
        <v>1</v>
      </c>
      <c r="P113" s="150">
        <v>44153</v>
      </c>
      <c r="Q113" s="29">
        <v>44377</v>
      </c>
      <c r="R113" s="23" t="s">
        <v>688</v>
      </c>
      <c r="S113" s="28" t="s">
        <v>686</v>
      </c>
      <c r="T113" s="28" t="s">
        <v>687</v>
      </c>
      <c r="U113" s="120" t="s">
        <v>254</v>
      </c>
      <c r="V113" s="83">
        <v>44196</v>
      </c>
      <c r="W113" s="87" t="s">
        <v>718</v>
      </c>
      <c r="X113" s="218">
        <v>0.5</v>
      </c>
      <c r="Y113" s="219" t="s">
        <v>271</v>
      </c>
      <c r="Z113" s="86"/>
      <c r="AA113" s="85" t="s">
        <v>277</v>
      </c>
      <c r="AB113" s="83">
        <v>44316</v>
      </c>
      <c r="AC113" s="101" t="s">
        <v>1060</v>
      </c>
      <c r="AD113" s="50">
        <v>0.5</v>
      </c>
      <c r="AE113" s="51">
        <f t="shared" si="7"/>
        <v>0.5</v>
      </c>
      <c r="AF113" s="185">
        <f t="shared" si="8"/>
        <v>0.5</v>
      </c>
      <c r="AG113" s="50" t="b">
        <f t="shared" si="9"/>
        <v>0</v>
      </c>
      <c r="AH113" s="50" t="str">
        <f t="shared" si="10"/>
        <v>EN PROCESO</v>
      </c>
      <c r="AI113" s="50" t="str">
        <f t="shared" si="11"/>
        <v>EN PROCESO</v>
      </c>
      <c r="AJ113" s="282" t="s">
        <v>1061</v>
      </c>
      <c r="AK113" s="84" t="s">
        <v>277</v>
      </c>
      <c r="AL113" s="168" t="str">
        <f t="shared" si="12"/>
        <v>PENDIENTE</v>
      </c>
      <c r="AM113" s="50"/>
      <c r="AN113" s="50"/>
      <c r="AO113" s="84"/>
    </row>
    <row r="114" spans="1:41" s="81" customFormat="1" ht="57">
      <c r="A114" s="241">
        <v>336</v>
      </c>
      <c r="B114" s="47">
        <v>44182</v>
      </c>
      <c r="C114" s="248" t="s">
        <v>19</v>
      </c>
      <c r="D114" s="248" t="s">
        <v>102</v>
      </c>
      <c r="E114" s="212">
        <f t="shared" ref="E114:E124" si="13">B114</f>
        <v>44182</v>
      </c>
      <c r="F114" s="248" t="s">
        <v>820</v>
      </c>
      <c r="G114" s="213" t="s">
        <v>821</v>
      </c>
      <c r="H114" s="232" t="s">
        <v>396</v>
      </c>
      <c r="I114" s="235" t="s">
        <v>982</v>
      </c>
      <c r="J114" s="248" t="s">
        <v>983</v>
      </c>
      <c r="K114" s="248">
        <v>1</v>
      </c>
      <c r="L114" s="248" t="s">
        <v>126</v>
      </c>
      <c r="M114" s="248" t="s">
        <v>822</v>
      </c>
      <c r="N114" s="23" t="s">
        <v>660</v>
      </c>
      <c r="O114" s="171">
        <v>1</v>
      </c>
      <c r="P114" s="47">
        <v>44228</v>
      </c>
      <c r="Q114" s="47">
        <v>44562</v>
      </c>
      <c r="R114" s="248" t="s">
        <v>63</v>
      </c>
      <c r="S114" s="50" t="s">
        <v>406</v>
      </c>
      <c r="T114" s="50" t="s">
        <v>823</v>
      </c>
      <c r="U114" s="120" t="s">
        <v>254</v>
      </c>
      <c r="V114" s="239"/>
      <c r="W114" s="225"/>
      <c r="X114" s="226"/>
      <c r="Y114" s="227"/>
      <c r="Z114" s="227"/>
      <c r="AA114" s="228"/>
      <c r="AB114" s="83">
        <v>44316</v>
      </c>
      <c r="AC114" s="265" t="s">
        <v>1039</v>
      </c>
      <c r="AD114" s="50">
        <v>0</v>
      </c>
      <c r="AE114" s="51">
        <f t="shared" si="7"/>
        <v>0</v>
      </c>
      <c r="AF114" s="185">
        <f t="shared" si="8"/>
        <v>0</v>
      </c>
      <c r="AG114" s="50" t="b">
        <f t="shared" si="9"/>
        <v>0</v>
      </c>
      <c r="AH114" s="50" t="str">
        <f t="shared" si="10"/>
        <v>SIN INICIAR</v>
      </c>
      <c r="AI114" s="50" t="str">
        <f t="shared" si="11"/>
        <v>SIN INICIAR</v>
      </c>
      <c r="AJ114" s="49" t="s">
        <v>1049</v>
      </c>
      <c r="AK114" s="84" t="s">
        <v>276</v>
      </c>
      <c r="AL114" s="168" t="str">
        <f t="shared" si="12"/>
        <v>PENDIENTE</v>
      </c>
      <c r="AM114" s="50"/>
      <c r="AN114" s="50"/>
      <c r="AO114" s="84"/>
    </row>
    <row r="115" spans="1:41" s="81" customFormat="1" ht="68.400000000000006">
      <c r="A115" s="241">
        <v>337</v>
      </c>
      <c r="B115" s="47">
        <v>44182</v>
      </c>
      <c r="C115" s="248" t="s">
        <v>19</v>
      </c>
      <c r="D115" s="248" t="s">
        <v>102</v>
      </c>
      <c r="E115" s="212">
        <f t="shared" si="13"/>
        <v>44182</v>
      </c>
      <c r="F115" s="248" t="s">
        <v>824</v>
      </c>
      <c r="G115" s="213" t="s">
        <v>825</v>
      </c>
      <c r="H115" s="232" t="s">
        <v>396</v>
      </c>
      <c r="I115" s="235" t="s">
        <v>984</v>
      </c>
      <c r="J115" s="248" t="s">
        <v>826</v>
      </c>
      <c r="K115" s="248">
        <v>1</v>
      </c>
      <c r="L115" s="248" t="s">
        <v>126</v>
      </c>
      <c r="M115" s="248" t="s">
        <v>827</v>
      </c>
      <c r="N115" s="23" t="s">
        <v>660</v>
      </c>
      <c r="O115" s="171">
        <v>1</v>
      </c>
      <c r="P115" s="47">
        <v>44197</v>
      </c>
      <c r="Q115" s="47">
        <v>44562</v>
      </c>
      <c r="R115" s="248" t="s">
        <v>985</v>
      </c>
      <c r="S115" s="248" t="s">
        <v>828</v>
      </c>
      <c r="T115" s="50" t="s">
        <v>829</v>
      </c>
      <c r="U115" s="120" t="s">
        <v>254</v>
      </c>
      <c r="V115" s="239"/>
      <c r="W115" s="225"/>
      <c r="X115" s="226"/>
      <c r="Y115" s="227"/>
      <c r="Z115" s="227"/>
      <c r="AA115" s="228"/>
      <c r="AB115" s="83">
        <v>44316</v>
      </c>
      <c r="AC115" s="267" t="s">
        <v>1181</v>
      </c>
      <c r="AD115" s="50">
        <v>0.5</v>
      </c>
      <c r="AE115" s="51">
        <f t="shared" si="7"/>
        <v>0.5</v>
      </c>
      <c r="AF115" s="185">
        <f t="shared" si="8"/>
        <v>0.5</v>
      </c>
      <c r="AG115" s="50" t="b">
        <f t="shared" si="9"/>
        <v>0</v>
      </c>
      <c r="AH115" s="50" t="str">
        <f t="shared" si="10"/>
        <v>EN PROCESO</v>
      </c>
      <c r="AI115" s="50" t="str">
        <f t="shared" si="11"/>
        <v>EN PROCESO</v>
      </c>
      <c r="AJ115" s="49" t="s">
        <v>1182</v>
      </c>
      <c r="AK115" s="84" t="s">
        <v>276</v>
      </c>
      <c r="AL115" s="168" t="str">
        <f t="shared" si="12"/>
        <v>PENDIENTE</v>
      </c>
      <c r="AM115" s="50"/>
      <c r="AN115" s="50"/>
      <c r="AO115" s="84"/>
    </row>
    <row r="116" spans="1:41" s="81" customFormat="1" ht="57">
      <c r="A116" s="241">
        <v>338</v>
      </c>
      <c r="B116" s="47">
        <v>44182</v>
      </c>
      <c r="C116" s="248" t="s">
        <v>19</v>
      </c>
      <c r="D116" s="248" t="s">
        <v>102</v>
      </c>
      <c r="E116" s="212">
        <f t="shared" si="13"/>
        <v>44182</v>
      </c>
      <c r="F116" s="248" t="s">
        <v>830</v>
      </c>
      <c r="G116" s="213" t="s">
        <v>831</v>
      </c>
      <c r="H116" s="232" t="s">
        <v>396</v>
      </c>
      <c r="I116" s="235" t="s">
        <v>832</v>
      </c>
      <c r="J116" s="248" t="s">
        <v>833</v>
      </c>
      <c r="K116" s="248">
        <v>1</v>
      </c>
      <c r="L116" s="248" t="s">
        <v>126</v>
      </c>
      <c r="M116" s="248" t="s">
        <v>834</v>
      </c>
      <c r="N116" s="23" t="s">
        <v>660</v>
      </c>
      <c r="O116" s="171">
        <v>1</v>
      </c>
      <c r="P116" s="47">
        <v>44197</v>
      </c>
      <c r="Q116" s="47">
        <v>44561</v>
      </c>
      <c r="R116" s="248" t="s">
        <v>63</v>
      </c>
      <c r="S116" s="50" t="s">
        <v>406</v>
      </c>
      <c r="T116" s="50" t="s">
        <v>406</v>
      </c>
      <c r="U116" s="120" t="s">
        <v>254</v>
      </c>
      <c r="V116" s="239"/>
      <c r="W116" s="225"/>
      <c r="X116" s="226"/>
      <c r="Y116" s="227"/>
      <c r="Z116" s="227"/>
      <c r="AA116" s="228"/>
      <c r="AB116" s="83">
        <v>44316</v>
      </c>
      <c r="AC116" s="265" t="s">
        <v>1039</v>
      </c>
      <c r="AD116" s="50">
        <v>0</v>
      </c>
      <c r="AE116" s="51">
        <f t="shared" si="7"/>
        <v>0</v>
      </c>
      <c r="AF116" s="185">
        <f t="shared" si="8"/>
        <v>0</v>
      </c>
      <c r="AG116" s="50" t="b">
        <f t="shared" si="9"/>
        <v>0</v>
      </c>
      <c r="AH116" s="50" t="str">
        <f t="shared" si="10"/>
        <v>SIN INICIAR</v>
      </c>
      <c r="AI116" s="50" t="str">
        <f t="shared" si="11"/>
        <v>SIN INICIAR</v>
      </c>
      <c r="AJ116" s="49" t="s">
        <v>1053</v>
      </c>
      <c r="AK116" s="84" t="s">
        <v>276</v>
      </c>
      <c r="AL116" s="168" t="str">
        <f t="shared" si="12"/>
        <v>PENDIENTE</v>
      </c>
      <c r="AM116" s="50"/>
      <c r="AN116" s="50"/>
      <c r="AO116" s="84"/>
    </row>
    <row r="117" spans="1:41" s="81" customFormat="1" ht="57">
      <c r="A117" s="241">
        <v>339</v>
      </c>
      <c r="B117" s="47">
        <v>44182</v>
      </c>
      <c r="C117" s="248" t="s">
        <v>19</v>
      </c>
      <c r="D117" s="248" t="s">
        <v>102</v>
      </c>
      <c r="E117" s="212">
        <f t="shared" si="13"/>
        <v>44182</v>
      </c>
      <c r="F117" s="248" t="s">
        <v>835</v>
      </c>
      <c r="G117" s="213" t="s">
        <v>836</v>
      </c>
      <c r="H117" s="232" t="s">
        <v>396</v>
      </c>
      <c r="I117" s="235" t="s">
        <v>837</v>
      </c>
      <c r="J117" s="248" t="s">
        <v>986</v>
      </c>
      <c r="K117" s="248">
        <v>1</v>
      </c>
      <c r="L117" s="248" t="s">
        <v>126</v>
      </c>
      <c r="M117" s="248" t="s">
        <v>834</v>
      </c>
      <c r="N117" s="23" t="s">
        <v>660</v>
      </c>
      <c r="O117" s="171">
        <v>1</v>
      </c>
      <c r="P117" s="47">
        <v>44197</v>
      </c>
      <c r="Q117" s="47">
        <v>44561</v>
      </c>
      <c r="R117" s="248" t="s">
        <v>63</v>
      </c>
      <c r="S117" s="50" t="s">
        <v>406</v>
      </c>
      <c r="T117" s="50" t="s">
        <v>823</v>
      </c>
      <c r="U117" s="120" t="s">
        <v>254</v>
      </c>
      <c r="V117" s="239"/>
      <c r="W117" s="225"/>
      <c r="X117" s="226"/>
      <c r="Y117" s="227"/>
      <c r="Z117" s="227"/>
      <c r="AA117" s="228"/>
      <c r="AB117" s="83">
        <v>44316</v>
      </c>
      <c r="AC117" s="265" t="s">
        <v>1039</v>
      </c>
      <c r="AD117" s="50">
        <v>0</v>
      </c>
      <c r="AE117" s="51">
        <f t="shared" si="7"/>
        <v>0</v>
      </c>
      <c r="AF117" s="185">
        <f t="shared" si="8"/>
        <v>0</v>
      </c>
      <c r="AG117" s="50" t="b">
        <f t="shared" si="9"/>
        <v>0</v>
      </c>
      <c r="AH117" s="50" t="str">
        <f t="shared" si="10"/>
        <v>SIN INICIAR</v>
      </c>
      <c r="AI117" s="50" t="str">
        <f t="shared" si="11"/>
        <v>SIN INICIAR</v>
      </c>
      <c r="AJ117" s="49" t="s">
        <v>1054</v>
      </c>
      <c r="AK117" s="84" t="s">
        <v>276</v>
      </c>
      <c r="AL117" s="168" t="str">
        <f t="shared" si="12"/>
        <v>PENDIENTE</v>
      </c>
      <c r="AM117" s="50"/>
      <c r="AN117" s="50"/>
      <c r="AO117" s="84"/>
    </row>
    <row r="118" spans="1:41" s="81" customFormat="1" ht="45.6">
      <c r="A118" s="241">
        <v>340</v>
      </c>
      <c r="B118" s="47">
        <v>44182</v>
      </c>
      <c r="C118" s="248" t="s">
        <v>19</v>
      </c>
      <c r="D118" s="248" t="s">
        <v>102</v>
      </c>
      <c r="E118" s="212">
        <f t="shared" si="13"/>
        <v>44182</v>
      </c>
      <c r="F118" s="248" t="s">
        <v>838</v>
      </c>
      <c r="G118" s="213" t="s">
        <v>839</v>
      </c>
      <c r="H118" s="232" t="s">
        <v>396</v>
      </c>
      <c r="I118" s="235" t="s">
        <v>840</v>
      </c>
      <c r="J118" s="248" t="s">
        <v>987</v>
      </c>
      <c r="K118" s="248">
        <v>3</v>
      </c>
      <c r="L118" s="248" t="s">
        <v>126</v>
      </c>
      <c r="M118" s="248" t="s">
        <v>841</v>
      </c>
      <c r="N118" s="23" t="s">
        <v>660</v>
      </c>
      <c r="O118" s="171">
        <v>1</v>
      </c>
      <c r="P118" s="47">
        <v>44228</v>
      </c>
      <c r="Q118" s="47">
        <v>44561</v>
      </c>
      <c r="R118" s="248" t="s">
        <v>63</v>
      </c>
      <c r="S118" s="50" t="s">
        <v>406</v>
      </c>
      <c r="T118" s="50" t="s">
        <v>823</v>
      </c>
      <c r="U118" s="120" t="s">
        <v>254</v>
      </c>
      <c r="V118" s="239"/>
      <c r="W118" s="225"/>
      <c r="X118" s="226"/>
      <c r="Y118" s="227"/>
      <c r="Z118" s="227"/>
      <c r="AA118" s="228"/>
      <c r="AB118" s="83">
        <v>44316</v>
      </c>
      <c r="AC118" s="265" t="s">
        <v>1039</v>
      </c>
      <c r="AD118" s="50">
        <v>0</v>
      </c>
      <c r="AE118" s="51">
        <f t="shared" si="7"/>
        <v>0</v>
      </c>
      <c r="AF118" s="185">
        <f t="shared" si="8"/>
        <v>0</v>
      </c>
      <c r="AG118" s="50" t="b">
        <f t="shared" si="9"/>
        <v>0</v>
      </c>
      <c r="AH118" s="50" t="str">
        <f t="shared" si="10"/>
        <v>SIN INICIAR</v>
      </c>
      <c r="AI118" s="50" t="str">
        <f t="shared" si="11"/>
        <v>SIN INICIAR</v>
      </c>
      <c r="AJ118" s="49" t="s">
        <v>1183</v>
      </c>
      <c r="AK118" s="84" t="s">
        <v>276</v>
      </c>
      <c r="AL118" s="168" t="str">
        <f t="shared" si="12"/>
        <v>PENDIENTE</v>
      </c>
      <c r="AM118" s="50"/>
      <c r="AN118" s="50"/>
      <c r="AO118" s="84"/>
    </row>
    <row r="119" spans="1:41" s="81" customFormat="1" ht="79.8">
      <c r="A119" s="241">
        <v>341</v>
      </c>
      <c r="B119" s="150">
        <v>44182</v>
      </c>
      <c r="C119" s="151" t="s">
        <v>19</v>
      </c>
      <c r="D119" s="151" t="s">
        <v>102</v>
      </c>
      <c r="E119" s="214">
        <f t="shared" si="13"/>
        <v>44182</v>
      </c>
      <c r="F119" s="151" t="s">
        <v>842</v>
      </c>
      <c r="G119" s="197" t="s">
        <v>843</v>
      </c>
      <c r="H119" s="152" t="s">
        <v>396</v>
      </c>
      <c r="I119" s="236" t="s">
        <v>844</v>
      </c>
      <c r="J119" s="151" t="s">
        <v>845</v>
      </c>
      <c r="K119" s="151">
        <v>1</v>
      </c>
      <c r="L119" s="151" t="s">
        <v>126</v>
      </c>
      <c r="M119" s="151" t="s">
        <v>834</v>
      </c>
      <c r="N119" s="23" t="s">
        <v>660</v>
      </c>
      <c r="O119" s="156">
        <v>1</v>
      </c>
      <c r="P119" s="150">
        <v>44256</v>
      </c>
      <c r="Q119" s="150">
        <v>44347</v>
      </c>
      <c r="R119" s="151" t="s">
        <v>63</v>
      </c>
      <c r="S119" s="44" t="s">
        <v>406</v>
      </c>
      <c r="T119" s="44" t="s">
        <v>846</v>
      </c>
      <c r="U119" s="120" t="s">
        <v>254</v>
      </c>
      <c r="V119" s="239"/>
      <c r="W119" s="225"/>
      <c r="X119" s="226"/>
      <c r="Y119" s="227"/>
      <c r="Z119" s="227"/>
      <c r="AA119" s="228"/>
      <c r="AB119" s="83">
        <v>44316</v>
      </c>
      <c r="AC119" s="101" t="s">
        <v>1050</v>
      </c>
      <c r="AD119" s="50">
        <v>0.5</v>
      </c>
      <c r="AE119" s="51">
        <f t="shared" si="7"/>
        <v>0.5</v>
      </c>
      <c r="AF119" s="185">
        <f t="shared" si="8"/>
        <v>0.5</v>
      </c>
      <c r="AG119" s="50" t="b">
        <f t="shared" si="9"/>
        <v>0</v>
      </c>
      <c r="AH119" s="50" t="str">
        <f t="shared" si="10"/>
        <v>EN PROCESO</v>
      </c>
      <c r="AI119" s="50" t="str">
        <f t="shared" si="11"/>
        <v>EN PROCESO</v>
      </c>
      <c r="AJ119" s="49" t="s">
        <v>1055</v>
      </c>
      <c r="AK119" s="84" t="s">
        <v>276</v>
      </c>
      <c r="AL119" s="168" t="str">
        <f t="shared" si="12"/>
        <v>PENDIENTE</v>
      </c>
      <c r="AM119" s="50"/>
      <c r="AN119" s="50"/>
      <c r="AO119" s="84"/>
    </row>
    <row r="120" spans="1:41" s="81" customFormat="1" ht="148.19999999999999">
      <c r="A120" s="241">
        <v>342</v>
      </c>
      <c r="B120" s="47">
        <v>44182</v>
      </c>
      <c r="C120" s="248" t="s">
        <v>19</v>
      </c>
      <c r="D120" s="248" t="s">
        <v>102</v>
      </c>
      <c r="E120" s="212">
        <f t="shared" si="13"/>
        <v>44182</v>
      </c>
      <c r="F120" s="248" t="s">
        <v>847</v>
      </c>
      <c r="G120" s="213" t="s">
        <v>848</v>
      </c>
      <c r="H120" s="232" t="s">
        <v>396</v>
      </c>
      <c r="I120" s="235" t="s">
        <v>849</v>
      </c>
      <c r="J120" s="248" t="s">
        <v>850</v>
      </c>
      <c r="K120" s="248">
        <v>1</v>
      </c>
      <c r="L120" s="248" t="s">
        <v>126</v>
      </c>
      <c r="M120" s="248" t="s">
        <v>834</v>
      </c>
      <c r="N120" s="23" t="s">
        <v>660</v>
      </c>
      <c r="O120" s="171">
        <v>1</v>
      </c>
      <c r="P120" s="47">
        <v>44256</v>
      </c>
      <c r="Q120" s="47">
        <v>44347</v>
      </c>
      <c r="R120" s="248" t="s">
        <v>63</v>
      </c>
      <c r="S120" s="50" t="s">
        <v>406</v>
      </c>
      <c r="T120" s="50" t="s">
        <v>851</v>
      </c>
      <c r="U120" s="120" t="s">
        <v>254</v>
      </c>
      <c r="V120" s="239"/>
      <c r="W120" s="225"/>
      <c r="X120" s="226"/>
      <c r="Y120" s="227"/>
      <c r="Z120" s="227"/>
      <c r="AA120" s="228"/>
      <c r="AB120" s="83">
        <v>44316</v>
      </c>
      <c r="AC120" s="101" t="s">
        <v>1051</v>
      </c>
      <c r="AD120" s="50">
        <v>0.5</v>
      </c>
      <c r="AE120" s="51">
        <f t="shared" si="7"/>
        <v>0.5</v>
      </c>
      <c r="AF120" s="185">
        <f t="shared" si="8"/>
        <v>0.5</v>
      </c>
      <c r="AG120" s="50" t="b">
        <f t="shared" si="9"/>
        <v>0</v>
      </c>
      <c r="AH120" s="50" t="str">
        <f t="shared" si="10"/>
        <v>EN PROCESO</v>
      </c>
      <c r="AI120" s="50" t="str">
        <f t="shared" si="11"/>
        <v>EN PROCESO</v>
      </c>
      <c r="AJ120" s="49" t="s">
        <v>1201</v>
      </c>
      <c r="AK120" s="84" t="s">
        <v>276</v>
      </c>
      <c r="AL120" s="168" t="str">
        <f t="shared" si="12"/>
        <v>PENDIENTE</v>
      </c>
      <c r="AM120" s="50"/>
      <c r="AN120" s="50"/>
      <c r="AO120" s="84"/>
    </row>
    <row r="121" spans="1:41" s="81" customFormat="1" ht="102.6">
      <c r="A121" s="241">
        <v>343</v>
      </c>
      <c r="B121" s="150">
        <v>44182</v>
      </c>
      <c r="C121" s="151" t="s">
        <v>19</v>
      </c>
      <c r="D121" s="151" t="s">
        <v>102</v>
      </c>
      <c r="E121" s="212">
        <f t="shared" si="13"/>
        <v>44182</v>
      </c>
      <c r="F121" s="151" t="s">
        <v>852</v>
      </c>
      <c r="G121" s="197" t="s">
        <v>853</v>
      </c>
      <c r="H121" s="232" t="s">
        <v>854</v>
      </c>
      <c r="I121" s="236" t="s">
        <v>988</v>
      </c>
      <c r="J121" s="151" t="s">
        <v>989</v>
      </c>
      <c r="K121" s="248">
        <v>4</v>
      </c>
      <c r="L121" s="248" t="s">
        <v>126</v>
      </c>
      <c r="M121" s="248" t="s">
        <v>855</v>
      </c>
      <c r="N121" s="23" t="s">
        <v>660</v>
      </c>
      <c r="O121" s="171">
        <v>1</v>
      </c>
      <c r="P121" s="47">
        <v>44256</v>
      </c>
      <c r="Q121" s="47">
        <v>44286</v>
      </c>
      <c r="R121" s="248" t="s">
        <v>63</v>
      </c>
      <c r="S121" s="50" t="s">
        <v>856</v>
      </c>
      <c r="T121" s="50" t="s">
        <v>857</v>
      </c>
      <c r="U121" s="120" t="s">
        <v>254</v>
      </c>
      <c r="V121" s="239"/>
      <c r="W121" s="225"/>
      <c r="X121" s="226"/>
      <c r="Y121" s="227"/>
      <c r="Z121" s="227"/>
      <c r="AA121" s="228"/>
      <c r="AB121" s="83">
        <v>44316</v>
      </c>
      <c r="AC121" s="101" t="s">
        <v>1052</v>
      </c>
      <c r="AD121" s="50">
        <v>4</v>
      </c>
      <c r="AE121" s="51">
        <f t="shared" si="7"/>
        <v>1</v>
      </c>
      <c r="AF121" s="185">
        <f t="shared" si="8"/>
        <v>1</v>
      </c>
      <c r="AG121" s="50" t="str">
        <f t="shared" si="9"/>
        <v>TERMINADA EXTEMPORÁNEA</v>
      </c>
      <c r="AH121" s="50" t="b">
        <f t="shared" si="10"/>
        <v>0</v>
      </c>
      <c r="AI121" s="50" t="str">
        <f t="shared" si="11"/>
        <v>TERMINADA EXTEMPORÁNEA</v>
      </c>
      <c r="AJ121" s="49" t="s">
        <v>1184</v>
      </c>
      <c r="AK121" s="84" t="s">
        <v>276</v>
      </c>
      <c r="AL121" s="168" t="str">
        <f t="shared" si="12"/>
        <v>CUMPLIDA</v>
      </c>
      <c r="AM121" s="50" t="s">
        <v>1203</v>
      </c>
      <c r="AN121" s="50" t="s">
        <v>205</v>
      </c>
      <c r="AO121" s="84" t="s">
        <v>1198</v>
      </c>
    </row>
    <row r="122" spans="1:41" s="81" customFormat="1" ht="45.6">
      <c r="A122" s="241">
        <v>344</v>
      </c>
      <c r="B122" s="47">
        <v>44182</v>
      </c>
      <c r="C122" s="248" t="s">
        <v>19</v>
      </c>
      <c r="D122" s="248" t="s">
        <v>102</v>
      </c>
      <c r="E122" s="212">
        <f t="shared" si="13"/>
        <v>44182</v>
      </c>
      <c r="F122" s="248" t="s">
        <v>858</v>
      </c>
      <c r="G122" s="215" t="s">
        <v>859</v>
      </c>
      <c r="H122" s="232" t="s">
        <v>396</v>
      </c>
      <c r="I122" s="236" t="s">
        <v>990</v>
      </c>
      <c r="J122" s="151" t="s">
        <v>991</v>
      </c>
      <c r="K122" s="248">
        <v>1</v>
      </c>
      <c r="L122" s="248" t="s">
        <v>126</v>
      </c>
      <c r="M122" s="248" t="s">
        <v>860</v>
      </c>
      <c r="N122" s="23" t="s">
        <v>660</v>
      </c>
      <c r="O122" s="171">
        <v>1</v>
      </c>
      <c r="P122" s="47">
        <v>44197</v>
      </c>
      <c r="Q122" s="47">
        <v>44561</v>
      </c>
      <c r="R122" s="248" t="s">
        <v>63</v>
      </c>
      <c r="S122" s="50" t="s">
        <v>44</v>
      </c>
      <c r="T122" s="50" t="s">
        <v>861</v>
      </c>
      <c r="U122" s="120" t="s">
        <v>254</v>
      </c>
      <c r="V122" s="239"/>
      <c r="W122" s="225"/>
      <c r="X122" s="226"/>
      <c r="Y122" s="227"/>
      <c r="Z122" s="227"/>
      <c r="AA122" s="228"/>
      <c r="AB122" s="83">
        <v>44316</v>
      </c>
      <c r="AC122" s="265" t="s">
        <v>1039</v>
      </c>
      <c r="AD122" s="50">
        <v>0</v>
      </c>
      <c r="AE122" s="51">
        <f t="shared" si="7"/>
        <v>0</v>
      </c>
      <c r="AF122" s="185">
        <f t="shared" si="8"/>
        <v>0</v>
      </c>
      <c r="AG122" s="50" t="b">
        <f t="shared" si="9"/>
        <v>0</v>
      </c>
      <c r="AH122" s="50" t="str">
        <f t="shared" si="10"/>
        <v>SIN INICIAR</v>
      </c>
      <c r="AI122" s="50" t="str">
        <f t="shared" si="11"/>
        <v>SIN INICIAR</v>
      </c>
      <c r="AJ122" s="49" t="s">
        <v>1185</v>
      </c>
      <c r="AK122" s="84" t="s">
        <v>276</v>
      </c>
      <c r="AL122" s="168" t="str">
        <f t="shared" si="12"/>
        <v>PENDIENTE</v>
      </c>
      <c r="AM122" s="50"/>
      <c r="AN122" s="50"/>
      <c r="AO122" s="84"/>
    </row>
    <row r="123" spans="1:41" s="81" customFormat="1" ht="68.400000000000006">
      <c r="A123" s="241">
        <v>345</v>
      </c>
      <c r="B123" s="47">
        <v>44182</v>
      </c>
      <c r="C123" s="248" t="s">
        <v>19</v>
      </c>
      <c r="D123" s="248" t="s">
        <v>102</v>
      </c>
      <c r="E123" s="212">
        <f t="shared" si="13"/>
        <v>44182</v>
      </c>
      <c r="F123" s="248" t="s">
        <v>862</v>
      </c>
      <c r="G123" s="216" t="s">
        <v>863</v>
      </c>
      <c r="H123" s="232" t="s">
        <v>73</v>
      </c>
      <c r="I123" s="236" t="s">
        <v>864</v>
      </c>
      <c r="J123" s="151" t="s">
        <v>865</v>
      </c>
      <c r="K123" s="151">
        <v>1</v>
      </c>
      <c r="L123" s="248" t="s">
        <v>21</v>
      </c>
      <c r="M123" s="151" t="s">
        <v>866</v>
      </c>
      <c r="N123" s="23" t="s">
        <v>660</v>
      </c>
      <c r="O123" s="171">
        <v>1</v>
      </c>
      <c r="P123" s="47">
        <v>44197</v>
      </c>
      <c r="Q123" s="47">
        <v>44286</v>
      </c>
      <c r="R123" s="151" t="s">
        <v>32</v>
      </c>
      <c r="S123" s="50" t="s">
        <v>253</v>
      </c>
      <c r="T123" s="50" t="s">
        <v>976</v>
      </c>
      <c r="U123" s="120" t="s">
        <v>254</v>
      </c>
      <c r="V123" s="239"/>
      <c r="W123" s="225"/>
      <c r="X123" s="226"/>
      <c r="Y123" s="227"/>
      <c r="Z123" s="227"/>
      <c r="AA123" s="228"/>
      <c r="AB123" s="83">
        <v>44316</v>
      </c>
      <c r="AC123" s="101" t="s">
        <v>1026</v>
      </c>
      <c r="AD123" s="50">
        <v>1</v>
      </c>
      <c r="AE123" s="51">
        <f t="shared" si="7"/>
        <v>1</v>
      </c>
      <c r="AF123" s="185">
        <f t="shared" si="8"/>
        <v>1</v>
      </c>
      <c r="AG123" s="50" t="str">
        <f t="shared" si="9"/>
        <v>TERMINADA EXTEMPORÁNEA</v>
      </c>
      <c r="AH123" s="50" t="b">
        <f t="shared" si="10"/>
        <v>0</v>
      </c>
      <c r="AI123" s="50" t="str">
        <f t="shared" si="11"/>
        <v>TERMINADA EXTEMPORÁNEA</v>
      </c>
      <c r="AJ123" s="283" t="s">
        <v>1270</v>
      </c>
      <c r="AK123" s="84" t="s">
        <v>1015</v>
      </c>
      <c r="AL123" s="168" t="str">
        <f t="shared" si="12"/>
        <v>CUMPLIDA</v>
      </c>
      <c r="AM123" s="50" t="s">
        <v>1019</v>
      </c>
      <c r="AN123" s="50" t="s">
        <v>205</v>
      </c>
      <c r="AO123" s="84" t="s">
        <v>1198</v>
      </c>
    </row>
    <row r="124" spans="1:41" s="81" customFormat="1" ht="102.6">
      <c r="A124" s="241">
        <v>346</v>
      </c>
      <c r="B124" s="47">
        <v>44182</v>
      </c>
      <c r="C124" s="248" t="s">
        <v>19</v>
      </c>
      <c r="D124" s="248" t="s">
        <v>102</v>
      </c>
      <c r="E124" s="212">
        <f t="shared" si="13"/>
        <v>44182</v>
      </c>
      <c r="F124" s="248" t="s">
        <v>867</v>
      </c>
      <c r="G124" s="197" t="s">
        <v>868</v>
      </c>
      <c r="H124" s="232" t="s">
        <v>396</v>
      </c>
      <c r="I124" s="236" t="s">
        <v>869</v>
      </c>
      <c r="J124" s="151" t="s">
        <v>870</v>
      </c>
      <c r="K124" s="248">
        <v>1</v>
      </c>
      <c r="L124" s="248" t="s">
        <v>126</v>
      </c>
      <c r="M124" s="248" t="s">
        <v>871</v>
      </c>
      <c r="N124" s="23" t="s">
        <v>660</v>
      </c>
      <c r="O124" s="171">
        <v>1</v>
      </c>
      <c r="P124" s="47">
        <v>44197</v>
      </c>
      <c r="Q124" s="47">
        <v>44561</v>
      </c>
      <c r="R124" s="248" t="s">
        <v>63</v>
      </c>
      <c r="S124" s="50" t="s">
        <v>406</v>
      </c>
      <c r="T124" s="50" t="s">
        <v>872</v>
      </c>
      <c r="U124" s="120" t="s">
        <v>254</v>
      </c>
      <c r="V124" s="239"/>
      <c r="W124" s="225"/>
      <c r="X124" s="226"/>
      <c r="Y124" s="227"/>
      <c r="Z124" s="227"/>
      <c r="AA124" s="228"/>
      <c r="AB124" s="83">
        <v>44316</v>
      </c>
      <c r="AC124" s="101" t="s">
        <v>1186</v>
      </c>
      <c r="AD124" s="50">
        <v>0.5</v>
      </c>
      <c r="AE124" s="51">
        <f t="shared" si="7"/>
        <v>0.5</v>
      </c>
      <c r="AF124" s="185">
        <f t="shared" si="8"/>
        <v>0.5</v>
      </c>
      <c r="AG124" s="50" t="b">
        <f t="shared" si="9"/>
        <v>0</v>
      </c>
      <c r="AH124" s="50" t="str">
        <f t="shared" si="10"/>
        <v>EN PROCESO</v>
      </c>
      <c r="AI124" s="50" t="str">
        <f t="shared" si="11"/>
        <v>EN PROCESO</v>
      </c>
      <c r="AJ124" s="49" t="s">
        <v>1187</v>
      </c>
      <c r="AK124" s="84" t="s">
        <v>276</v>
      </c>
      <c r="AL124" s="168" t="str">
        <f t="shared" si="12"/>
        <v>PENDIENTE</v>
      </c>
      <c r="AM124" s="50"/>
      <c r="AN124" s="50"/>
      <c r="AO124" s="84"/>
    </row>
    <row r="125" spans="1:41" s="81" customFormat="1" ht="125.4">
      <c r="A125" s="241">
        <v>347</v>
      </c>
      <c r="B125" s="90">
        <v>44182</v>
      </c>
      <c r="C125" s="242" t="s">
        <v>19</v>
      </c>
      <c r="D125" s="242" t="s">
        <v>992</v>
      </c>
      <c r="E125" s="90">
        <v>44182</v>
      </c>
      <c r="F125" s="242">
        <v>1</v>
      </c>
      <c r="G125" s="91" t="s">
        <v>908</v>
      </c>
      <c r="H125" s="243" t="s">
        <v>73</v>
      </c>
      <c r="I125" s="143" t="s">
        <v>909</v>
      </c>
      <c r="J125" s="213" t="s">
        <v>910</v>
      </c>
      <c r="K125" s="242">
        <v>2</v>
      </c>
      <c r="L125" s="242" t="s">
        <v>126</v>
      </c>
      <c r="M125" s="229" t="s">
        <v>911</v>
      </c>
      <c r="N125" s="23" t="s">
        <v>660</v>
      </c>
      <c r="O125" s="141">
        <v>1</v>
      </c>
      <c r="P125" s="90">
        <v>44197</v>
      </c>
      <c r="Q125" s="90">
        <v>44469</v>
      </c>
      <c r="R125" s="242" t="s">
        <v>32</v>
      </c>
      <c r="S125" s="217" t="s">
        <v>253</v>
      </c>
      <c r="T125" s="217" t="s">
        <v>238</v>
      </c>
      <c r="U125" s="243" t="s">
        <v>254</v>
      </c>
      <c r="V125" s="239"/>
      <c r="W125" s="225"/>
      <c r="X125" s="226"/>
      <c r="Y125" s="227"/>
      <c r="Z125" s="227"/>
      <c r="AA125" s="228"/>
      <c r="AB125" s="83">
        <v>44316</v>
      </c>
      <c r="AC125" s="101" t="s">
        <v>1027</v>
      </c>
      <c r="AD125" s="50">
        <v>0</v>
      </c>
      <c r="AE125" s="51">
        <f t="shared" si="7"/>
        <v>0</v>
      </c>
      <c r="AF125" s="185">
        <f t="shared" si="8"/>
        <v>0</v>
      </c>
      <c r="AG125" s="50" t="b">
        <f t="shared" si="9"/>
        <v>0</v>
      </c>
      <c r="AH125" s="50" t="str">
        <f t="shared" si="10"/>
        <v>SIN INICIAR</v>
      </c>
      <c r="AI125" s="50" t="str">
        <f t="shared" si="11"/>
        <v>SIN INICIAR</v>
      </c>
      <c r="AJ125" s="283" t="s">
        <v>1271</v>
      </c>
      <c r="AK125" s="84" t="s">
        <v>1015</v>
      </c>
      <c r="AL125" s="168" t="str">
        <f t="shared" si="12"/>
        <v>PENDIENTE</v>
      </c>
      <c r="AM125" s="50"/>
      <c r="AN125" s="50"/>
      <c r="AO125" s="84"/>
    </row>
    <row r="126" spans="1:41" s="81" customFormat="1" ht="79.8">
      <c r="A126" s="241">
        <v>348</v>
      </c>
      <c r="B126" s="90">
        <v>44182</v>
      </c>
      <c r="C126" s="242" t="s">
        <v>19</v>
      </c>
      <c r="D126" s="242" t="s">
        <v>992</v>
      </c>
      <c r="E126" s="90">
        <v>44182</v>
      </c>
      <c r="F126" s="242">
        <v>2</v>
      </c>
      <c r="G126" s="36" t="s">
        <v>912</v>
      </c>
      <c r="H126" s="243" t="s">
        <v>73</v>
      </c>
      <c r="I126" s="119" t="s">
        <v>913</v>
      </c>
      <c r="J126" s="24" t="s">
        <v>914</v>
      </c>
      <c r="K126" s="140">
        <v>1</v>
      </c>
      <c r="L126" s="242" t="s">
        <v>126</v>
      </c>
      <c r="M126" s="24" t="s">
        <v>915</v>
      </c>
      <c r="N126" s="23" t="s">
        <v>660</v>
      </c>
      <c r="O126" s="141">
        <v>1</v>
      </c>
      <c r="P126" s="169">
        <v>44197</v>
      </c>
      <c r="Q126" s="169">
        <v>44377</v>
      </c>
      <c r="R126" s="140" t="s">
        <v>32</v>
      </c>
      <c r="S126" s="217" t="s">
        <v>253</v>
      </c>
      <c r="T126" s="217" t="s">
        <v>238</v>
      </c>
      <c r="U126" s="132" t="s">
        <v>254</v>
      </c>
      <c r="V126" s="239"/>
      <c r="W126" s="225"/>
      <c r="X126" s="226"/>
      <c r="Y126" s="227"/>
      <c r="Z126" s="227"/>
      <c r="AA126" s="228"/>
      <c r="AB126" s="83">
        <v>44316</v>
      </c>
      <c r="AC126" s="101" t="s">
        <v>1028</v>
      </c>
      <c r="AD126" s="50">
        <v>0.5</v>
      </c>
      <c r="AE126" s="51">
        <f t="shared" si="7"/>
        <v>0.5</v>
      </c>
      <c r="AF126" s="185">
        <f t="shared" si="8"/>
        <v>0.5</v>
      </c>
      <c r="AG126" s="50" t="b">
        <f t="shared" si="9"/>
        <v>0</v>
      </c>
      <c r="AH126" s="50" t="str">
        <f t="shared" si="10"/>
        <v>EN PROCESO</v>
      </c>
      <c r="AI126" s="50" t="str">
        <f t="shared" si="11"/>
        <v>EN PROCESO</v>
      </c>
      <c r="AJ126" s="283" t="s">
        <v>1272</v>
      </c>
      <c r="AK126" s="84" t="s">
        <v>1015</v>
      </c>
      <c r="AL126" s="168" t="str">
        <f t="shared" si="12"/>
        <v>PENDIENTE</v>
      </c>
      <c r="AM126" s="50"/>
      <c r="AN126" s="50"/>
      <c r="AO126" s="84"/>
    </row>
    <row r="127" spans="1:41" s="81" customFormat="1" ht="68.400000000000006">
      <c r="A127" s="241">
        <v>349</v>
      </c>
      <c r="B127" s="90">
        <v>44182</v>
      </c>
      <c r="C127" s="242" t="s">
        <v>19</v>
      </c>
      <c r="D127" s="242" t="s">
        <v>992</v>
      </c>
      <c r="E127" s="90">
        <v>44182</v>
      </c>
      <c r="F127" s="242">
        <v>3</v>
      </c>
      <c r="G127" s="24" t="s">
        <v>916</v>
      </c>
      <c r="H127" s="132" t="s">
        <v>73</v>
      </c>
      <c r="I127" s="119" t="s">
        <v>913</v>
      </c>
      <c r="J127" s="24" t="s">
        <v>914</v>
      </c>
      <c r="K127" s="140">
        <v>1</v>
      </c>
      <c r="L127" s="242" t="s">
        <v>126</v>
      </c>
      <c r="M127" s="24" t="s">
        <v>915</v>
      </c>
      <c r="N127" s="23" t="s">
        <v>660</v>
      </c>
      <c r="O127" s="141">
        <v>1</v>
      </c>
      <c r="P127" s="169">
        <v>44197</v>
      </c>
      <c r="Q127" s="169">
        <v>44377</v>
      </c>
      <c r="R127" s="140" t="s">
        <v>32</v>
      </c>
      <c r="S127" s="217" t="s">
        <v>253</v>
      </c>
      <c r="T127" s="217" t="s">
        <v>238</v>
      </c>
      <c r="U127" s="132" t="s">
        <v>254</v>
      </c>
      <c r="V127" s="239"/>
      <c r="W127" s="225"/>
      <c r="X127" s="226"/>
      <c r="Y127" s="227"/>
      <c r="Z127" s="227"/>
      <c r="AA127" s="228"/>
      <c r="AB127" s="83">
        <v>44316</v>
      </c>
      <c r="AC127" s="101" t="s">
        <v>1028</v>
      </c>
      <c r="AD127" s="50">
        <v>0.5</v>
      </c>
      <c r="AE127" s="51">
        <f t="shared" si="7"/>
        <v>0.5</v>
      </c>
      <c r="AF127" s="185">
        <f t="shared" si="8"/>
        <v>0.5</v>
      </c>
      <c r="AG127" s="50" t="b">
        <f t="shared" si="9"/>
        <v>0</v>
      </c>
      <c r="AH127" s="50" t="str">
        <f t="shared" si="10"/>
        <v>EN PROCESO</v>
      </c>
      <c r="AI127" s="50" t="str">
        <f t="shared" si="11"/>
        <v>EN PROCESO</v>
      </c>
      <c r="AJ127" s="283" t="s">
        <v>1272</v>
      </c>
      <c r="AK127" s="84" t="s">
        <v>1015</v>
      </c>
      <c r="AL127" s="168" t="str">
        <f t="shared" si="12"/>
        <v>PENDIENTE</v>
      </c>
      <c r="AM127" s="50"/>
      <c r="AN127" s="50"/>
      <c r="AO127" s="84"/>
    </row>
    <row r="128" spans="1:41" s="81" customFormat="1" ht="114">
      <c r="A128" s="284">
        <v>350</v>
      </c>
      <c r="B128" s="292">
        <v>44182</v>
      </c>
      <c r="C128" s="294" t="s">
        <v>19</v>
      </c>
      <c r="D128" s="294" t="s">
        <v>992</v>
      </c>
      <c r="E128" s="292">
        <v>44182</v>
      </c>
      <c r="F128" s="294">
        <v>4</v>
      </c>
      <c r="G128" s="304" t="s">
        <v>917</v>
      </c>
      <c r="H128" s="290" t="s">
        <v>74</v>
      </c>
      <c r="I128" s="306" t="s">
        <v>993</v>
      </c>
      <c r="J128" s="296" t="s">
        <v>994</v>
      </c>
      <c r="K128" s="298">
        <v>1</v>
      </c>
      <c r="L128" s="300" t="s">
        <v>126</v>
      </c>
      <c r="M128" s="302" t="s">
        <v>995</v>
      </c>
      <c r="N128" s="288" t="s">
        <v>660</v>
      </c>
      <c r="O128" s="308">
        <v>1</v>
      </c>
      <c r="P128" s="286">
        <v>44255</v>
      </c>
      <c r="Q128" s="286">
        <v>44561</v>
      </c>
      <c r="R128" s="140" t="s">
        <v>57</v>
      </c>
      <c r="S128" s="217" t="s">
        <v>43</v>
      </c>
      <c r="T128" s="217" t="s">
        <v>996</v>
      </c>
      <c r="U128" s="132" t="s">
        <v>254</v>
      </c>
      <c r="V128" s="239"/>
      <c r="W128" s="225"/>
      <c r="X128" s="226"/>
      <c r="Y128" s="227"/>
      <c r="Z128" s="227"/>
      <c r="AA128" s="228"/>
      <c r="AB128" s="83">
        <v>44316</v>
      </c>
      <c r="AC128" s="101" t="s">
        <v>1058</v>
      </c>
      <c r="AD128" s="50">
        <v>0.5</v>
      </c>
      <c r="AE128" s="51">
        <f t="shared" si="7"/>
        <v>0.5</v>
      </c>
      <c r="AF128" s="185">
        <f t="shared" si="8"/>
        <v>0.5</v>
      </c>
      <c r="AG128" s="50" t="b">
        <f t="shared" si="9"/>
        <v>0</v>
      </c>
      <c r="AH128" s="50" t="str">
        <f t="shared" si="10"/>
        <v>EN PROCESO</v>
      </c>
      <c r="AI128" s="50" t="str">
        <f t="shared" si="11"/>
        <v>EN PROCESO</v>
      </c>
      <c r="AJ128" s="282" t="s">
        <v>1188</v>
      </c>
      <c r="AK128" s="84" t="s">
        <v>277</v>
      </c>
      <c r="AL128" s="168" t="str">
        <f t="shared" si="12"/>
        <v>PENDIENTE</v>
      </c>
      <c r="AM128" s="50"/>
      <c r="AN128" s="50"/>
      <c r="AO128" s="84"/>
    </row>
    <row r="129" spans="1:41" s="81" customFormat="1" ht="91.2">
      <c r="A129" s="285"/>
      <c r="B129" s="293"/>
      <c r="C129" s="295" t="s">
        <v>19</v>
      </c>
      <c r="D129" s="295" t="s">
        <v>907</v>
      </c>
      <c r="E129" s="293">
        <v>44182</v>
      </c>
      <c r="F129" s="295">
        <v>4</v>
      </c>
      <c r="G129" s="305"/>
      <c r="H129" s="291"/>
      <c r="I129" s="307"/>
      <c r="J129" s="297"/>
      <c r="K129" s="299"/>
      <c r="L129" s="301"/>
      <c r="M129" s="303"/>
      <c r="N129" s="289"/>
      <c r="O129" s="309"/>
      <c r="P129" s="287"/>
      <c r="Q129" s="287"/>
      <c r="R129" s="140" t="s">
        <v>56</v>
      </c>
      <c r="S129" s="217" t="s">
        <v>248</v>
      </c>
      <c r="T129" s="217" t="s">
        <v>918</v>
      </c>
      <c r="U129" s="132" t="s">
        <v>254</v>
      </c>
      <c r="V129" s="239"/>
      <c r="W129" s="225"/>
      <c r="X129" s="226"/>
      <c r="Y129" s="227"/>
      <c r="Z129" s="227"/>
      <c r="AA129" s="228"/>
      <c r="AB129" s="83">
        <v>44316</v>
      </c>
      <c r="AC129" s="101" t="s">
        <v>1070</v>
      </c>
      <c r="AD129" s="50">
        <v>0.5</v>
      </c>
      <c r="AE129" s="51">
        <f>IF(AD129="","",IF(OR(K128=0,K128="",AB129=""),"",AD129/K128))</f>
        <v>0.5</v>
      </c>
      <c r="AF129" s="185">
        <f>IF(OR(O128="",AE129=""),"",IF(OR(O128=0,AE129=0),0,IF(AE129*100%/O128&gt;100%,100%,(AE129*100%)/O128)))</f>
        <v>0.5</v>
      </c>
      <c r="AG129" s="50" t="b">
        <f>IF(AD129="","",IF(AB129&lt;Q129,IF(AF129&lt;100%,"INCUMPLIDA",IF(AF129=100%,"TERMINADA EXTEMPORÁNEA"))))</f>
        <v>0</v>
      </c>
      <c r="AH129" s="50" t="str">
        <f>IF(AD129="","",IF(AB129&gt;Q129,IF(AF129=0%,"SIN INICIAR",IF(AF129=100%,"TERMINADA",IF(AF129&gt;0%,"EN PROCESO")))))</f>
        <v>EN PROCESO</v>
      </c>
      <c r="AI129" s="50" t="str">
        <f>IF(AD129="","",IF(AB129&lt;Q129,AG129,IF(AB129&gt;Q129,AH129)))</f>
        <v>EN PROCESO</v>
      </c>
      <c r="AJ129" s="87" t="s">
        <v>1189</v>
      </c>
      <c r="AK129" s="84" t="s">
        <v>277</v>
      </c>
      <c r="AL129" s="168" t="str">
        <f t="shared" si="12"/>
        <v>PENDIENTE</v>
      </c>
      <c r="AM129" s="50"/>
      <c r="AN129" s="50"/>
      <c r="AO129" s="84"/>
    </row>
    <row r="130" spans="1:41" s="81" customFormat="1" ht="57">
      <c r="A130" s="241">
        <v>351</v>
      </c>
      <c r="B130" s="90">
        <v>44182</v>
      </c>
      <c r="C130" s="242" t="s">
        <v>19</v>
      </c>
      <c r="D130" s="242" t="s">
        <v>992</v>
      </c>
      <c r="E130" s="90">
        <v>44182</v>
      </c>
      <c r="F130" s="242">
        <v>5</v>
      </c>
      <c r="G130" s="36" t="s">
        <v>919</v>
      </c>
      <c r="H130" s="243" t="s">
        <v>73</v>
      </c>
      <c r="I130" s="119" t="s">
        <v>920</v>
      </c>
      <c r="J130" s="197" t="s">
        <v>997</v>
      </c>
      <c r="K130" s="151">
        <v>1</v>
      </c>
      <c r="L130" s="248" t="s">
        <v>21</v>
      </c>
      <c r="M130" s="197" t="s">
        <v>921</v>
      </c>
      <c r="N130" s="23" t="s">
        <v>660</v>
      </c>
      <c r="O130" s="230">
        <v>1</v>
      </c>
      <c r="P130" s="47">
        <v>44197</v>
      </c>
      <c r="Q130" s="47">
        <v>44561</v>
      </c>
      <c r="R130" s="23" t="s">
        <v>32</v>
      </c>
      <c r="S130" s="217" t="s">
        <v>253</v>
      </c>
      <c r="T130" s="217" t="s">
        <v>238</v>
      </c>
      <c r="U130" s="132" t="s">
        <v>254</v>
      </c>
      <c r="V130" s="239"/>
      <c r="W130" s="225"/>
      <c r="X130" s="226"/>
      <c r="Y130" s="227"/>
      <c r="Z130" s="227"/>
      <c r="AA130" s="228"/>
      <c r="AB130" s="83">
        <v>44316</v>
      </c>
      <c r="AC130" s="101" t="s">
        <v>1027</v>
      </c>
      <c r="AD130" s="50">
        <v>0</v>
      </c>
      <c r="AE130" s="51">
        <f t="shared" si="7"/>
        <v>0</v>
      </c>
      <c r="AF130" s="185">
        <f t="shared" si="8"/>
        <v>0</v>
      </c>
      <c r="AG130" s="50" t="b">
        <f t="shared" si="9"/>
        <v>0</v>
      </c>
      <c r="AH130" s="50" t="str">
        <f t="shared" si="10"/>
        <v>SIN INICIAR</v>
      </c>
      <c r="AI130" s="50" t="str">
        <f t="shared" si="11"/>
        <v>SIN INICIAR</v>
      </c>
      <c r="AJ130" s="283" t="s">
        <v>1273</v>
      </c>
      <c r="AK130" s="84" t="s">
        <v>1015</v>
      </c>
      <c r="AL130" s="168" t="str">
        <f t="shared" si="12"/>
        <v>PENDIENTE</v>
      </c>
      <c r="AM130" s="50"/>
      <c r="AN130" s="50"/>
      <c r="AO130" s="84"/>
    </row>
    <row r="131" spans="1:41" s="81" customFormat="1" ht="68.400000000000006">
      <c r="A131" s="241">
        <v>352</v>
      </c>
      <c r="B131" s="244">
        <v>44182</v>
      </c>
      <c r="C131" s="245" t="s">
        <v>19</v>
      </c>
      <c r="D131" s="245" t="s">
        <v>992</v>
      </c>
      <c r="E131" s="244">
        <v>44182</v>
      </c>
      <c r="F131" s="245">
        <v>6</v>
      </c>
      <c r="G131" s="32" t="s">
        <v>998</v>
      </c>
      <c r="H131" s="243" t="s">
        <v>76</v>
      </c>
      <c r="I131" s="121" t="s">
        <v>922</v>
      </c>
      <c r="J131" s="197" t="s">
        <v>923</v>
      </c>
      <c r="K131" s="151">
        <v>1</v>
      </c>
      <c r="L131" s="248" t="s">
        <v>21</v>
      </c>
      <c r="M131" s="197" t="s">
        <v>924</v>
      </c>
      <c r="N131" s="23" t="s">
        <v>660</v>
      </c>
      <c r="O131" s="171">
        <v>1</v>
      </c>
      <c r="P131" s="47">
        <v>44251</v>
      </c>
      <c r="Q131" s="47">
        <v>44561</v>
      </c>
      <c r="R131" s="25" t="s">
        <v>79</v>
      </c>
      <c r="S131" s="217" t="s">
        <v>925</v>
      </c>
      <c r="T131" s="217" t="s">
        <v>936</v>
      </c>
      <c r="U131" s="243" t="s">
        <v>254</v>
      </c>
      <c r="V131" s="239"/>
      <c r="W131" s="225"/>
      <c r="X131" s="226"/>
      <c r="Y131" s="227"/>
      <c r="Z131" s="227"/>
      <c r="AA131" s="228"/>
      <c r="AB131" s="83">
        <v>44316</v>
      </c>
      <c r="AC131" s="280" t="s">
        <v>1190</v>
      </c>
      <c r="AD131" s="50">
        <v>1</v>
      </c>
      <c r="AE131" s="51">
        <f t="shared" si="7"/>
        <v>1</v>
      </c>
      <c r="AF131" s="185">
        <f t="shared" si="8"/>
        <v>1</v>
      </c>
      <c r="AG131" s="50" t="b">
        <f t="shared" si="9"/>
        <v>0</v>
      </c>
      <c r="AH131" s="50" t="str">
        <f t="shared" si="10"/>
        <v>TERMINADA</v>
      </c>
      <c r="AI131" s="50" t="str">
        <f t="shared" si="11"/>
        <v>TERMINADA</v>
      </c>
      <c r="AJ131" s="397" t="s">
        <v>1274</v>
      </c>
      <c r="AK131" s="84" t="s">
        <v>278</v>
      </c>
      <c r="AL131" s="168" t="str">
        <f t="shared" si="12"/>
        <v>CUMPLIDA</v>
      </c>
      <c r="AM131" s="50" t="s">
        <v>1202</v>
      </c>
      <c r="AN131" s="50" t="s">
        <v>205</v>
      </c>
      <c r="AO131" s="84" t="s">
        <v>1198</v>
      </c>
    </row>
    <row r="132" spans="1:41" s="81" customFormat="1" ht="57">
      <c r="A132" s="241">
        <v>353</v>
      </c>
      <c r="B132" s="90">
        <v>44182</v>
      </c>
      <c r="C132" s="242" t="s">
        <v>19</v>
      </c>
      <c r="D132" s="242" t="s">
        <v>992</v>
      </c>
      <c r="E132" s="90">
        <v>44182</v>
      </c>
      <c r="F132" s="242">
        <v>7</v>
      </c>
      <c r="G132" s="24" t="s">
        <v>999</v>
      </c>
      <c r="H132" s="132" t="s">
        <v>73</v>
      </c>
      <c r="I132" s="119" t="s">
        <v>1000</v>
      </c>
      <c r="J132" s="24" t="s">
        <v>926</v>
      </c>
      <c r="K132" s="23">
        <v>1</v>
      </c>
      <c r="L132" s="242" t="s">
        <v>126</v>
      </c>
      <c r="M132" s="24" t="s">
        <v>927</v>
      </c>
      <c r="N132" s="23" t="s">
        <v>660</v>
      </c>
      <c r="O132" s="141">
        <v>1</v>
      </c>
      <c r="P132" s="90">
        <v>44197</v>
      </c>
      <c r="Q132" s="90">
        <v>44377</v>
      </c>
      <c r="R132" s="23" t="s">
        <v>32</v>
      </c>
      <c r="S132" s="217" t="s">
        <v>253</v>
      </c>
      <c r="T132" s="217" t="s">
        <v>238</v>
      </c>
      <c r="U132" s="132" t="s">
        <v>254</v>
      </c>
      <c r="V132" s="239"/>
      <c r="W132" s="225"/>
      <c r="X132" s="226"/>
      <c r="Y132" s="227"/>
      <c r="Z132" s="227"/>
      <c r="AA132" s="228"/>
      <c r="AB132" s="83">
        <v>44316</v>
      </c>
      <c r="AC132" s="200" t="s">
        <v>1116</v>
      </c>
      <c r="AD132" s="50">
        <v>1</v>
      </c>
      <c r="AE132" s="51">
        <f t="shared" si="7"/>
        <v>1</v>
      </c>
      <c r="AF132" s="185">
        <f t="shared" si="8"/>
        <v>1</v>
      </c>
      <c r="AG132" s="50" t="b">
        <f t="shared" si="9"/>
        <v>0</v>
      </c>
      <c r="AH132" s="50" t="str">
        <f t="shared" si="10"/>
        <v>TERMINADA</v>
      </c>
      <c r="AI132" s="50" t="str">
        <f t="shared" si="11"/>
        <v>TERMINADA</v>
      </c>
      <c r="AJ132" s="283" t="s">
        <v>1275</v>
      </c>
      <c r="AK132" s="84" t="s">
        <v>1015</v>
      </c>
      <c r="AL132" s="168" t="str">
        <f t="shared" si="12"/>
        <v>CUMPLIDA</v>
      </c>
      <c r="AM132" s="50" t="s">
        <v>1019</v>
      </c>
      <c r="AN132" s="50" t="s">
        <v>205</v>
      </c>
      <c r="AO132" s="84" t="s">
        <v>1198</v>
      </c>
    </row>
    <row r="133" spans="1:41" s="81" customFormat="1" ht="91.2">
      <c r="A133" s="241">
        <v>354</v>
      </c>
      <c r="B133" s="244">
        <v>44182</v>
      </c>
      <c r="C133" s="245" t="s">
        <v>19</v>
      </c>
      <c r="D133" s="245" t="s">
        <v>992</v>
      </c>
      <c r="E133" s="244">
        <v>44182</v>
      </c>
      <c r="F133" s="245">
        <v>8</v>
      </c>
      <c r="G133" s="32" t="s">
        <v>928</v>
      </c>
      <c r="H133" s="243" t="s">
        <v>929</v>
      </c>
      <c r="I133" s="121" t="s">
        <v>930</v>
      </c>
      <c r="J133" s="32" t="s">
        <v>931</v>
      </c>
      <c r="K133" s="25">
        <v>1</v>
      </c>
      <c r="L133" s="245" t="s">
        <v>126</v>
      </c>
      <c r="M133" s="32" t="s">
        <v>1001</v>
      </c>
      <c r="N133" s="23" t="s">
        <v>660</v>
      </c>
      <c r="O133" s="137">
        <v>1</v>
      </c>
      <c r="P133" s="244">
        <v>44197</v>
      </c>
      <c r="Q133" s="244">
        <v>44255</v>
      </c>
      <c r="R133" s="25" t="s">
        <v>55</v>
      </c>
      <c r="S133" s="217" t="s">
        <v>53</v>
      </c>
      <c r="T133" s="217" t="s">
        <v>932</v>
      </c>
      <c r="U133" s="243" t="s">
        <v>254</v>
      </c>
      <c r="V133" s="239"/>
      <c r="W133" s="225"/>
      <c r="X133" s="226"/>
      <c r="Y133" s="227"/>
      <c r="Z133" s="227"/>
      <c r="AA133" s="228"/>
      <c r="AB133" s="83">
        <v>44316</v>
      </c>
      <c r="AC133" s="101" t="s">
        <v>1056</v>
      </c>
      <c r="AD133" s="50">
        <v>1</v>
      </c>
      <c r="AE133" s="51">
        <f t="shared" si="7"/>
        <v>1</v>
      </c>
      <c r="AF133" s="185">
        <f t="shared" si="8"/>
        <v>1</v>
      </c>
      <c r="AG133" s="50" t="b">
        <f>IF(AD133="","",IF(AB133&lt;Q133,IF(AF133&lt;100%,"INCUMPLIDA",IF(AF133=100%,"TERMINADA EXTEMPORÁNEA"))))</f>
        <v>0</v>
      </c>
      <c r="AH133" s="50" t="str">
        <f>IF(AD133="","",IF(AB133&gt;Q133,IF(AF133=0%,"SIN INICIAR",IF(AF133=100%,"TERMINADA",IF(AF133&gt;0%,"EN PROCESO")))))</f>
        <v>TERMINADA</v>
      </c>
      <c r="AI133" s="50" t="str">
        <f>IF(AD133="","",IF(AB133&lt;Q133,AG133,IF(AB133&gt;Q133,AH133)))</f>
        <v>TERMINADA</v>
      </c>
      <c r="AJ133" s="49" t="s">
        <v>1057</v>
      </c>
      <c r="AK133" s="84" t="s">
        <v>276</v>
      </c>
      <c r="AL133" s="168" t="str">
        <f t="shared" si="12"/>
        <v>CUMPLIDA</v>
      </c>
      <c r="AM133" s="50" t="s">
        <v>1202</v>
      </c>
      <c r="AN133" s="50" t="s">
        <v>205</v>
      </c>
      <c r="AO133" s="84" t="s">
        <v>1198</v>
      </c>
    </row>
    <row r="134" spans="1:41" s="81" customFormat="1" ht="45.6">
      <c r="A134" s="241">
        <v>355</v>
      </c>
      <c r="B134" s="90">
        <v>44182</v>
      </c>
      <c r="C134" s="242" t="s">
        <v>19</v>
      </c>
      <c r="D134" s="242" t="s">
        <v>992</v>
      </c>
      <c r="E134" s="90">
        <v>44182</v>
      </c>
      <c r="F134" s="242">
        <v>9</v>
      </c>
      <c r="G134" s="24" t="s">
        <v>933</v>
      </c>
      <c r="H134" s="132" t="s">
        <v>73</v>
      </c>
      <c r="I134" s="119" t="s">
        <v>934</v>
      </c>
      <c r="J134" s="24" t="s">
        <v>1002</v>
      </c>
      <c r="K134" s="23">
        <v>1</v>
      </c>
      <c r="L134" s="242" t="s">
        <v>126</v>
      </c>
      <c r="M134" s="231" t="s">
        <v>935</v>
      </c>
      <c r="N134" s="23" t="s">
        <v>660</v>
      </c>
      <c r="O134" s="141">
        <v>1</v>
      </c>
      <c r="P134" s="90">
        <v>44348</v>
      </c>
      <c r="Q134" s="90">
        <v>44561</v>
      </c>
      <c r="R134" s="23" t="s">
        <v>32</v>
      </c>
      <c r="S134" s="217" t="s">
        <v>253</v>
      </c>
      <c r="T134" s="217" t="s">
        <v>238</v>
      </c>
      <c r="U134" s="132" t="s">
        <v>254</v>
      </c>
      <c r="V134" s="239"/>
      <c r="W134" s="225"/>
      <c r="X134" s="226"/>
      <c r="Y134" s="227"/>
      <c r="Z134" s="227"/>
      <c r="AA134" s="228"/>
      <c r="AB134" s="83">
        <v>44316</v>
      </c>
      <c r="AC134" s="101" t="s">
        <v>1027</v>
      </c>
      <c r="AD134" s="50">
        <v>0</v>
      </c>
      <c r="AE134" s="51">
        <f t="shared" si="7"/>
        <v>0</v>
      </c>
      <c r="AF134" s="185">
        <f t="shared" si="8"/>
        <v>0</v>
      </c>
      <c r="AG134" s="50" t="b">
        <f t="shared" si="9"/>
        <v>0</v>
      </c>
      <c r="AH134" s="50" t="str">
        <f t="shared" si="10"/>
        <v>SIN INICIAR</v>
      </c>
      <c r="AI134" s="50" t="str">
        <f t="shared" si="11"/>
        <v>SIN INICIAR</v>
      </c>
      <c r="AJ134" s="283" t="s">
        <v>1276</v>
      </c>
      <c r="AK134" s="84" t="s">
        <v>1015</v>
      </c>
      <c r="AL134" s="168" t="str">
        <f t="shared" si="12"/>
        <v>PENDIENTE</v>
      </c>
      <c r="AM134" s="50"/>
      <c r="AN134" s="50"/>
      <c r="AO134" s="84"/>
    </row>
    <row r="135" spans="1:41" s="81" customFormat="1" ht="159.6">
      <c r="A135" s="241">
        <v>356</v>
      </c>
      <c r="B135" s="90">
        <v>44189</v>
      </c>
      <c r="C135" s="242" t="s">
        <v>19</v>
      </c>
      <c r="D135" s="242" t="s">
        <v>873</v>
      </c>
      <c r="E135" s="90">
        <v>44189</v>
      </c>
      <c r="F135" s="242">
        <v>1</v>
      </c>
      <c r="G135" s="24" t="s">
        <v>874</v>
      </c>
      <c r="H135" s="242" t="s">
        <v>76</v>
      </c>
      <c r="I135" s="91" t="s">
        <v>875</v>
      </c>
      <c r="J135" s="91" t="s">
        <v>876</v>
      </c>
      <c r="K135" s="242">
        <v>4</v>
      </c>
      <c r="L135" s="242" t="s">
        <v>126</v>
      </c>
      <c r="M135" s="242" t="s">
        <v>877</v>
      </c>
      <c r="N135" s="23" t="s">
        <v>660</v>
      </c>
      <c r="O135" s="141">
        <v>1</v>
      </c>
      <c r="P135" s="90">
        <v>44200</v>
      </c>
      <c r="Q135" s="90">
        <v>44377</v>
      </c>
      <c r="R135" s="242" t="s">
        <v>79</v>
      </c>
      <c r="S135" s="217" t="s">
        <v>242</v>
      </c>
      <c r="T135" s="138" t="s">
        <v>878</v>
      </c>
      <c r="U135" s="120" t="s">
        <v>254</v>
      </c>
      <c r="V135" s="239"/>
      <c r="W135" s="225"/>
      <c r="X135" s="226"/>
      <c r="Y135" s="227"/>
      <c r="Z135" s="227"/>
      <c r="AA135" s="228"/>
      <c r="AB135" s="83">
        <v>44316</v>
      </c>
      <c r="AC135" s="280" t="s">
        <v>1191</v>
      </c>
      <c r="AD135" s="50">
        <v>3</v>
      </c>
      <c r="AE135" s="51">
        <f>IF(AD135="","",IF(OR(K135=0,K135="",AB135=""),"",AD135/K135))</f>
        <v>0.75</v>
      </c>
      <c r="AF135" s="185">
        <f>IF(OR(O135="",AE135=""),"",IF(OR(O135=0,AE135=0),0,IF(AE135*100%/O135&gt;100%,100%,(AE135*100%)/O135)))</f>
        <v>0.75</v>
      </c>
      <c r="AG135" s="50" t="b">
        <f>IF(AD135="","",IF(AB135&gt;Q135,IF(AF135&lt;100%,"INCUMPLIDA",IF(AF135=100%,"TERMINADA EXTEMPORÁNEA"))))</f>
        <v>0</v>
      </c>
      <c r="AH135" s="50" t="str">
        <f>IF(AD135="","",IF(AB135&lt;Q135,IF(AF135=0%,"SIN INICIAR",IF(AF135=100%,"TERMINADA",IF(AF135&gt;0%,"EN PROCESO")))))</f>
        <v>EN PROCESO</v>
      </c>
      <c r="AI135" s="50" t="str">
        <f>IF(AD135="","",IF(AB135&gt;Q135,AG135,IF(AB135&lt;Q135,AH135)))</f>
        <v>EN PROCESO</v>
      </c>
      <c r="AJ135" s="283" t="s">
        <v>1277</v>
      </c>
      <c r="AK135" s="84" t="s">
        <v>278</v>
      </c>
      <c r="AL135" s="168" t="str">
        <f t="shared" si="12"/>
        <v>PENDIENTE</v>
      </c>
      <c r="AM135" s="50"/>
      <c r="AN135" s="50"/>
      <c r="AO135" s="84"/>
    </row>
    <row r="136" spans="1:41" s="81" customFormat="1" ht="102.6">
      <c r="A136" s="241">
        <v>357</v>
      </c>
      <c r="B136" s="90">
        <v>44189</v>
      </c>
      <c r="C136" s="242" t="s">
        <v>19</v>
      </c>
      <c r="D136" s="242" t="s">
        <v>873</v>
      </c>
      <c r="E136" s="90">
        <v>44189</v>
      </c>
      <c r="F136" s="242">
        <v>2</v>
      </c>
      <c r="G136" s="24" t="s">
        <v>879</v>
      </c>
      <c r="H136" s="132" t="s">
        <v>76</v>
      </c>
      <c r="I136" s="119" t="s">
        <v>880</v>
      </c>
      <c r="J136" s="91" t="s">
        <v>881</v>
      </c>
      <c r="K136" s="23">
        <v>1</v>
      </c>
      <c r="L136" s="242" t="s">
        <v>126</v>
      </c>
      <c r="M136" s="23" t="s">
        <v>882</v>
      </c>
      <c r="N136" s="23" t="s">
        <v>660</v>
      </c>
      <c r="O136" s="141">
        <v>1</v>
      </c>
      <c r="P136" s="90">
        <v>44200</v>
      </c>
      <c r="Q136" s="90">
        <v>44377</v>
      </c>
      <c r="R136" s="242" t="s">
        <v>79</v>
      </c>
      <c r="S136" s="217" t="s">
        <v>242</v>
      </c>
      <c r="T136" s="138" t="s">
        <v>883</v>
      </c>
      <c r="U136" s="120" t="s">
        <v>254</v>
      </c>
      <c r="V136" s="239"/>
      <c r="W136" s="225"/>
      <c r="X136" s="226"/>
      <c r="Y136" s="227"/>
      <c r="Z136" s="227"/>
      <c r="AA136" s="228"/>
      <c r="AB136" s="83">
        <v>44316</v>
      </c>
      <c r="AC136" s="280" t="s">
        <v>1190</v>
      </c>
      <c r="AD136" s="50">
        <v>1</v>
      </c>
      <c r="AE136" s="51">
        <f>IF(AD136="","",IF(OR(K136=0,K136="",AB136=""),"",AD136/K136))</f>
        <v>1</v>
      </c>
      <c r="AF136" s="185">
        <f>IF(OR(O136="",AE136=""),"",IF(OR(O136=0,AE136=0),0,IF(AE136*100%/O136&gt;100%,100%,(AE136*100%)/O136)))</f>
        <v>1</v>
      </c>
      <c r="AG136" s="50" t="b">
        <f>IF(AD136="","",IF(AB136&gt;Q136,IF(AF136&lt;100%,"INCUMPLIDA",IF(AF136=100%,"TERMINADA EXTEMPORÁNEA"))))</f>
        <v>0</v>
      </c>
      <c r="AH136" s="50" t="str">
        <f>IF(AD136="","",IF(AB136&lt;Q136,IF(AF136=0%,"SIN INICIAR",IF(AF136=100%,"TERMINADA",IF(AF136&gt;0%,"EN PROCESO")))))</f>
        <v>TERMINADA</v>
      </c>
      <c r="AI136" s="50" t="str">
        <f>IF(AD136="","",IF(AB136&gt;Q136,AG136,IF(AB136&lt;Q136,AH136)))</f>
        <v>TERMINADA</v>
      </c>
      <c r="AJ136" s="397" t="s">
        <v>1274</v>
      </c>
      <c r="AK136" s="84" t="s">
        <v>278</v>
      </c>
      <c r="AL136" s="168" t="str">
        <f t="shared" si="12"/>
        <v>CUMPLIDA</v>
      </c>
      <c r="AM136" s="50" t="s">
        <v>1228</v>
      </c>
      <c r="AN136" s="50" t="s">
        <v>205</v>
      </c>
      <c r="AO136" s="84" t="s">
        <v>1198</v>
      </c>
    </row>
    <row r="137" spans="1:41" s="81" customFormat="1" ht="102.6">
      <c r="A137" s="241">
        <v>358</v>
      </c>
      <c r="B137" s="90">
        <v>44189</v>
      </c>
      <c r="C137" s="242" t="s">
        <v>19</v>
      </c>
      <c r="D137" s="242" t="s">
        <v>873</v>
      </c>
      <c r="E137" s="90">
        <v>44189</v>
      </c>
      <c r="F137" s="242">
        <v>3</v>
      </c>
      <c r="G137" s="37" t="s">
        <v>884</v>
      </c>
      <c r="H137" s="243" t="s">
        <v>76</v>
      </c>
      <c r="I137" s="121" t="s">
        <v>885</v>
      </c>
      <c r="J137" s="32" t="s">
        <v>886</v>
      </c>
      <c r="K137" s="242">
        <v>1</v>
      </c>
      <c r="L137" s="242" t="s">
        <v>126</v>
      </c>
      <c r="M137" s="242" t="s">
        <v>882</v>
      </c>
      <c r="N137" s="23" t="s">
        <v>660</v>
      </c>
      <c r="O137" s="141">
        <v>1</v>
      </c>
      <c r="P137" s="90">
        <v>44200</v>
      </c>
      <c r="Q137" s="90">
        <v>44377</v>
      </c>
      <c r="R137" s="242" t="s">
        <v>79</v>
      </c>
      <c r="S137" s="217" t="s">
        <v>242</v>
      </c>
      <c r="T137" s="138" t="s">
        <v>883</v>
      </c>
      <c r="U137" s="120" t="s">
        <v>254</v>
      </c>
      <c r="V137" s="239"/>
      <c r="W137" s="225"/>
      <c r="X137" s="226"/>
      <c r="Y137" s="227"/>
      <c r="Z137" s="227"/>
      <c r="AA137" s="228"/>
      <c r="AB137" s="83">
        <v>44316</v>
      </c>
      <c r="AC137" s="280" t="s">
        <v>1190</v>
      </c>
      <c r="AD137" s="50">
        <v>1</v>
      </c>
      <c r="AE137" s="51">
        <f t="shared" si="7"/>
        <v>1</v>
      </c>
      <c r="AF137" s="185">
        <f t="shared" si="8"/>
        <v>1</v>
      </c>
      <c r="AG137" s="50" t="b">
        <f t="shared" si="9"/>
        <v>0</v>
      </c>
      <c r="AH137" s="50" t="str">
        <f t="shared" si="10"/>
        <v>TERMINADA</v>
      </c>
      <c r="AI137" s="50" t="str">
        <f t="shared" si="11"/>
        <v>TERMINADA</v>
      </c>
      <c r="AJ137" s="283" t="s">
        <v>1278</v>
      </c>
      <c r="AK137" s="84" t="s">
        <v>278</v>
      </c>
      <c r="AL137" s="168" t="str">
        <f t="shared" si="12"/>
        <v>CUMPLIDA</v>
      </c>
      <c r="AM137" s="50" t="s">
        <v>1235</v>
      </c>
      <c r="AN137" s="50" t="s">
        <v>203</v>
      </c>
      <c r="AO137" s="84" t="s">
        <v>1198</v>
      </c>
    </row>
    <row r="138" spans="1:41" s="81" customFormat="1" ht="102.6">
      <c r="A138" s="241">
        <v>359</v>
      </c>
      <c r="B138" s="90">
        <v>44189</v>
      </c>
      <c r="C138" s="242" t="s">
        <v>19</v>
      </c>
      <c r="D138" s="242" t="s">
        <v>873</v>
      </c>
      <c r="E138" s="90">
        <v>44189</v>
      </c>
      <c r="F138" s="242">
        <v>4</v>
      </c>
      <c r="G138" s="24" t="s">
        <v>887</v>
      </c>
      <c r="H138" s="132" t="s">
        <v>76</v>
      </c>
      <c r="I138" s="119" t="s">
        <v>888</v>
      </c>
      <c r="J138" s="24" t="s">
        <v>889</v>
      </c>
      <c r="K138" s="242">
        <v>1</v>
      </c>
      <c r="L138" s="242" t="s">
        <v>126</v>
      </c>
      <c r="M138" s="242" t="s">
        <v>882</v>
      </c>
      <c r="N138" s="23" t="s">
        <v>660</v>
      </c>
      <c r="O138" s="141">
        <v>1</v>
      </c>
      <c r="P138" s="90">
        <v>44200</v>
      </c>
      <c r="Q138" s="90">
        <v>44377</v>
      </c>
      <c r="R138" s="242" t="s">
        <v>79</v>
      </c>
      <c r="S138" s="217" t="s">
        <v>242</v>
      </c>
      <c r="T138" s="138" t="s">
        <v>883</v>
      </c>
      <c r="U138" s="120" t="s">
        <v>254</v>
      </c>
      <c r="V138" s="239"/>
      <c r="W138" s="225"/>
      <c r="X138" s="226"/>
      <c r="Y138" s="227"/>
      <c r="Z138" s="227"/>
      <c r="AA138" s="228"/>
      <c r="AB138" s="83">
        <v>44316</v>
      </c>
      <c r="AC138" s="280" t="s">
        <v>1190</v>
      </c>
      <c r="AD138" s="50">
        <v>1</v>
      </c>
      <c r="AE138" s="51">
        <f t="shared" si="7"/>
        <v>1</v>
      </c>
      <c r="AF138" s="185">
        <f t="shared" si="8"/>
        <v>1</v>
      </c>
      <c r="AG138" s="50" t="b">
        <f t="shared" si="9"/>
        <v>0</v>
      </c>
      <c r="AH138" s="50" t="str">
        <f t="shared" si="10"/>
        <v>TERMINADA</v>
      </c>
      <c r="AI138" s="50" t="str">
        <f t="shared" si="11"/>
        <v>TERMINADA</v>
      </c>
      <c r="AJ138" s="283" t="s">
        <v>1278</v>
      </c>
      <c r="AK138" s="84" t="s">
        <v>278</v>
      </c>
      <c r="AL138" s="168" t="str">
        <f t="shared" si="12"/>
        <v>CUMPLIDA</v>
      </c>
      <c r="AM138" s="50" t="s">
        <v>1235</v>
      </c>
      <c r="AN138" s="50" t="s">
        <v>203</v>
      </c>
      <c r="AO138" s="84" t="s">
        <v>1198</v>
      </c>
    </row>
    <row r="139" spans="1:41" s="81" customFormat="1" ht="102.6">
      <c r="A139" s="241">
        <v>360</v>
      </c>
      <c r="B139" s="90">
        <v>44189</v>
      </c>
      <c r="C139" s="242" t="s">
        <v>19</v>
      </c>
      <c r="D139" s="242" t="s">
        <v>873</v>
      </c>
      <c r="E139" s="90">
        <v>44189</v>
      </c>
      <c r="F139" s="242">
        <v>5</v>
      </c>
      <c r="G139" s="24" t="s">
        <v>890</v>
      </c>
      <c r="H139" s="132" t="s">
        <v>76</v>
      </c>
      <c r="I139" s="119" t="s">
        <v>891</v>
      </c>
      <c r="J139" s="24" t="s">
        <v>892</v>
      </c>
      <c r="K139" s="242">
        <v>1</v>
      </c>
      <c r="L139" s="242" t="s">
        <v>126</v>
      </c>
      <c r="M139" s="242" t="s">
        <v>882</v>
      </c>
      <c r="N139" s="23" t="s">
        <v>660</v>
      </c>
      <c r="O139" s="141">
        <v>1</v>
      </c>
      <c r="P139" s="90">
        <v>44200</v>
      </c>
      <c r="Q139" s="90">
        <v>44377</v>
      </c>
      <c r="R139" s="242" t="s">
        <v>79</v>
      </c>
      <c r="S139" s="217" t="s">
        <v>242</v>
      </c>
      <c r="T139" s="138" t="s">
        <v>883</v>
      </c>
      <c r="U139" s="120" t="s">
        <v>254</v>
      </c>
      <c r="V139" s="239"/>
      <c r="W139" s="225"/>
      <c r="X139" s="226"/>
      <c r="Y139" s="227"/>
      <c r="Z139" s="227"/>
      <c r="AA139" s="228"/>
      <c r="AB139" s="83">
        <v>44316</v>
      </c>
      <c r="AC139" s="280" t="s">
        <v>1190</v>
      </c>
      <c r="AD139" s="50">
        <v>1</v>
      </c>
      <c r="AE139" s="51">
        <f t="shared" si="7"/>
        <v>1</v>
      </c>
      <c r="AF139" s="185">
        <f t="shared" si="8"/>
        <v>1</v>
      </c>
      <c r="AG139" s="50" t="b">
        <f t="shared" si="9"/>
        <v>0</v>
      </c>
      <c r="AH139" s="50" t="str">
        <f t="shared" si="10"/>
        <v>TERMINADA</v>
      </c>
      <c r="AI139" s="50" t="str">
        <f t="shared" si="11"/>
        <v>TERMINADA</v>
      </c>
      <c r="AJ139" s="283" t="s">
        <v>1278</v>
      </c>
      <c r="AK139" s="84" t="s">
        <v>278</v>
      </c>
      <c r="AL139" s="168" t="str">
        <f t="shared" ref="AL139:AL152" si="14">IF(AF139="","",IF(OR(AF139=100%),"CUMPLIDA","PENDIENTE"))</f>
        <v>CUMPLIDA</v>
      </c>
      <c r="AM139" s="50" t="s">
        <v>1235</v>
      </c>
      <c r="AN139" s="50" t="s">
        <v>203</v>
      </c>
      <c r="AO139" s="84" t="s">
        <v>1198</v>
      </c>
    </row>
    <row r="140" spans="1:41" s="81" customFormat="1" ht="102.6">
      <c r="A140" s="113">
        <v>361</v>
      </c>
      <c r="B140" s="22">
        <v>44189</v>
      </c>
      <c r="C140" s="23" t="s">
        <v>19</v>
      </c>
      <c r="D140" s="23" t="s">
        <v>873</v>
      </c>
      <c r="E140" s="22">
        <v>44189</v>
      </c>
      <c r="F140" s="25">
        <v>6</v>
      </c>
      <c r="G140" s="32" t="s">
        <v>893</v>
      </c>
      <c r="H140" s="122" t="s">
        <v>76</v>
      </c>
      <c r="I140" s="121" t="s">
        <v>894</v>
      </c>
      <c r="J140" s="32" t="s">
        <v>895</v>
      </c>
      <c r="K140" s="23">
        <v>1</v>
      </c>
      <c r="L140" s="23" t="s">
        <v>126</v>
      </c>
      <c r="M140" s="23" t="s">
        <v>882</v>
      </c>
      <c r="N140" s="23" t="s">
        <v>660</v>
      </c>
      <c r="O140" s="27">
        <v>1</v>
      </c>
      <c r="P140" s="22">
        <v>44200</v>
      </c>
      <c r="Q140" s="22">
        <v>44377</v>
      </c>
      <c r="R140" s="23" t="s">
        <v>79</v>
      </c>
      <c r="S140" s="30" t="s">
        <v>242</v>
      </c>
      <c r="T140" s="28" t="s">
        <v>883</v>
      </c>
      <c r="U140" s="120" t="s">
        <v>254</v>
      </c>
      <c r="V140" s="239"/>
      <c r="W140" s="225"/>
      <c r="X140" s="226"/>
      <c r="Y140" s="227"/>
      <c r="Z140" s="227"/>
      <c r="AA140" s="228"/>
      <c r="AB140" s="83">
        <v>44316</v>
      </c>
      <c r="AC140" s="280" t="s">
        <v>1190</v>
      </c>
      <c r="AD140" s="50">
        <v>1</v>
      </c>
      <c r="AE140" s="51">
        <f>IF(AD140="","",IF(OR(K140=0,K140="",AB140=""),"",AD140/K140))</f>
        <v>1</v>
      </c>
      <c r="AF140" s="185">
        <f>IF(OR(O140="",AE140=""),"",IF(OR(O140=0,AE140=0),0,IF(AE140*100%/O140&gt;100%,100%,(AE140*100%)/O140)))</f>
        <v>1</v>
      </c>
      <c r="AG140" s="50" t="b">
        <f>IF(AD140="","",IF(AB140&gt;Q140,IF(AF140&lt;100%,"INCUMPLIDA",IF(AF140=100%,"TERMINADA EXTEMPORÁNEA"))))</f>
        <v>0</v>
      </c>
      <c r="AH140" s="50" t="str">
        <f>IF(AD140="","",IF(AB140&lt;Q140,IF(AF140=0%,"SIN INICIAR",IF(AF140=100%,"TERMINADA",IF(AF140&gt;0%,"EN PROCESO")))))</f>
        <v>TERMINADA</v>
      </c>
      <c r="AI140" s="50" t="str">
        <f>IF(AD140="","",IF(AB140&gt;Q140,AG140,IF(AB140&lt;Q140,AH140)))</f>
        <v>TERMINADA</v>
      </c>
      <c r="AJ140" s="283" t="s">
        <v>1278</v>
      </c>
      <c r="AK140" s="84" t="s">
        <v>278</v>
      </c>
      <c r="AL140" s="168" t="str">
        <f t="shared" si="14"/>
        <v>CUMPLIDA</v>
      </c>
      <c r="AM140" s="50" t="s">
        <v>1235</v>
      </c>
      <c r="AN140" s="50" t="s">
        <v>203</v>
      </c>
      <c r="AO140" s="84" t="s">
        <v>1198</v>
      </c>
    </row>
    <row r="141" spans="1:41" s="81" customFormat="1" ht="159.6">
      <c r="A141" s="241">
        <v>362</v>
      </c>
      <c r="B141" s="90">
        <v>44188</v>
      </c>
      <c r="C141" s="242" t="s">
        <v>19</v>
      </c>
      <c r="D141" s="242" t="s">
        <v>937</v>
      </c>
      <c r="E141" s="90">
        <v>44188</v>
      </c>
      <c r="F141" s="242">
        <v>1</v>
      </c>
      <c r="G141" s="91" t="s">
        <v>1192</v>
      </c>
      <c r="H141" s="252" t="s">
        <v>73</v>
      </c>
      <c r="I141" s="143" t="s">
        <v>938</v>
      </c>
      <c r="J141" s="195" t="s">
        <v>939</v>
      </c>
      <c r="K141" s="242">
        <v>2</v>
      </c>
      <c r="L141" s="242" t="s">
        <v>126</v>
      </c>
      <c r="M141" s="91" t="s">
        <v>940</v>
      </c>
      <c r="N141" s="242" t="s">
        <v>660</v>
      </c>
      <c r="O141" s="141">
        <v>1</v>
      </c>
      <c r="P141" s="90">
        <v>44256</v>
      </c>
      <c r="Q141" s="90">
        <v>44408</v>
      </c>
      <c r="R141" s="242" t="s">
        <v>57</v>
      </c>
      <c r="S141" s="217" t="s">
        <v>43</v>
      </c>
      <c r="T141" s="138" t="s">
        <v>1003</v>
      </c>
      <c r="U141" s="120" t="s">
        <v>254</v>
      </c>
      <c r="V141" s="239"/>
      <c r="W141" s="225"/>
      <c r="X141" s="226"/>
      <c r="Y141" s="227"/>
      <c r="Z141" s="227"/>
      <c r="AA141" s="228"/>
      <c r="AB141" s="83">
        <v>44316</v>
      </c>
      <c r="AC141" s="240" t="s">
        <v>1030</v>
      </c>
      <c r="AD141" s="50">
        <v>0.5</v>
      </c>
      <c r="AE141" s="51">
        <f t="shared" ref="AE141:AE147" si="15">IF(AD141="","",IF(OR(K141=0,K141="",AB141=""),"",AD141/K141))</f>
        <v>0.25</v>
      </c>
      <c r="AF141" s="185">
        <f t="shared" ref="AF141:AF147" si="16">IF(OR(O141="",AE141=""),"",IF(OR(O141=0,AE141=0),0,IF(AE141*100%/O141&gt;100%,100%,(AE141*100%)/O141)))</f>
        <v>0.25</v>
      </c>
      <c r="AG141" s="50" t="b">
        <f t="shared" ref="AG141:AG147" si="17">IF(AD141="","",IF(AB141&gt;Q141,IF(AF141&lt;100%,"INCUMPLIDA",IF(AF141=100%,"TERMINADA EXTEMPORÁNEA"))))</f>
        <v>0</v>
      </c>
      <c r="AH141" s="50" t="str">
        <f t="shared" ref="AH141:AH147" si="18">IF(AD141="","",IF(AB141&lt;Q141,IF(AF141=0%,"SIN INICIAR",IF(AF141=100%,"TERMINADA",IF(AF141&gt;0%,"EN PROCESO")))))</f>
        <v>EN PROCESO</v>
      </c>
      <c r="AI141" s="50" t="str">
        <f t="shared" ref="AI141:AI147" si="19">IF(AD141="","",IF(AB141&gt;Q141,AG141,IF(AB141&lt;Q141,AH141)))</f>
        <v>EN PROCESO</v>
      </c>
      <c r="AJ141" s="283" t="s">
        <v>1279</v>
      </c>
      <c r="AK141" s="84" t="s">
        <v>1062</v>
      </c>
      <c r="AL141" s="168" t="str">
        <f t="shared" si="14"/>
        <v>PENDIENTE</v>
      </c>
      <c r="AM141" s="50"/>
      <c r="AN141" s="50"/>
      <c r="AO141" s="84" t="s">
        <v>1015</v>
      </c>
    </row>
    <row r="142" spans="1:41" s="81" customFormat="1" ht="171">
      <c r="A142" s="241">
        <v>363</v>
      </c>
      <c r="B142" s="90">
        <v>44188</v>
      </c>
      <c r="C142" s="242" t="s">
        <v>19</v>
      </c>
      <c r="D142" s="242" t="s">
        <v>937</v>
      </c>
      <c r="E142" s="90">
        <v>44188</v>
      </c>
      <c r="F142" s="242">
        <v>2</v>
      </c>
      <c r="G142" s="36" t="s">
        <v>941</v>
      </c>
      <c r="H142" s="252" t="s">
        <v>73</v>
      </c>
      <c r="I142" s="119" t="s">
        <v>942</v>
      </c>
      <c r="J142" s="196" t="s">
        <v>943</v>
      </c>
      <c r="K142" s="23">
        <v>4</v>
      </c>
      <c r="L142" s="23" t="s">
        <v>126</v>
      </c>
      <c r="M142" s="24" t="s">
        <v>944</v>
      </c>
      <c r="N142" s="23" t="s">
        <v>660</v>
      </c>
      <c r="O142" s="27">
        <v>1</v>
      </c>
      <c r="P142" s="22">
        <v>44256</v>
      </c>
      <c r="Q142" s="22">
        <v>44592</v>
      </c>
      <c r="R142" s="23" t="s">
        <v>32</v>
      </c>
      <c r="S142" s="30" t="s">
        <v>945</v>
      </c>
      <c r="T142" s="30" t="s">
        <v>161</v>
      </c>
      <c r="U142" s="120" t="s">
        <v>254</v>
      </c>
      <c r="V142" s="239"/>
      <c r="W142" s="225"/>
      <c r="X142" s="226"/>
      <c r="Y142" s="227"/>
      <c r="Z142" s="227"/>
      <c r="AA142" s="228"/>
      <c r="AB142" s="83">
        <v>44316</v>
      </c>
      <c r="AC142" s="240" t="s">
        <v>1115</v>
      </c>
      <c r="AD142" s="50">
        <v>0.5</v>
      </c>
      <c r="AE142" s="51">
        <f t="shared" si="15"/>
        <v>0.125</v>
      </c>
      <c r="AF142" s="185">
        <f t="shared" si="16"/>
        <v>0.125</v>
      </c>
      <c r="AG142" s="50" t="b">
        <f t="shared" si="17"/>
        <v>0</v>
      </c>
      <c r="AH142" s="50" t="str">
        <f t="shared" si="18"/>
        <v>EN PROCESO</v>
      </c>
      <c r="AI142" s="50" t="str">
        <f t="shared" si="19"/>
        <v>EN PROCESO</v>
      </c>
      <c r="AJ142" s="283" t="s">
        <v>1280</v>
      </c>
      <c r="AK142" s="84" t="s">
        <v>1015</v>
      </c>
      <c r="AL142" s="168" t="str">
        <f t="shared" si="14"/>
        <v>PENDIENTE</v>
      </c>
      <c r="AM142" s="50"/>
      <c r="AN142" s="50"/>
      <c r="AO142" s="84"/>
    </row>
    <row r="143" spans="1:41" s="81" customFormat="1" ht="125.4">
      <c r="A143" s="113">
        <v>364</v>
      </c>
      <c r="B143" s="90">
        <v>44188</v>
      </c>
      <c r="C143" s="242" t="s">
        <v>19</v>
      </c>
      <c r="D143" s="242" t="s">
        <v>937</v>
      </c>
      <c r="E143" s="90">
        <v>44188</v>
      </c>
      <c r="F143" s="242">
        <v>3</v>
      </c>
      <c r="G143" s="36" t="s">
        <v>1193</v>
      </c>
      <c r="H143" s="252" t="s">
        <v>73</v>
      </c>
      <c r="I143" s="119" t="s">
        <v>946</v>
      </c>
      <c r="J143" s="196" t="s">
        <v>947</v>
      </c>
      <c r="K143" s="23">
        <v>1</v>
      </c>
      <c r="L143" s="23" t="s">
        <v>126</v>
      </c>
      <c r="M143" s="24" t="s">
        <v>948</v>
      </c>
      <c r="N143" s="23" t="s">
        <v>660</v>
      </c>
      <c r="O143" s="27">
        <v>1</v>
      </c>
      <c r="P143" s="22">
        <v>44256</v>
      </c>
      <c r="Q143" s="22">
        <v>44408</v>
      </c>
      <c r="R143" s="23" t="s">
        <v>57</v>
      </c>
      <c r="S143" s="30" t="s">
        <v>43</v>
      </c>
      <c r="T143" s="28" t="s">
        <v>1003</v>
      </c>
      <c r="U143" s="120" t="s">
        <v>254</v>
      </c>
      <c r="V143" s="239"/>
      <c r="W143" s="225"/>
      <c r="X143" s="226"/>
      <c r="Y143" s="227"/>
      <c r="Z143" s="227"/>
      <c r="AA143" s="228"/>
      <c r="AB143" s="83">
        <v>44316</v>
      </c>
      <c r="AC143" s="261" t="s">
        <v>1029</v>
      </c>
      <c r="AD143" s="50">
        <v>0.3</v>
      </c>
      <c r="AE143" s="51">
        <f t="shared" si="15"/>
        <v>0.3</v>
      </c>
      <c r="AF143" s="185">
        <f t="shared" si="16"/>
        <v>0.3</v>
      </c>
      <c r="AG143" s="50" t="b">
        <f t="shared" si="17"/>
        <v>0</v>
      </c>
      <c r="AH143" s="50" t="str">
        <f t="shared" si="18"/>
        <v>EN PROCESO</v>
      </c>
      <c r="AI143" s="50" t="str">
        <f t="shared" si="19"/>
        <v>EN PROCESO</v>
      </c>
      <c r="AJ143" s="283" t="s">
        <v>1281</v>
      </c>
      <c r="AK143" s="84" t="s">
        <v>1062</v>
      </c>
      <c r="AL143" s="168" t="str">
        <f t="shared" si="14"/>
        <v>PENDIENTE</v>
      </c>
      <c r="AM143" s="50"/>
      <c r="AN143" s="50"/>
      <c r="AO143" s="84" t="s">
        <v>1015</v>
      </c>
    </row>
    <row r="144" spans="1:41" s="81" customFormat="1" ht="125.4">
      <c r="A144" s="241">
        <v>365</v>
      </c>
      <c r="B144" s="90">
        <v>44188</v>
      </c>
      <c r="C144" s="242" t="s">
        <v>19</v>
      </c>
      <c r="D144" s="242" t="s">
        <v>937</v>
      </c>
      <c r="E144" s="90">
        <v>44188</v>
      </c>
      <c r="F144" s="242">
        <v>5</v>
      </c>
      <c r="G144" s="36" t="s">
        <v>1004</v>
      </c>
      <c r="H144" s="252" t="s">
        <v>73</v>
      </c>
      <c r="I144" s="119" t="s">
        <v>949</v>
      </c>
      <c r="J144" s="196" t="s">
        <v>950</v>
      </c>
      <c r="K144" s="23">
        <v>1</v>
      </c>
      <c r="L144" s="23" t="s">
        <v>126</v>
      </c>
      <c r="M144" s="24" t="s">
        <v>951</v>
      </c>
      <c r="N144" s="23" t="s">
        <v>660</v>
      </c>
      <c r="O144" s="27">
        <v>1</v>
      </c>
      <c r="P144" s="22">
        <v>44256</v>
      </c>
      <c r="Q144" s="22">
        <v>44408</v>
      </c>
      <c r="R144" s="23" t="s">
        <v>57</v>
      </c>
      <c r="S144" s="30" t="s">
        <v>43</v>
      </c>
      <c r="T144" s="28" t="s">
        <v>1003</v>
      </c>
      <c r="U144" s="120" t="s">
        <v>254</v>
      </c>
      <c r="V144" s="239"/>
      <c r="W144" s="225"/>
      <c r="X144" s="226"/>
      <c r="Y144" s="227"/>
      <c r="Z144" s="227"/>
      <c r="AA144" s="228"/>
      <c r="AB144" s="83">
        <v>44316</v>
      </c>
      <c r="AC144" s="263" t="s">
        <v>1032</v>
      </c>
      <c r="AD144" s="50">
        <v>0.5</v>
      </c>
      <c r="AE144" s="51">
        <f t="shared" si="15"/>
        <v>0.5</v>
      </c>
      <c r="AF144" s="185">
        <f t="shared" si="16"/>
        <v>0.5</v>
      </c>
      <c r="AG144" s="50" t="b">
        <f t="shared" si="17"/>
        <v>0</v>
      </c>
      <c r="AH144" s="50" t="str">
        <f t="shared" si="18"/>
        <v>EN PROCESO</v>
      </c>
      <c r="AI144" s="50" t="str">
        <f t="shared" si="19"/>
        <v>EN PROCESO</v>
      </c>
      <c r="AJ144" s="283" t="s">
        <v>1282</v>
      </c>
      <c r="AK144" s="84" t="s">
        <v>1062</v>
      </c>
      <c r="AL144" s="168" t="str">
        <f t="shared" si="14"/>
        <v>PENDIENTE</v>
      </c>
      <c r="AM144" s="50"/>
      <c r="AN144" s="50"/>
      <c r="AO144" s="84" t="s">
        <v>1015</v>
      </c>
    </row>
    <row r="145" spans="1:41" s="81" customFormat="1" ht="136.80000000000001">
      <c r="A145" s="113">
        <v>366</v>
      </c>
      <c r="B145" s="90">
        <v>44188</v>
      </c>
      <c r="C145" s="242" t="s">
        <v>19</v>
      </c>
      <c r="D145" s="242" t="s">
        <v>937</v>
      </c>
      <c r="E145" s="90">
        <v>44188</v>
      </c>
      <c r="F145" s="242">
        <v>6</v>
      </c>
      <c r="G145" s="36" t="s">
        <v>1005</v>
      </c>
      <c r="H145" s="252" t="s">
        <v>73</v>
      </c>
      <c r="I145" s="119" t="s">
        <v>952</v>
      </c>
      <c r="J145" s="24" t="s">
        <v>953</v>
      </c>
      <c r="K145" s="23">
        <v>1</v>
      </c>
      <c r="L145" s="23" t="s">
        <v>126</v>
      </c>
      <c r="M145" s="24" t="s">
        <v>948</v>
      </c>
      <c r="N145" s="23" t="s">
        <v>660</v>
      </c>
      <c r="O145" s="27">
        <v>1</v>
      </c>
      <c r="P145" s="22">
        <v>44256</v>
      </c>
      <c r="Q145" s="22">
        <v>44408</v>
      </c>
      <c r="R145" s="23" t="s">
        <v>57</v>
      </c>
      <c r="S145" s="30" t="s">
        <v>43</v>
      </c>
      <c r="T145" s="28" t="s">
        <v>1003</v>
      </c>
      <c r="U145" s="120" t="s">
        <v>254</v>
      </c>
      <c r="V145" s="239"/>
      <c r="W145" s="225"/>
      <c r="X145" s="226"/>
      <c r="Y145" s="227"/>
      <c r="Z145" s="227"/>
      <c r="AA145" s="228"/>
      <c r="AB145" s="83">
        <v>44316</v>
      </c>
      <c r="AC145" s="200" t="s">
        <v>1029</v>
      </c>
      <c r="AD145" s="50">
        <v>0.3</v>
      </c>
      <c r="AE145" s="51">
        <f t="shared" si="15"/>
        <v>0.3</v>
      </c>
      <c r="AF145" s="185">
        <f t="shared" si="16"/>
        <v>0.3</v>
      </c>
      <c r="AG145" s="50" t="b">
        <f t="shared" si="17"/>
        <v>0</v>
      </c>
      <c r="AH145" s="50" t="str">
        <f t="shared" si="18"/>
        <v>EN PROCESO</v>
      </c>
      <c r="AI145" s="50" t="str">
        <f t="shared" si="19"/>
        <v>EN PROCESO</v>
      </c>
      <c r="AJ145" s="283" t="s">
        <v>1283</v>
      </c>
      <c r="AK145" s="84" t="s">
        <v>1062</v>
      </c>
      <c r="AL145" s="168" t="str">
        <f t="shared" si="14"/>
        <v>PENDIENTE</v>
      </c>
      <c r="AM145" s="50"/>
      <c r="AN145" s="50"/>
      <c r="AO145" s="84"/>
    </row>
    <row r="146" spans="1:41" s="81" customFormat="1" ht="79.8">
      <c r="A146" s="113">
        <v>367</v>
      </c>
      <c r="B146" s="90">
        <v>44188</v>
      </c>
      <c r="C146" s="242" t="s">
        <v>19</v>
      </c>
      <c r="D146" s="242" t="s">
        <v>937</v>
      </c>
      <c r="E146" s="90">
        <v>44188</v>
      </c>
      <c r="F146" s="242">
        <v>7</v>
      </c>
      <c r="G146" s="36" t="s">
        <v>954</v>
      </c>
      <c r="H146" s="252" t="s">
        <v>73</v>
      </c>
      <c r="I146" s="119" t="s">
        <v>955</v>
      </c>
      <c r="J146" s="24" t="s">
        <v>956</v>
      </c>
      <c r="K146" s="23">
        <v>1</v>
      </c>
      <c r="L146" s="23" t="s">
        <v>20</v>
      </c>
      <c r="M146" s="24" t="s">
        <v>957</v>
      </c>
      <c r="N146" s="23" t="s">
        <v>660</v>
      </c>
      <c r="O146" s="27">
        <v>1</v>
      </c>
      <c r="P146" s="22">
        <v>44256</v>
      </c>
      <c r="Q146" s="22">
        <v>44287</v>
      </c>
      <c r="R146" s="23" t="s">
        <v>32</v>
      </c>
      <c r="S146" s="30" t="s">
        <v>945</v>
      </c>
      <c r="T146" s="30" t="s">
        <v>161</v>
      </c>
      <c r="U146" s="120" t="s">
        <v>254</v>
      </c>
      <c r="V146" s="239"/>
      <c r="W146" s="225"/>
      <c r="X146" s="226"/>
      <c r="Y146" s="227"/>
      <c r="Z146" s="227"/>
      <c r="AA146" s="228"/>
      <c r="AB146" s="83">
        <v>44316</v>
      </c>
      <c r="AC146" s="275" t="s">
        <v>1033</v>
      </c>
      <c r="AD146" s="50">
        <v>1</v>
      </c>
      <c r="AE146" s="51">
        <f t="shared" si="15"/>
        <v>1</v>
      </c>
      <c r="AF146" s="185">
        <f t="shared" si="16"/>
        <v>1</v>
      </c>
      <c r="AG146" s="50" t="str">
        <f t="shared" si="17"/>
        <v>TERMINADA EXTEMPORÁNEA</v>
      </c>
      <c r="AH146" s="50" t="b">
        <f t="shared" si="18"/>
        <v>0</v>
      </c>
      <c r="AI146" s="50" t="str">
        <f t="shared" si="19"/>
        <v>TERMINADA EXTEMPORÁNEA</v>
      </c>
      <c r="AJ146" s="283" t="s">
        <v>1284</v>
      </c>
      <c r="AK146" s="84" t="s">
        <v>1015</v>
      </c>
      <c r="AL146" s="168" t="str">
        <f t="shared" si="14"/>
        <v>CUMPLIDA</v>
      </c>
      <c r="AM146" s="50" t="s">
        <v>1206</v>
      </c>
      <c r="AN146" s="50" t="s">
        <v>203</v>
      </c>
      <c r="AO146" s="84" t="s">
        <v>1198</v>
      </c>
    </row>
    <row r="147" spans="1:41" s="81" customFormat="1" ht="136.80000000000001">
      <c r="A147" s="113">
        <v>368</v>
      </c>
      <c r="B147" s="90">
        <v>44188</v>
      </c>
      <c r="C147" s="242" t="s">
        <v>19</v>
      </c>
      <c r="D147" s="242" t="s">
        <v>937</v>
      </c>
      <c r="E147" s="90">
        <v>44188</v>
      </c>
      <c r="F147" s="242">
        <v>8</v>
      </c>
      <c r="G147" s="36" t="s">
        <v>1006</v>
      </c>
      <c r="H147" s="252" t="s">
        <v>73</v>
      </c>
      <c r="I147" s="119" t="s">
        <v>958</v>
      </c>
      <c r="J147" s="24" t="s">
        <v>959</v>
      </c>
      <c r="K147" s="23">
        <v>2</v>
      </c>
      <c r="L147" s="23" t="s">
        <v>126</v>
      </c>
      <c r="M147" s="24" t="s">
        <v>940</v>
      </c>
      <c r="N147" s="23" t="s">
        <v>660</v>
      </c>
      <c r="O147" s="27">
        <v>1</v>
      </c>
      <c r="P147" s="22">
        <v>44256</v>
      </c>
      <c r="Q147" s="22">
        <v>44408</v>
      </c>
      <c r="R147" s="23" t="s">
        <v>57</v>
      </c>
      <c r="S147" s="30" t="s">
        <v>43</v>
      </c>
      <c r="T147" s="28" t="s">
        <v>960</v>
      </c>
      <c r="U147" s="120" t="s">
        <v>254</v>
      </c>
      <c r="V147" s="239"/>
      <c r="W147" s="225"/>
      <c r="X147" s="226"/>
      <c r="Y147" s="227"/>
      <c r="Z147" s="227"/>
      <c r="AA147" s="228"/>
      <c r="AB147" s="83">
        <v>44316</v>
      </c>
      <c r="AC147" s="262" t="s">
        <v>1114</v>
      </c>
      <c r="AD147" s="50">
        <v>1</v>
      </c>
      <c r="AE147" s="51">
        <f t="shared" si="15"/>
        <v>0.5</v>
      </c>
      <c r="AF147" s="185">
        <f t="shared" si="16"/>
        <v>0.5</v>
      </c>
      <c r="AG147" s="50" t="b">
        <f t="shared" si="17"/>
        <v>0</v>
      </c>
      <c r="AH147" s="50" t="str">
        <f t="shared" si="18"/>
        <v>EN PROCESO</v>
      </c>
      <c r="AI147" s="50" t="str">
        <f t="shared" si="19"/>
        <v>EN PROCESO</v>
      </c>
      <c r="AJ147" s="283" t="s">
        <v>1285</v>
      </c>
      <c r="AK147" s="84" t="s">
        <v>1015</v>
      </c>
      <c r="AL147" s="168" t="str">
        <f t="shared" si="14"/>
        <v>PENDIENTE</v>
      </c>
      <c r="AM147" s="50"/>
      <c r="AN147" s="50"/>
      <c r="AO147" s="84"/>
    </row>
    <row r="148" spans="1:41" s="81" customFormat="1" ht="45.6">
      <c r="A148" s="113">
        <v>369</v>
      </c>
      <c r="B148" s="90">
        <v>44245</v>
      </c>
      <c r="C148" s="242" t="s">
        <v>19</v>
      </c>
      <c r="D148" s="242" t="s">
        <v>961</v>
      </c>
      <c r="E148" s="253">
        <v>44226</v>
      </c>
      <c r="F148" s="242" t="s">
        <v>962</v>
      </c>
      <c r="G148" s="91" t="s">
        <v>963</v>
      </c>
      <c r="H148" s="242" t="s">
        <v>262</v>
      </c>
      <c r="I148" s="247" t="s">
        <v>964</v>
      </c>
      <c r="J148" s="91" t="s">
        <v>965</v>
      </c>
      <c r="K148" s="242">
        <v>2</v>
      </c>
      <c r="L148" s="242" t="s">
        <v>126</v>
      </c>
      <c r="M148" s="48" t="s">
        <v>514</v>
      </c>
      <c r="N148" s="23" t="s">
        <v>660</v>
      </c>
      <c r="O148" s="141">
        <v>1</v>
      </c>
      <c r="P148" s="90">
        <v>44287</v>
      </c>
      <c r="Q148" s="90">
        <v>44560</v>
      </c>
      <c r="R148" s="242" t="s">
        <v>33</v>
      </c>
      <c r="S148" s="138" t="s">
        <v>170</v>
      </c>
      <c r="T148" s="138" t="s">
        <v>170</v>
      </c>
      <c r="U148" s="242" t="s">
        <v>254</v>
      </c>
      <c r="V148" s="239"/>
      <c r="W148" s="225"/>
      <c r="X148" s="226"/>
      <c r="Y148" s="227"/>
      <c r="Z148" s="227"/>
      <c r="AA148" s="228"/>
      <c r="AB148" s="83">
        <v>44316</v>
      </c>
      <c r="AC148" s="240" t="s">
        <v>1017</v>
      </c>
      <c r="AD148" s="50">
        <v>1</v>
      </c>
      <c r="AE148" s="51">
        <f>IF(AD148="","",IF(OR(K148=0,K148="",AB148=""),"",AD148/K148))</f>
        <v>0.5</v>
      </c>
      <c r="AF148" s="185">
        <f>IF(OR(O148="",AE148=""),"",IF(OR(O148=0,AE148=0),0,IF(AE148*100%/O148&gt;100%,100%,(AE148*100%)/O148)))</f>
        <v>0.5</v>
      </c>
      <c r="AG148" s="50" t="b">
        <f>IF(AD148="","",IF(AB148&gt;Q148,IF(AF148&lt;100%,"INCUMPLIDA",IF(AF148=100%,"TERMINADA EXTEMPORÁNEA"))))</f>
        <v>0</v>
      </c>
      <c r="AH148" s="50" t="str">
        <f>IF(AD148="","",IF(AB148&lt;Q148,IF(AF148=0%,"SIN INICIAR",IF(AF148=100%,"TERMINADA",IF(AF148&gt;0%,"EN PROCESO")))))</f>
        <v>EN PROCESO</v>
      </c>
      <c r="AI148" s="50" t="str">
        <f>IF(AD148="","",IF(AB148&gt;Q148,AG148,IF(AB148&lt;Q148,AH148)))</f>
        <v>EN PROCESO</v>
      </c>
      <c r="AJ148" s="87" t="s">
        <v>1194</v>
      </c>
      <c r="AK148" s="259" t="s">
        <v>1015</v>
      </c>
      <c r="AL148" s="168" t="str">
        <f t="shared" si="14"/>
        <v>PENDIENTE</v>
      </c>
      <c r="AM148" s="50"/>
      <c r="AN148" s="50"/>
      <c r="AO148" s="259"/>
    </row>
    <row r="149" spans="1:41" s="81" customFormat="1" ht="68.400000000000006">
      <c r="A149" s="113">
        <v>370</v>
      </c>
      <c r="B149" s="90">
        <v>44245</v>
      </c>
      <c r="C149" s="242" t="s">
        <v>19</v>
      </c>
      <c r="D149" s="242" t="s">
        <v>961</v>
      </c>
      <c r="E149" s="253">
        <v>44226</v>
      </c>
      <c r="F149" s="242" t="s">
        <v>966</v>
      </c>
      <c r="G149" s="36" t="s">
        <v>967</v>
      </c>
      <c r="H149" s="242" t="s">
        <v>262</v>
      </c>
      <c r="I149" s="24" t="s">
        <v>968</v>
      </c>
      <c r="J149" s="24" t="s">
        <v>969</v>
      </c>
      <c r="K149" s="23">
        <v>1</v>
      </c>
      <c r="L149" s="242" t="s">
        <v>126</v>
      </c>
      <c r="M149" s="48" t="s">
        <v>514</v>
      </c>
      <c r="N149" s="23" t="s">
        <v>660</v>
      </c>
      <c r="O149" s="141">
        <v>1</v>
      </c>
      <c r="P149" s="90">
        <v>44287</v>
      </c>
      <c r="Q149" s="90">
        <v>44560</v>
      </c>
      <c r="R149" s="242" t="s">
        <v>33</v>
      </c>
      <c r="S149" s="138" t="s">
        <v>170</v>
      </c>
      <c r="T149" s="138" t="s">
        <v>170</v>
      </c>
      <c r="U149" s="242" t="s">
        <v>254</v>
      </c>
      <c r="V149" s="239"/>
      <c r="W149" s="225"/>
      <c r="X149" s="226"/>
      <c r="Y149" s="227"/>
      <c r="Z149" s="227"/>
      <c r="AA149" s="228"/>
      <c r="AB149" s="83">
        <v>44316</v>
      </c>
      <c r="AC149" s="279" t="s">
        <v>1031</v>
      </c>
      <c r="AD149" s="50">
        <v>0.5</v>
      </c>
      <c r="AE149" s="51">
        <f>IF(AD149="","",IF(OR(K149=0,K149="",AB149=""),"",AD149/K149))</f>
        <v>0.5</v>
      </c>
      <c r="AF149" s="185">
        <f>IF(OR(O149="",AE149=""),"",IF(OR(O149=0,AE149=0),0,IF(AE149*100%/O149&gt;100%,100%,(AE149*100%)/O149)))</f>
        <v>0.5</v>
      </c>
      <c r="AG149" s="50" t="b">
        <f>IF(AD149="","",IF(AB149&gt;Q149,IF(AF149&lt;100%,"INCUMPLIDA",IF(AF149=100%,"TERMINADA EXTEMPORÁNEA"))))</f>
        <v>0</v>
      </c>
      <c r="AH149" s="50" t="str">
        <f>IF(AD149="","",IF(AB149&lt;Q149,IF(AF149=0%,"SIN INICIAR",IF(AF149=100%,"TERMINADA",IF(AF149&gt;0%,"EN PROCESO")))))</f>
        <v>EN PROCESO</v>
      </c>
      <c r="AI149" s="50" t="str">
        <f>IF(AD149="","",IF(AB149&gt;Q149,AG149,IF(AB149&lt;Q149,AH149)))</f>
        <v>EN PROCESO</v>
      </c>
      <c r="AJ149" s="87" t="s">
        <v>1018</v>
      </c>
      <c r="AK149" s="259" t="s">
        <v>1015</v>
      </c>
      <c r="AL149" s="168" t="str">
        <f t="shared" si="14"/>
        <v>PENDIENTE</v>
      </c>
      <c r="AM149" s="50"/>
      <c r="AN149" s="50"/>
      <c r="AO149" s="259"/>
    </row>
    <row r="150" spans="1:41" s="81" customFormat="1" ht="79.8">
      <c r="A150" s="113">
        <v>371</v>
      </c>
      <c r="B150" s="90">
        <v>44245</v>
      </c>
      <c r="C150" s="242" t="s">
        <v>19</v>
      </c>
      <c r="D150" s="242" t="s">
        <v>961</v>
      </c>
      <c r="E150" s="253">
        <v>44226</v>
      </c>
      <c r="F150" s="242" t="s">
        <v>970</v>
      </c>
      <c r="G150" s="36" t="s">
        <v>971</v>
      </c>
      <c r="H150" s="242" t="s">
        <v>73</v>
      </c>
      <c r="I150" s="32" t="s">
        <v>972</v>
      </c>
      <c r="J150" s="32" t="s">
        <v>973</v>
      </c>
      <c r="K150" s="25">
        <v>2</v>
      </c>
      <c r="L150" s="245" t="s">
        <v>21</v>
      </c>
      <c r="M150" s="25" t="s">
        <v>974</v>
      </c>
      <c r="N150" s="23" t="s">
        <v>660</v>
      </c>
      <c r="O150" s="141">
        <v>1</v>
      </c>
      <c r="P150" s="90">
        <v>44287</v>
      </c>
      <c r="Q150" s="90">
        <v>44561</v>
      </c>
      <c r="R150" s="23" t="s">
        <v>32</v>
      </c>
      <c r="S150" s="217" t="s">
        <v>975</v>
      </c>
      <c r="T150" s="138" t="s">
        <v>976</v>
      </c>
      <c r="U150" s="242" t="s">
        <v>254</v>
      </c>
      <c r="V150" s="239"/>
      <c r="W150" s="225"/>
      <c r="X150" s="226"/>
      <c r="Y150" s="227"/>
      <c r="Z150" s="227"/>
      <c r="AA150" s="228"/>
      <c r="AB150" s="83">
        <v>44316</v>
      </c>
      <c r="AC150" s="240" t="s">
        <v>1113</v>
      </c>
      <c r="AD150" s="50">
        <v>0.5</v>
      </c>
      <c r="AE150" s="51">
        <f>IF(AD150="","",IF(OR(K150=0,K150="",AB150=""),"",AD150/K150))</f>
        <v>0.25</v>
      </c>
      <c r="AF150" s="185">
        <f>IF(OR(O150="",AE150=""),"",IF(OR(O150=0,AE150=0),0,IF(AE150*100%/O150&gt;100%,100%,(AE150*100%)/O150)))</f>
        <v>0.25</v>
      </c>
      <c r="AG150" s="50" t="b">
        <f>IF(AD150="","",IF(AB150&gt;Q150,IF(AF150&lt;100%,"INCUMPLIDA",IF(AF150=100%,"TERMINADA EXTEMPORÁNEA"))))</f>
        <v>0</v>
      </c>
      <c r="AH150" s="50" t="str">
        <f>IF(AD150="","",IF(AB150&lt;Q150,IF(AF150=0%,"SIN INICIAR",IF(AF150=100%,"TERMINADA",IF(AF150&gt;0%,"EN PROCESO")))))</f>
        <v>EN PROCESO</v>
      </c>
      <c r="AI150" s="50" t="str">
        <f>IF(AD150="","",IF(AB150&gt;Q150,AG150,IF(AB150&lt;Q150,AH150)))</f>
        <v>EN PROCESO</v>
      </c>
      <c r="AJ150" s="87" t="s">
        <v>1195</v>
      </c>
      <c r="AK150" s="259" t="s">
        <v>1015</v>
      </c>
      <c r="AL150" s="168" t="str">
        <f t="shared" si="14"/>
        <v>PENDIENTE</v>
      </c>
      <c r="AM150" s="50"/>
      <c r="AN150" s="50"/>
      <c r="AO150" s="259"/>
    </row>
    <row r="151" spans="1:41" s="81" customFormat="1" ht="79.8">
      <c r="A151" s="113">
        <v>372</v>
      </c>
      <c r="B151" s="90">
        <v>44245</v>
      </c>
      <c r="C151" s="242" t="s">
        <v>19</v>
      </c>
      <c r="D151" s="242" t="s">
        <v>961</v>
      </c>
      <c r="E151" s="253">
        <v>44226</v>
      </c>
      <c r="F151" s="242" t="s">
        <v>977</v>
      </c>
      <c r="G151" s="254" t="s">
        <v>978</v>
      </c>
      <c r="H151" s="242" t="s">
        <v>73</v>
      </c>
      <c r="I151" s="32" t="s">
        <v>972</v>
      </c>
      <c r="J151" s="32" t="s">
        <v>973</v>
      </c>
      <c r="K151" s="25">
        <v>2</v>
      </c>
      <c r="L151" s="242" t="s">
        <v>21</v>
      </c>
      <c r="M151" s="25" t="s">
        <v>974</v>
      </c>
      <c r="N151" s="23" t="s">
        <v>660</v>
      </c>
      <c r="O151" s="141">
        <v>1</v>
      </c>
      <c r="P151" s="90">
        <v>44287</v>
      </c>
      <c r="Q151" s="90">
        <v>44561</v>
      </c>
      <c r="R151" s="23" t="s">
        <v>32</v>
      </c>
      <c r="S151" s="217" t="s">
        <v>975</v>
      </c>
      <c r="T151" s="138" t="s">
        <v>976</v>
      </c>
      <c r="U151" s="242" t="s">
        <v>254</v>
      </c>
      <c r="V151" s="239"/>
      <c r="W151" s="225"/>
      <c r="X151" s="226"/>
      <c r="Y151" s="227"/>
      <c r="Z151" s="227"/>
      <c r="AA151" s="228"/>
      <c r="AB151" s="83">
        <v>44316</v>
      </c>
      <c r="AC151" s="240" t="s">
        <v>1113</v>
      </c>
      <c r="AD151" s="50">
        <v>0.5</v>
      </c>
      <c r="AE151" s="51">
        <f>IF(AD151="","",IF(OR(K151=0,K151="",AB151=""),"",AD151/K151))</f>
        <v>0.25</v>
      </c>
      <c r="AF151" s="185">
        <f>IF(OR(O151="",AE151=""),"",IF(OR(O151=0,AE151=0),0,IF(AE151*100%/O151&gt;100%,100%,(AE151*100%)/O151)))</f>
        <v>0.25</v>
      </c>
      <c r="AG151" s="50" t="b">
        <f>IF(AD151="","",IF(AB151&gt;Q151,IF(AF151&lt;100%,"INCUMPLIDA",IF(AF151=100%,"TERMINADA EXTEMPORÁNEA"))))</f>
        <v>0</v>
      </c>
      <c r="AH151" s="50" t="str">
        <f>IF(AD151="","",IF(AB151&lt;Q151,IF(AF151=0%,"SIN INICIAR",IF(AF151=100%,"TERMINADA",IF(AF151&gt;0%,"EN PROCESO")))))</f>
        <v>EN PROCESO</v>
      </c>
      <c r="AI151" s="50" t="str">
        <f>IF(AD151="","",IF(AB151&gt;Q151,AG151,IF(AB151&lt;Q151,AH151)))</f>
        <v>EN PROCESO</v>
      </c>
      <c r="AJ151" s="87" t="s">
        <v>1196</v>
      </c>
      <c r="AK151" s="259" t="s">
        <v>1015</v>
      </c>
      <c r="AL151" s="168" t="str">
        <f t="shared" si="14"/>
        <v>PENDIENTE</v>
      </c>
      <c r="AM151" s="50"/>
      <c r="AN151" s="50"/>
      <c r="AO151" s="259"/>
    </row>
    <row r="152" spans="1:41" s="81" customFormat="1" ht="79.8">
      <c r="A152" s="113">
        <v>373</v>
      </c>
      <c r="B152" s="90">
        <v>44245</v>
      </c>
      <c r="C152" s="242" t="s">
        <v>19</v>
      </c>
      <c r="D152" s="242" t="s">
        <v>961</v>
      </c>
      <c r="E152" s="253">
        <v>44226</v>
      </c>
      <c r="F152" s="242" t="s">
        <v>979</v>
      </c>
      <c r="G152" s="254" t="s">
        <v>980</v>
      </c>
      <c r="H152" s="242" t="s">
        <v>73</v>
      </c>
      <c r="I152" s="32" t="s">
        <v>1007</v>
      </c>
      <c r="J152" s="24" t="s">
        <v>981</v>
      </c>
      <c r="K152" s="23">
        <v>2</v>
      </c>
      <c r="L152" s="242" t="s">
        <v>21</v>
      </c>
      <c r="M152" s="32" t="s">
        <v>1008</v>
      </c>
      <c r="N152" s="23" t="s">
        <v>660</v>
      </c>
      <c r="O152" s="141">
        <v>1</v>
      </c>
      <c r="P152" s="90">
        <v>44287</v>
      </c>
      <c r="Q152" s="90">
        <v>44561</v>
      </c>
      <c r="R152" s="23" t="s">
        <v>32</v>
      </c>
      <c r="S152" s="217" t="s">
        <v>975</v>
      </c>
      <c r="T152" s="138" t="s">
        <v>976</v>
      </c>
      <c r="U152" s="242" t="s">
        <v>254</v>
      </c>
      <c r="V152" s="239"/>
      <c r="W152" s="225"/>
      <c r="X152" s="226"/>
      <c r="Y152" s="227"/>
      <c r="Z152" s="227"/>
      <c r="AA152" s="228"/>
      <c r="AB152" s="83">
        <v>44316</v>
      </c>
      <c r="AC152" s="240" t="s">
        <v>1113</v>
      </c>
      <c r="AD152" s="50">
        <v>1</v>
      </c>
      <c r="AE152" s="51">
        <f>IF(AD152="","",IF(OR(K152=0,K152="",AB152=""),"",AD152/K152))</f>
        <v>0.5</v>
      </c>
      <c r="AF152" s="185">
        <f>IF(OR(O152="",AE152=""),"",IF(OR(O152=0,AE152=0),0,IF(AE152*100%/O152&gt;100%,100%,(AE152*100%)/O152)))</f>
        <v>0.5</v>
      </c>
      <c r="AG152" s="50" t="b">
        <f>IF(AD152="","",IF(AB152&gt;Q152,IF(AF152&lt;100%,"INCUMPLIDA",IF(AF152=100%,"TERMINADA EXTEMPORÁNEA"))))</f>
        <v>0</v>
      </c>
      <c r="AH152" s="50" t="str">
        <f>IF(AD152="","",IF(AB152&lt;Q152,IF(AF152=0%,"SIN INICIAR",IF(AF152=100%,"TERMINADA",IF(AF152&gt;0%,"EN PROCESO")))))</f>
        <v>EN PROCESO</v>
      </c>
      <c r="AI152" s="50" t="str">
        <f>IF(AD152="","",IF(AB152&gt;Q152,AG152,IF(AB152&lt;Q152,AH152)))</f>
        <v>EN PROCESO</v>
      </c>
      <c r="AJ152" s="87" t="s">
        <v>1197</v>
      </c>
      <c r="AK152" s="259" t="s">
        <v>1015</v>
      </c>
      <c r="AL152" s="168" t="str">
        <f t="shared" si="14"/>
        <v>PENDIENTE</v>
      </c>
      <c r="AM152" s="50"/>
      <c r="AN152" s="50"/>
      <c r="AO152" s="259"/>
    </row>
    <row r="153" spans="1:41">
      <c r="AJ153" s="274"/>
    </row>
    <row r="154" spans="1:41">
      <c r="AJ154" s="274"/>
    </row>
    <row r="155" spans="1:41">
      <c r="AJ155" s="274"/>
    </row>
    <row r="156" spans="1:41">
      <c r="AJ156" s="274"/>
    </row>
    <row r="157" spans="1:41">
      <c r="AJ157" s="274"/>
    </row>
    <row r="158" spans="1:41">
      <c r="AJ158" s="274"/>
    </row>
    <row r="159" spans="1:41">
      <c r="AJ159" s="274"/>
    </row>
    <row r="160" spans="1:41">
      <c r="AJ160" s="274"/>
    </row>
    <row r="161" spans="36:36">
      <c r="AJ161" s="274"/>
    </row>
    <row r="162" spans="36:36">
      <c r="AJ162" s="274"/>
    </row>
    <row r="163" spans="36:36">
      <c r="AJ163" s="274"/>
    </row>
    <row r="164" spans="36:36">
      <c r="AJ164" s="274"/>
    </row>
    <row r="165" spans="36:36">
      <c r="AJ165" s="274"/>
    </row>
    <row r="166" spans="36:36">
      <c r="AJ166" s="274"/>
    </row>
    <row r="167" spans="36:36">
      <c r="AJ167" s="274"/>
    </row>
    <row r="168" spans="36:36">
      <c r="AJ168" s="274"/>
    </row>
    <row r="169" spans="36:36">
      <c r="AJ169" s="274"/>
    </row>
    <row r="170" spans="36:36">
      <c r="AJ170" s="274"/>
    </row>
    <row r="171" spans="36:36">
      <c r="AJ171" s="274"/>
    </row>
    <row r="172" spans="36:36">
      <c r="AJ172" s="274"/>
    </row>
    <row r="173" spans="36:36">
      <c r="AJ173" s="274"/>
    </row>
    <row r="174" spans="36:36">
      <c r="AJ174" s="274"/>
    </row>
  </sheetData>
  <sheetProtection algorithmName="SHA-512" hashValue="PwbyeZkuIOqY6900JqtBevL656Tf66d1QvJh+jjAiZGpMxRvd4ggcRgVeYlCk6XSywUioOdl4tcaCymqjhQ26g==" saltValue="6On1vEXA5x1LPptCth6cMA==" spinCount="100000" sheet="1" formatCells="0" formatColumns="0" formatRows="0"/>
  <autoFilter ref="A9:AO152"/>
  <mergeCells count="76">
    <mergeCell ref="AN1:AO4"/>
    <mergeCell ref="AK1:AM1"/>
    <mergeCell ref="AK2:AM2"/>
    <mergeCell ref="AK3:AM3"/>
    <mergeCell ref="AK4:AM4"/>
    <mergeCell ref="AK7:AK8"/>
    <mergeCell ref="A98:A100"/>
    <mergeCell ref="AF7:AF8"/>
    <mergeCell ref="B98:B100"/>
    <mergeCell ref="C98:C100"/>
    <mergeCell ref="D98:D100"/>
    <mergeCell ref="E98:E100"/>
    <mergeCell ref="F98:F100"/>
    <mergeCell ref="G98:G100"/>
    <mergeCell ref="P7:P8"/>
    <mergeCell ref="Q7:Q8"/>
    <mergeCell ref="L7:L8"/>
    <mergeCell ref="S7:S8"/>
    <mergeCell ref="M7:M8"/>
    <mergeCell ref="R7:R8"/>
    <mergeCell ref="AI7:AI8"/>
    <mergeCell ref="A1:C4"/>
    <mergeCell ref="F7:F8"/>
    <mergeCell ref="H7:H8"/>
    <mergeCell ref="G7:G8"/>
    <mergeCell ref="I7:I8"/>
    <mergeCell ref="A6:H6"/>
    <mergeCell ref="I6:U6"/>
    <mergeCell ref="N7:N8"/>
    <mergeCell ref="A7:A8"/>
    <mergeCell ref="D7:D8"/>
    <mergeCell ref="E7:E8"/>
    <mergeCell ref="B7:B8"/>
    <mergeCell ref="C7:C8"/>
    <mergeCell ref="D1:AJ4"/>
    <mergeCell ref="AJ7:AJ8"/>
    <mergeCell ref="J7:K7"/>
    <mergeCell ref="AL6:AO6"/>
    <mergeCell ref="AM7:AM8"/>
    <mergeCell ref="AN7:AN8"/>
    <mergeCell ref="AO7:AO8"/>
    <mergeCell ref="Y7:Y8"/>
    <mergeCell ref="AL7:AL8"/>
    <mergeCell ref="V6:AA6"/>
    <mergeCell ref="Z7:Z8"/>
    <mergeCell ref="AB7:AB8"/>
    <mergeCell ref="AD7:AD8"/>
    <mergeCell ref="AC7:AC8"/>
    <mergeCell ref="AB6:AK6"/>
    <mergeCell ref="W7:W8"/>
    <mergeCell ref="AE7:AE8"/>
    <mergeCell ref="AG7:AG9"/>
    <mergeCell ref="AH7:AH9"/>
    <mergeCell ref="O128:O129"/>
    <mergeCell ref="X7:X8"/>
    <mergeCell ref="T7:T8"/>
    <mergeCell ref="V7:V8"/>
    <mergeCell ref="AA7:AA8"/>
    <mergeCell ref="U7:U8"/>
    <mergeCell ref="O7:O8"/>
    <mergeCell ref="A128:A129"/>
    <mergeCell ref="P128:P129"/>
    <mergeCell ref="Q128:Q129"/>
    <mergeCell ref="N128:N129"/>
    <mergeCell ref="H128:H129"/>
    <mergeCell ref="B128:B129"/>
    <mergeCell ref="C128:C129"/>
    <mergeCell ref="J128:J129"/>
    <mergeCell ref="K128:K129"/>
    <mergeCell ref="L128:L129"/>
    <mergeCell ref="M128:M129"/>
    <mergeCell ref="D128:D129"/>
    <mergeCell ref="E128:E129"/>
    <mergeCell ref="F128:F129"/>
    <mergeCell ref="G128:G129"/>
    <mergeCell ref="I128:I129"/>
  </mergeCells>
  <conditionalFormatting sqref="Y10:Z47 Y87:Z87 Z48:Z50">
    <cfRule type="containsText" dxfId="881" priority="1605" operator="containsText" text="TERMINADA EXTEMPORÁNEA">
      <formula>NOT(ISERROR(SEARCH("TERMINADA EXTEMPORÁNEA",Y10)))</formula>
    </cfRule>
    <cfRule type="containsText" dxfId="880" priority="1606" operator="containsText" text="TERMINADA">
      <formula>NOT(ISERROR(SEARCH("TERMINADA",Y10)))</formula>
    </cfRule>
    <cfRule type="containsText" dxfId="879" priority="1607" operator="containsText" text="EN PROCESO">
      <formula>NOT(ISERROR(SEARCH("EN PROCESO",Y10)))</formula>
    </cfRule>
    <cfRule type="containsText" dxfId="878" priority="1608" operator="containsText" text="INCUMPLIDA">
      <formula>NOT(ISERROR(SEARCH("INCUMPLIDA",Y10)))</formula>
    </cfRule>
    <cfRule type="containsText" dxfId="877" priority="1609" operator="containsText" text="SIN INICIAR">
      <formula>NOT(ISERROR(SEARCH("SIN INICIAR",Y10)))</formula>
    </cfRule>
  </conditionalFormatting>
  <conditionalFormatting sqref="Z10:Z50 Z87">
    <cfRule type="containsText" dxfId="876" priority="1604" operator="containsText" text="ABIERTA">
      <formula>NOT(ISERROR(SEARCH("ABIERTA",Z10)))</formula>
    </cfRule>
  </conditionalFormatting>
  <conditionalFormatting sqref="AN10:AN25 AN27:AN36 AN38 AN40:AN46 AN48:AN66 AN68:AN77 AN79:AN135 AN137:AN1048576">
    <cfRule type="containsText" dxfId="875" priority="1109" operator="containsText" text="CERRADA">
      <formula>NOT(ISERROR(SEARCH("CERRADA",AN10)))</formula>
    </cfRule>
    <cfRule type="containsText" dxfId="874" priority="1110" operator="containsText" text="ABIERTA">
      <formula>NOT(ISERROR(SEARCH("ABIERTA",AN10)))</formula>
    </cfRule>
  </conditionalFormatting>
  <conditionalFormatting sqref="AL10:AL152">
    <cfRule type="containsText" dxfId="873" priority="1107" operator="containsText" text="CUMPLIDA">
      <formula>NOT(ISERROR(SEARCH("CUMPLIDA",AL10)))</formula>
    </cfRule>
    <cfRule type="containsText" dxfId="872" priority="1108" operator="containsText" text="PENDIENTE">
      <formula>NOT(ISERROR(SEARCH("PENDIENTE",AL10)))</formula>
    </cfRule>
  </conditionalFormatting>
  <conditionalFormatting sqref="Y94:Z94">
    <cfRule type="containsText" dxfId="871" priority="353" operator="containsText" text="TERMINADA EXTEMPORÁNEA">
      <formula>NOT(ISERROR(SEARCH("TERMINADA EXTEMPORÁNEA",Y94)))</formula>
    </cfRule>
    <cfRule type="containsText" dxfId="870" priority="354" operator="containsText" text="TERMINADA">
      <formula>NOT(ISERROR(SEARCH("TERMINADA",Y94)))</formula>
    </cfRule>
    <cfRule type="containsText" dxfId="869" priority="355" operator="containsText" text="EN PROCESO">
      <formula>NOT(ISERROR(SEARCH("EN PROCESO",Y94)))</formula>
    </cfRule>
    <cfRule type="containsText" dxfId="868" priority="356" operator="containsText" text="INCUMPLIDA">
      <formula>NOT(ISERROR(SEARCH("INCUMPLIDA",Y94)))</formula>
    </cfRule>
    <cfRule type="containsText" dxfId="867" priority="357" operator="containsText" text="SIN INICIAR">
      <formula>NOT(ISERROR(SEARCH("SIN INICIAR",Y94)))</formula>
    </cfRule>
  </conditionalFormatting>
  <conditionalFormatting sqref="Z94">
    <cfRule type="containsText" dxfId="866" priority="352" operator="containsText" text="ABIERTA">
      <formula>NOT(ISERROR(SEARCH("ABIERTA",Z94)))</formula>
    </cfRule>
  </conditionalFormatting>
  <conditionalFormatting sqref="AI10:AI152">
    <cfRule type="containsText" dxfId="865" priority="1024" operator="containsText" text="TERMINADA EXTEMPORÁNEA">
      <formula>NOT(ISERROR(SEARCH("TERMINADA EXTEMPORÁNEA",AI10)))</formula>
    </cfRule>
    <cfRule type="containsText" dxfId="864" priority="1025" operator="containsText" text="TERMINADA">
      <formula>NOT(ISERROR(SEARCH("TERMINADA",AI10)))</formula>
    </cfRule>
    <cfRule type="containsText" dxfId="863" priority="1026" operator="containsText" text="EN PROCESO">
      <formula>NOT(ISERROR(SEARCH("EN PROCESO",AI10)))</formula>
    </cfRule>
    <cfRule type="containsText" dxfId="862" priority="1027" operator="containsText" text="INCUMPLIDA">
      <formula>NOT(ISERROR(SEARCH("INCUMPLIDA",AI10)))</formula>
    </cfRule>
    <cfRule type="containsText" dxfId="861" priority="1028" operator="containsText" text="SIN INICIAR">
      <formula>NOT(ISERROR(SEARCH("SIN INICIAR",AI10)))</formula>
    </cfRule>
  </conditionalFormatting>
  <conditionalFormatting sqref="Y48">
    <cfRule type="containsText" dxfId="860" priority="866" operator="containsText" text="TERMINADA EXTEMPORÁNEA">
      <formula>NOT(ISERROR(SEARCH("TERMINADA EXTEMPORÁNEA",Y48)))</formula>
    </cfRule>
    <cfRule type="containsText" dxfId="859" priority="867" operator="containsText" text="TERMINADA">
      <formula>NOT(ISERROR(SEARCH("TERMINADA",Y48)))</formula>
    </cfRule>
    <cfRule type="containsText" dxfId="858" priority="868" operator="containsText" text="EN PROCESO">
      <formula>NOT(ISERROR(SEARCH("EN PROCESO",Y48)))</formula>
    </cfRule>
    <cfRule type="containsText" dxfId="857" priority="869" operator="containsText" text="INCUMPLIDA">
      <formula>NOT(ISERROR(SEARCH("INCUMPLIDA",Y48)))</formula>
    </cfRule>
    <cfRule type="containsText" dxfId="856" priority="870" operator="containsText" text="SIN INICIAR">
      <formula>NOT(ISERROR(SEARCH("SIN INICIAR",Y48)))</formula>
    </cfRule>
  </conditionalFormatting>
  <conditionalFormatting sqref="Y49">
    <cfRule type="containsText" dxfId="855" priority="861" operator="containsText" text="TERMINADA EXTEMPORÁNEA">
      <formula>NOT(ISERROR(SEARCH("TERMINADA EXTEMPORÁNEA",Y49)))</formula>
    </cfRule>
    <cfRule type="containsText" dxfId="854" priority="862" operator="containsText" text="TERMINADA">
      <formula>NOT(ISERROR(SEARCH("TERMINADA",Y49)))</formula>
    </cfRule>
    <cfRule type="containsText" dxfId="853" priority="863" operator="containsText" text="EN PROCESO">
      <formula>NOT(ISERROR(SEARCH("EN PROCESO",Y49)))</formula>
    </cfRule>
    <cfRule type="containsText" dxfId="852" priority="864" operator="containsText" text="INCUMPLIDA">
      <formula>NOT(ISERROR(SEARCH("INCUMPLIDA",Y49)))</formula>
    </cfRule>
    <cfRule type="containsText" dxfId="851" priority="865" operator="containsText" text="SIN INICIAR">
      <formula>NOT(ISERROR(SEARCH("SIN INICIAR",Y49)))</formula>
    </cfRule>
  </conditionalFormatting>
  <conditionalFormatting sqref="Y50">
    <cfRule type="containsText" dxfId="850" priority="856" operator="containsText" text="TERMINADA EXTEMPORÁNEA">
      <formula>NOT(ISERROR(SEARCH("TERMINADA EXTEMPORÁNEA",Y50)))</formula>
    </cfRule>
    <cfRule type="containsText" dxfId="849" priority="857" operator="containsText" text="TERMINADA">
      <formula>NOT(ISERROR(SEARCH("TERMINADA",Y50)))</formula>
    </cfRule>
    <cfRule type="containsText" dxfId="848" priority="858" operator="containsText" text="EN PROCESO">
      <formula>NOT(ISERROR(SEARCH("EN PROCESO",Y50)))</formula>
    </cfRule>
    <cfRule type="containsText" dxfId="847" priority="859" operator="containsText" text="INCUMPLIDA">
      <formula>NOT(ISERROR(SEARCH("INCUMPLIDA",Y50)))</formula>
    </cfRule>
    <cfRule type="containsText" dxfId="846" priority="860" operator="containsText" text="SIN INICIAR">
      <formula>NOT(ISERROR(SEARCH("SIN INICIAR",Y50)))</formula>
    </cfRule>
  </conditionalFormatting>
  <conditionalFormatting sqref="Z51">
    <cfRule type="containsText" dxfId="845" priority="851" operator="containsText" text="TERMINADA EXTEMPORÁNEA">
      <formula>NOT(ISERROR(SEARCH("TERMINADA EXTEMPORÁNEA",Z51)))</formula>
    </cfRule>
    <cfRule type="containsText" dxfId="844" priority="852" operator="containsText" text="TERMINADA">
      <formula>NOT(ISERROR(SEARCH("TERMINADA",Z51)))</formula>
    </cfRule>
    <cfRule type="containsText" dxfId="843" priority="853" operator="containsText" text="EN PROCESO">
      <formula>NOT(ISERROR(SEARCH("EN PROCESO",Z51)))</formula>
    </cfRule>
    <cfRule type="containsText" dxfId="842" priority="854" operator="containsText" text="INCUMPLIDA">
      <formula>NOT(ISERROR(SEARCH("INCUMPLIDA",Z51)))</formula>
    </cfRule>
    <cfRule type="containsText" dxfId="841" priority="855" operator="containsText" text="SIN INICIAR">
      <formula>NOT(ISERROR(SEARCH("SIN INICIAR",Z51)))</formula>
    </cfRule>
  </conditionalFormatting>
  <conditionalFormatting sqref="Z51">
    <cfRule type="containsText" dxfId="840" priority="850" operator="containsText" text="ABIERTA">
      <formula>NOT(ISERROR(SEARCH("ABIERTA",Z51)))</formula>
    </cfRule>
  </conditionalFormatting>
  <conditionalFormatting sqref="Y51">
    <cfRule type="containsText" dxfId="839" priority="845" operator="containsText" text="TERMINADA EXTEMPORÁNEA">
      <formula>NOT(ISERROR(SEARCH("TERMINADA EXTEMPORÁNEA",Y51)))</formula>
    </cfRule>
    <cfRule type="containsText" dxfId="838" priority="846" operator="containsText" text="TERMINADA">
      <formula>NOT(ISERROR(SEARCH("TERMINADA",Y51)))</formula>
    </cfRule>
    <cfRule type="containsText" dxfId="837" priority="847" operator="containsText" text="EN PROCESO">
      <formula>NOT(ISERROR(SEARCH("EN PROCESO",Y51)))</formula>
    </cfRule>
    <cfRule type="containsText" dxfId="836" priority="848" operator="containsText" text="INCUMPLIDA">
      <formula>NOT(ISERROR(SEARCH("INCUMPLIDA",Y51)))</formula>
    </cfRule>
    <cfRule type="containsText" dxfId="835" priority="849" operator="containsText" text="SIN INICIAR">
      <formula>NOT(ISERROR(SEARCH("SIN INICIAR",Y51)))</formula>
    </cfRule>
  </conditionalFormatting>
  <conditionalFormatting sqref="Z52">
    <cfRule type="containsText" dxfId="834" priority="840" operator="containsText" text="TERMINADA EXTEMPORÁNEA">
      <formula>NOT(ISERROR(SEARCH("TERMINADA EXTEMPORÁNEA",Z52)))</formula>
    </cfRule>
    <cfRule type="containsText" dxfId="833" priority="841" operator="containsText" text="TERMINADA">
      <formula>NOT(ISERROR(SEARCH("TERMINADA",Z52)))</formula>
    </cfRule>
    <cfRule type="containsText" dxfId="832" priority="842" operator="containsText" text="EN PROCESO">
      <formula>NOT(ISERROR(SEARCH("EN PROCESO",Z52)))</formula>
    </cfRule>
    <cfRule type="containsText" dxfId="831" priority="843" operator="containsText" text="INCUMPLIDA">
      <formula>NOT(ISERROR(SEARCH("INCUMPLIDA",Z52)))</formula>
    </cfRule>
    <cfRule type="containsText" dxfId="830" priority="844" operator="containsText" text="SIN INICIAR">
      <formula>NOT(ISERROR(SEARCH("SIN INICIAR",Z52)))</formula>
    </cfRule>
  </conditionalFormatting>
  <conditionalFormatting sqref="Z52">
    <cfRule type="containsText" dxfId="829" priority="839" operator="containsText" text="ABIERTA">
      <formula>NOT(ISERROR(SEARCH("ABIERTA",Z52)))</formula>
    </cfRule>
  </conditionalFormatting>
  <conditionalFormatting sqref="Y52">
    <cfRule type="containsText" dxfId="828" priority="834" operator="containsText" text="TERMINADA EXTEMPORÁNEA">
      <formula>NOT(ISERROR(SEARCH("TERMINADA EXTEMPORÁNEA",Y52)))</formula>
    </cfRule>
    <cfRule type="containsText" dxfId="827" priority="835" operator="containsText" text="TERMINADA">
      <formula>NOT(ISERROR(SEARCH("TERMINADA",Y52)))</formula>
    </cfRule>
    <cfRule type="containsText" dxfId="826" priority="836" operator="containsText" text="EN PROCESO">
      <formula>NOT(ISERROR(SEARCH("EN PROCESO",Y52)))</formula>
    </cfRule>
    <cfRule type="containsText" dxfId="825" priority="837" operator="containsText" text="INCUMPLIDA">
      <formula>NOT(ISERROR(SEARCH("INCUMPLIDA",Y52)))</formula>
    </cfRule>
    <cfRule type="containsText" dxfId="824" priority="838" operator="containsText" text="SIN INICIAR">
      <formula>NOT(ISERROR(SEARCH("SIN INICIAR",Y52)))</formula>
    </cfRule>
  </conditionalFormatting>
  <conditionalFormatting sqref="Z53">
    <cfRule type="containsText" dxfId="823" priority="829" operator="containsText" text="TERMINADA EXTEMPORÁNEA">
      <formula>NOT(ISERROR(SEARCH("TERMINADA EXTEMPORÁNEA",Z53)))</formula>
    </cfRule>
    <cfRule type="containsText" dxfId="822" priority="830" operator="containsText" text="TERMINADA">
      <formula>NOT(ISERROR(SEARCH("TERMINADA",Z53)))</formula>
    </cfRule>
    <cfRule type="containsText" dxfId="821" priority="831" operator="containsText" text="EN PROCESO">
      <formula>NOT(ISERROR(SEARCH("EN PROCESO",Z53)))</formula>
    </cfRule>
    <cfRule type="containsText" dxfId="820" priority="832" operator="containsText" text="INCUMPLIDA">
      <formula>NOT(ISERROR(SEARCH("INCUMPLIDA",Z53)))</formula>
    </cfRule>
    <cfRule type="containsText" dxfId="819" priority="833" operator="containsText" text="SIN INICIAR">
      <formula>NOT(ISERROR(SEARCH("SIN INICIAR",Z53)))</formula>
    </cfRule>
  </conditionalFormatting>
  <conditionalFormatting sqref="Z53">
    <cfRule type="containsText" dxfId="818" priority="828" operator="containsText" text="ABIERTA">
      <formula>NOT(ISERROR(SEARCH("ABIERTA",Z53)))</formula>
    </cfRule>
  </conditionalFormatting>
  <conditionalFormatting sqref="Y53">
    <cfRule type="containsText" dxfId="817" priority="823" operator="containsText" text="TERMINADA EXTEMPORÁNEA">
      <formula>NOT(ISERROR(SEARCH("TERMINADA EXTEMPORÁNEA",Y53)))</formula>
    </cfRule>
    <cfRule type="containsText" dxfId="816" priority="824" operator="containsText" text="TERMINADA">
      <formula>NOT(ISERROR(SEARCH("TERMINADA",Y53)))</formula>
    </cfRule>
    <cfRule type="containsText" dxfId="815" priority="825" operator="containsText" text="EN PROCESO">
      <formula>NOT(ISERROR(SEARCH("EN PROCESO",Y53)))</formula>
    </cfRule>
    <cfRule type="containsText" dxfId="814" priority="826" operator="containsText" text="INCUMPLIDA">
      <formula>NOT(ISERROR(SEARCH("INCUMPLIDA",Y53)))</formula>
    </cfRule>
    <cfRule type="containsText" dxfId="813" priority="827" operator="containsText" text="SIN INICIAR">
      <formula>NOT(ISERROR(SEARCH("SIN INICIAR",Y53)))</formula>
    </cfRule>
  </conditionalFormatting>
  <conditionalFormatting sqref="Z54">
    <cfRule type="containsText" dxfId="812" priority="818" operator="containsText" text="TERMINADA EXTEMPORÁNEA">
      <formula>NOT(ISERROR(SEARCH("TERMINADA EXTEMPORÁNEA",Z54)))</formula>
    </cfRule>
    <cfRule type="containsText" dxfId="811" priority="819" operator="containsText" text="TERMINADA">
      <formula>NOT(ISERROR(SEARCH("TERMINADA",Z54)))</formula>
    </cfRule>
    <cfRule type="containsText" dxfId="810" priority="820" operator="containsText" text="EN PROCESO">
      <formula>NOT(ISERROR(SEARCH("EN PROCESO",Z54)))</formula>
    </cfRule>
    <cfRule type="containsText" dxfId="809" priority="821" operator="containsText" text="INCUMPLIDA">
      <formula>NOT(ISERROR(SEARCH("INCUMPLIDA",Z54)))</formula>
    </cfRule>
    <cfRule type="containsText" dxfId="808" priority="822" operator="containsText" text="SIN INICIAR">
      <formula>NOT(ISERROR(SEARCH("SIN INICIAR",Z54)))</formula>
    </cfRule>
  </conditionalFormatting>
  <conditionalFormatting sqref="Z54">
    <cfRule type="containsText" dxfId="807" priority="817" operator="containsText" text="ABIERTA">
      <formula>NOT(ISERROR(SEARCH("ABIERTA",Z54)))</formula>
    </cfRule>
  </conditionalFormatting>
  <conditionalFormatting sqref="Y54">
    <cfRule type="containsText" dxfId="806" priority="812" operator="containsText" text="TERMINADA EXTEMPORÁNEA">
      <formula>NOT(ISERROR(SEARCH("TERMINADA EXTEMPORÁNEA",Y54)))</formula>
    </cfRule>
    <cfRule type="containsText" dxfId="805" priority="813" operator="containsText" text="TERMINADA">
      <formula>NOT(ISERROR(SEARCH("TERMINADA",Y54)))</formula>
    </cfRule>
    <cfRule type="containsText" dxfId="804" priority="814" operator="containsText" text="EN PROCESO">
      <formula>NOT(ISERROR(SEARCH("EN PROCESO",Y54)))</formula>
    </cfRule>
    <cfRule type="containsText" dxfId="803" priority="815" operator="containsText" text="INCUMPLIDA">
      <formula>NOT(ISERROR(SEARCH("INCUMPLIDA",Y54)))</formula>
    </cfRule>
    <cfRule type="containsText" dxfId="802" priority="816" operator="containsText" text="SIN INICIAR">
      <formula>NOT(ISERROR(SEARCH("SIN INICIAR",Y54)))</formula>
    </cfRule>
  </conditionalFormatting>
  <conditionalFormatting sqref="Z55">
    <cfRule type="containsText" dxfId="801" priority="807" operator="containsText" text="TERMINADA EXTEMPORÁNEA">
      <formula>NOT(ISERROR(SEARCH("TERMINADA EXTEMPORÁNEA",Z55)))</formula>
    </cfRule>
    <cfRule type="containsText" dxfId="800" priority="808" operator="containsText" text="TERMINADA">
      <formula>NOT(ISERROR(SEARCH("TERMINADA",Z55)))</formula>
    </cfRule>
    <cfRule type="containsText" dxfId="799" priority="809" operator="containsText" text="EN PROCESO">
      <formula>NOT(ISERROR(SEARCH("EN PROCESO",Z55)))</formula>
    </cfRule>
    <cfRule type="containsText" dxfId="798" priority="810" operator="containsText" text="INCUMPLIDA">
      <formula>NOT(ISERROR(SEARCH("INCUMPLIDA",Z55)))</formula>
    </cfRule>
    <cfRule type="containsText" dxfId="797" priority="811" operator="containsText" text="SIN INICIAR">
      <formula>NOT(ISERROR(SEARCH("SIN INICIAR",Z55)))</formula>
    </cfRule>
  </conditionalFormatting>
  <conditionalFormatting sqref="Z55">
    <cfRule type="containsText" dxfId="796" priority="806" operator="containsText" text="ABIERTA">
      <formula>NOT(ISERROR(SEARCH("ABIERTA",Z55)))</formula>
    </cfRule>
  </conditionalFormatting>
  <conditionalFormatting sqref="Y55">
    <cfRule type="containsText" dxfId="795" priority="801" operator="containsText" text="TERMINADA EXTEMPORÁNEA">
      <formula>NOT(ISERROR(SEARCH("TERMINADA EXTEMPORÁNEA",Y55)))</formula>
    </cfRule>
    <cfRule type="containsText" dxfId="794" priority="802" operator="containsText" text="TERMINADA">
      <formula>NOT(ISERROR(SEARCH("TERMINADA",Y55)))</formula>
    </cfRule>
    <cfRule type="containsText" dxfId="793" priority="803" operator="containsText" text="EN PROCESO">
      <formula>NOT(ISERROR(SEARCH("EN PROCESO",Y55)))</formula>
    </cfRule>
    <cfRule type="containsText" dxfId="792" priority="804" operator="containsText" text="INCUMPLIDA">
      <formula>NOT(ISERROR(SEARCH("INCUMPLIDA",Y55)))</formula>
    </cfRule>
    <cfRule type="containsText" dxfId="791" priority="805" operator="containsText" text="SIN INICIAR">
      <formula>NOT(ISERROR(SEARCH("SIN INICIAR",Y55)))</formula>
    </cfRule>
  </conditionalFormatting>
  <conditionalFormatting sqref="Z56">
    <cfRule type="containsText" dxfId="790" priority="796" operator="containsText" text="TERMINADA EXTEMPORÁNEA">
      <formula>NOT(ISERROR(SEARCH("TERMINADA EXTEMPORÁNEA",Z56)))</formula>
    </cfRule>
    <cfRule type="containsText" dxfId="789" priority="797" operator="containsText" text="TERMINADA">
      <formula>NOT(ISERROR(SEARCH("TERMINADA",Z56)))</formula>
    </cfRule>
    <cfRule type="containsText" dxfId="788" priority="798" operator="containsText" text="EN PROCESO">
      <formula>NOT(ISERROR(SEARCH("EN PROCESO",Z56)))</formula>
    </cfRule>
    <cfRule type="containsText" dxfId="787" priority="799" operator="containsText" text="INCUMPLIDA">
      <formula>NOT(ISERROR(SEARCH("INCUMPLIDA",Z56)))</formula>
    </cfRule>
    <cfRule type="containsText" dxfId="786" priority="800" operator="containsText" text="SIN INICIAR">
      <formula>NOT(ISERROR(SEARCH("SIN INICIAR",Z56)))</formula>
    </cfRule>
  </conditionalFormatting>
  <conditionalFormatting sqref="Z56">
    <cfRule type="containsText" dxfId="785" priority="795" operator="containsText" text="ABIERTA">
      <formula>NOT(ISERROR(SEARCH("ABIERTA",Z56)))</formula>
    </cfRule>
  </conditionalFormatting>
  <conditionalFormatting sqref="Y56">
    <cfRule type="containsText" dxfId="784" priority="790" operator="containsText" text="TERMINADA EXTEMPORÁNEA">
      <formula>NOT(ISERROR(SEARCH("TERMINADA EXTEMPORÁNEA",Y56)))</formula>
    </cfRule>
    <cfRule type="containsText" dxfId="783" priority="791" operator="containsText" text="TERMINADA">
      <formula>NOT(ISERROR(SEARCH("TERMINADA",Y56)))</formula>
    </cfRule>
    <cfRule type="containsText" dxfId="782" priority="792" operator="containsText" text="EN PROCESO">
      <formula>NOT(ISERROR(SEARCH("EN PROCESO",Y56)))</formula>
    </cfRule>
    <cfRule type="containsText" dxfId="781" priority="793" operator="containsText" text="INCUMPLIDA">
      <formula>NOT(ISERROR(SEARCH("INCUMPLIDA",Y56)))</formula>
    </cfRule>
    <cfRule type="containsText" dxfId="780" priority="794" operator="containsText" text="SIN INICIAR">
      <formula>NOT(ISERROR(SEARCH("SIN INICIAR",Y56)))</formula>
    </cfRule>
  </conditionalFormatting>
  <conditionalFormatting sqref="Z57">
    <cfRule type="containsText" dxfId="779" priority="785" operator="containsText" text="TERMINADA EXTEMPORÁNEA">
      <formula>NOT(ISERROR(SEARCH("TERMINADA EXTEMPORÁNEA",Z57)))</formula>
    </cfRule>
    <cfRule type="containsText" dxfId="778" priority="786" operator="containsText" text="TERMINADA">
      <formula>NOT(ISERROR(SEARCH("TERMINADA",Z57)))</formula>
    </cfRule>
    <cfRule type="containsText" dxfId="777" priority="787" operator="containsText" text="EN PROCESO">
      <formula>NOT(ISERROR(SEARCH("EN PROCESO",Z57)))</formula>
    </cfRule>
    <cfRule type="containsText" dxfId="776" priority="788" operator="containsText" text="INCUMPLIDA">
      <formula>NOT(ISERROR(SEARCH("INCUMPLIDA",Z57)))</formula>
    </cfRule>
    <cfRule type="containsText" dxfId="775" priority="789" operator="containsText" text="SIN INICIAR">
      <formula>NOT(ISERROR(SEARCH("SIN INICIAR",Z57)))</formula>
    </cfRule>
  </conditionalFormatting>
  <conditionalFormatting sqref="Z57">
    <cfRule type="containsText" dxfId="774" priority="784" operator="containsText" text="ABIERTA">
      <formula>NOT(ISERROR(SEARCH("ABIERTA",Z57)))</formula>
    </cfRule>
  </conditionalFormatting>
  <conditionalFormatting sqref="Y57">
    <cfRule type="containsText" dxfId="773" priority="779" operator="containsText" text="TERMINADA EXTEMPORÁNEA">
      <formula>NOT(ISERROR(SEARCH("TERMINADA EXTEMPORÁNEA",Y57)))</formula>
    </cfRule>
    <cfRule type="containsText" dxfId="772" priority="780" operator="containsText" text="TERMINADA">
      <formula>NOT(ISERROR(SEARCH("TERMINADA",Y57)))</formula>
    </cfRule>
    <cfRule type="containsText" dxfId="771" priority="781" operator="containsText" text="EN PROCESO">
      <formula>NOT(ISERROR(SEARCH("EN PROCESO",Y57)))</formula>
    </cfRule>
    <cfRule type="containsText" dxfId="770" priority="782" operator="containsText" text="INCUMPLIDA">
      <formula>NOT(ISERROR(SEARCH("INCUMPLIDA",Y57)))</formula>
    </cfRule>
    <cfRule type="containsText" dxfId="769" priority="783" operator="containsText" text="SIN INICIAR">
      <formula>NOT(ISERROR(SEARCH("SIN INICIAR",Y57)))</formula>
    </cfRule>
  </conditionalFormatting>
  <conditionalFormatting sqref="Z58">
    <cfRule type="containsText" dxfId="768" priority="774" operator="containsText" text="TERMINADA EXTEMPORÁNEA">
      <formula>NOT(ISERROR(SEARCH("TERMINADA EXTEMPORÁNEA",Z58)))</formula>
    </cfRule>
    <cfRule type="containsText" dxfId="767" priority="775" operator="containsText" text="TERMINADA">
      <formula>NOT(ISERROR(SEARCH("TERMINADA",Z58)))</formula>
    </cfRule>
    <cfRule type="containsText" dxfId="766" priority="776" operator="containsText" text="EN PROCESO">
      <formula>NOT(ISERROR(SEARCH("EN PROCESO",Z58)))</formula>
    </cfRule>
    <cfRule type="containsText" dxfId="765" priority="777" operator="containsText" text="INCUMPLIDA">
      <formula>NOT(ISERROR(SEARCH("INCUMPLIDA",Z58)))</formula>
    </cfRule>
    <cfRule type="containsText" dxfId="764" priority="778" operator="containsText" text="SIN INICIAR">
      <formula>NOT(ISERROR(SEARCH("SIN INICIAR",Z58)))</formula>
    </cfRule>
  </conditionalFormatting>
  <conditionalFormatting sqref="Z58">
    <cfRule type="containsText" dxfId="763" priority="773" operator="containsText" text="ABIERTA">
      <formula>NOT(ISERROR(SEARCH("ABIERTA",Z58)))</formula>
    </cfRule>
  </conditionalFormatting>
  <conditionalFormatting sqref="Y58">
    <cfRule type="containsText" dxfId="762" priority="768" operator="containsText" text="TERMINADA EXTEMPORÁNEA">
      <formula>NOT(ISERROR(SEARCH("TERMINADA EXTEMPORÁNEA",Y58)))</formula>
    </cfRule>
    <cfRule type="containsText" dxfId="761" priority="769" operator="containsText" text="TERMINADA">
      <formula>NOT(ISERROR(SEARCH("TERMINADA",Y58)))</formula>
    </cfRule>
    <cfRule type="containsText" dxfId="760" priority="770" operator="containsText" text="EN PROCESO">
      <formula>NOT(ISERROR(SEARCH("EN PROCESO",Y58)))</formula>
    </cfRule>
    <cfRule type="containsText" dxfId="759" priority="771" operator="containsText" text="INCUMPLIDA">
      <formula>NOT(ISERROR(SEARCH("INCUMPLIDA",Y58)))</formula>
    </cfRule>
    <cfRule type="containsText" dxfId="758" priority="772" operator="containsText" text="SIN INICIAR">
      <formula>NOT(ISERROR(SEARCH("SIN INICIAR",Y58)))</formula>
    </cfRule>
  </conditionalFormatting>
  <conditionalFormatting sqref="Z59">
    <cfRule type="containsText" dxfId="757" priority="763" operator="containsText" text="TERMINADA EXTEMPORÁNEA">
      <formula>NOT(ISERROR(SEARCH("TERMINADA EXTEMPORÁNEA",Z59)))</formula>
    </cfRule>
    <cfRule type="containsText" dxfId="756" priority="764" operator="containsText" text="TERMINADA">
      <formula>NOT(ISERROR(SEARCH("TERMINADA",Z59)))</formula>
    </cfRule>
    <cfRule type="containsText" dxfId="755" priority="765" operator="containsText" text="EN PROCESO">
      <formula>NOT(ISERROR(SEARCH("EN PROCESO",Z59)))</formula>
    </cfRule>
    <cfRule type="containsText" dxfId="754" priority="766" operator="containsText" text="INCUMPLIDA">
      <formula>NOT(ISERROR(SEARCH("INCUMPLIDA",Z59)))</formula>
    </cfRule>
    <cfRule type="containsText" dxfId="753" priority="767" operator="containsText" text="SIN INICIAR">
      <formula>NOT(ISERROR(SEARCH("SIN INICIAR",Z59)))</formula>
    </cfRule>
  </conditionalFormatting>
  <conditionalFormatting sqref="Z59">
    <cfRule type="containsText" dxfId="752" priority="762" operator="containsText" text="ABIERTA">
      <formula>NOT(ISERROR(SEARCH("ABIERTA",Z59)))</formula>
    </cfRule>
  </conditionalFormatting>
  <conditionalFormatting sqref="Y59">
    <cfRule type="containsText" dxfId="751" priority="757" operator="containsText" text="TERMINADA EXTEMPORÁNEA">
      <formula>NOT(ISERROR(SEARCH("TERMINADA EXTEMPORÁNEA",Y59)))</formula>
    </cfRule>
    <cfRule type="containsText" dxfId="750" priority="758" operator="containsText" text="TERMINADA">
      <formula>NOT(ISERROR(SEARCH("TERMINADA",Y59)))</formula>
    </cfRule>
    <cfRule type="containsText" dxfId="749" priority="759" operator="containsText" text="EN PROCESO">
      <formula>NOT(ISERROR(SEARCH("EN PROCESO",Y59)))</formula>
    </cfRule>
    <cfRule type="containsText" dxfId="748" priority="760" operator="containsText" text="INCUMPLIDA">
      <formula>NOT(ISERROR(SEARCH("INCUMPLIDA",Y59)))</formula>
    </cfRule>
    <cfRule type="containsText" dxfId="747" priority="761" operator="containsText" text="SIN INICIAR">
      <formula>NOT(ISERROR(SEARCH("SIN INICIAR",Y59)))</formula>
    </cfRule>
  </conditionalFormatting>
  <conditionalFormatting sqref="Z60">
    <cfRule type="containsText" dxfId="746" priority="752" operator="containsText" text="TERMINADA EXTEMPORÁNEA">
      <formula>NOT(ISERROR(SEARCH("TERMINADA EXTEMPORÁNEA",Z60)))</formula>
    </cfRule>
    <cfRule type="containsText" dxfId="745" priority="753" operator="containsText" text="TERMINADA">
      <formula>NOT(ISERROR(SEARCH("TERMINADA",Z60)))</formula>
    </cfRule>
    <cfRule type="containsText" dxfId="744" priority="754" operator="containsText" text="EN PROCESO">
      <formula>NOT(ISERROR(SEARCH("EN PROCESO",Z60)))</formula>
    </cfRule>
    <cfRule type="containsText" dxfId="743" priority="755" operator="containsText" text="INCUMPLIDA">
      <formula>NOT(ISERROR(SEARCH("INCUMPLIDA",Z60)))</formula>
    </cfRule>
    <cfRule type="containsText" dxfId="742" priority="756" operator="containsText" text="SIN INICIAR">
      <formula>NOT(ISERROR(SEARCH("SIN INICIAR",Z60)))</formula>
    </cfRule>
  </conditionalFormatting>
  <conditionalFormatting sqref="Z60">
    <cfRule type="containsText" dxfId="741" priority="751" operator="containsText" text="ABIERTA">
      <formula>NOT(ISERROR(SEARCH("ABIERTA",Z60)))</formula>
    </cfRule>
  </conditionalFormatting>
  <conditionalFormatting sqref="Y60">
    <cfRule type="containsText" dxfId="740" priority="746" operator="containsText" text="TERMINADA EXTEMPORÁNEA">
      <formula>NOT(ISERROR(SEARCH("TERMINADA EXTEMPORÁNEA",Y60)))</formula>
    </cfRule>
    <cfRule type="containsText" dxfId="739" priority="747" operator="containsText" text="TERMINADA">
      <formula>NOT(ISERROR(SEARCH("TERMINADA",Y60)))</formula>
    </cfRule>
    <cfRule type="containsText" dxfId="738" priority="748" operator="containsText" text="EN PROCESO">
      <formula>NOT(ISERROR(SEARCH("EN PROCESO",Y60)))</formula>
    </cfRule>
    <cfRule type="containsText" dxfId="737" priority="749" operator="containsText" text="INCUMPLIDA">
      <formula>NOT(ISERROR(SEARCH("INCUMPLIDA",Y60)))</formula>
    </cfRule>
    <cfRule type="containsText" dxfId="736" priority="750" operator="containsText" text="SIN INICIAR">
      <formula>NOT(ISERROR(SEARCH("SIN INICIAR",Y60)))</formula>
    </cfRule>
  </conditionalFormatting>
  <conditionalFormatting sqref="Z61">
    <cfRule type="containsText" dxfId="735" priority="741" operator="containsText" text="TERMINADA EXTEMPORÁNEA">
      <formula>NOT(ISERROR(SEARCH("TERMINADA EXTEMPORÁNEA",Z61)))</formula>
    </cfRule>
    <cfRule type="containsText" dxfId="734" priority="742" operator="containsText" text="TERMINADA">
      <formula>NOT(ISERROR(SEARCH("TERMINADA",Z61)))</formula>
    </cfRule>
    <cfRule type="containsText" dxfId="733" priority="743" operator="containsText" text="EN PROCESO">
      <formula>NOT(ISERROR(SEARCH("EN PROCESO",Z61)))</formula>
    </cfRule>
    <cfRule type="containsText" dxfId="732" priority="744" operator="containsText" text="INCUMPLIDA">
      <formula>NOT(ISERROR(SEARCH("INCUMPLIDA",Z61)))</formula>
    </cfRule>
    <cfRule type="containsText" dxfId="731" priority="745" operator="containsText" text="SIN INICIAR">
      <formula>NOT(ISERROR(SEARCH("SIN INICIAR",Z61)))</formula>
    </cfRule>
  </conditionalFormatting>
  <conditionalFormatting sqref="Z61">
    <cfRule type="containsText" dxfId="730" priority="740" operator="containsText" text="ABIERTA">
      <formula>NOT(ISERROR(SEARCH("ABIERTA",Z61)))</formula>
    </cfRule>
  </conditionalFormatting>
  <conditionalFormatting sqref="Y61">
    <cfRule type="containsText" dxfId="729" priority="735" operator="containsText" text="TERMINADA EXTEMPORÁNEA">
      <formula>NOT(ISERROR(SEARCH("TERMINADA EXTEMPORÁNEA",Y61)))</formula>
    </cfRule>
    <cfRule type="containsText" dxfId="728" priority="736" operator="containsText" text="TERMINADA">
      <formula>NOT(ISERROR(SEARCH("TERMINADA",Y61)))</formula>
    </cfRule>
    <cfRule type="containsText" dxfId="727" priority="737" operator="containsText" text="EN PROCESO">
      <formula>NOT(ISERROR(SEARCH("EN PROCESO",Y61)))</formula>
    </cfRule>
    <cfRule type="containsText" dxfId="726" priority="738" operator="containsText" text="INCUMPLIDA">
      <formula>NOT(ISERROR(SEARCH("INCUMPLIDA",Y61)))</formula>
    </cfRule>
    <cfRule type="containsText" dxfId="725" priority="739" operator="containsText" text="SIN INICIAR">
      <formula>NOT(ISERROR(SEARCH("SIN INICIAR",Y61)))</formula>
    </cfRule>
  </conditionalFormatting>
  <conditionalFormatting sqref="Z62">
    <cfRule type="containsText" dxfId="724" priority="730" operator="containsText" text="TERMINADA EXTEMPORÁNEA">
      <formula>NOT(ISERROR(SEARCH("TERMINADA EXTEMPORÁNEA",Z62)))</formula>
    </cfRule>
    <cfRule type="containsText" dxfId="723" priority="731" operator="containsText" text="TERMINADA">
      <formula>NOT(ISERROR(SEARCH("TERMINADA",Z62)))</formula>
    </cfRule>
    <cfRule type="containsText" dxfId="722" priority="732" operator="containsText" text="EN PROCESO">
      <formula>NOT(ISERROR(SEARCH("EN PROCESO",Z62)))</formula>
    </cfRule>
    <cfRule type="containsText" dxfId="721" priority="733" operator="containsText" text="INCUMPLIDA">
      <formula>NOT(ISERROR(SEARCH("INCUMPLIDA",Z62)))</formula>
    </cfRule>
    <cfRule type="containsText" dxfId="720" priority="734" operator="containsText" text="SIN INICIAR">
      <formula>NOT(ISERROR(SEARCH("SIN INICIAR",Z62)))</formula>
    </cfRule>
  </conditionalFormatting>
  <conditionalFormatting sqref="Z62">
    <cfRule type="containsText" dxfId="719" priority="729" operator="containsText" text="ABIERTA">
      <formula>NOT(ISERROR(SEARCH("ABIERTA",Z62)))</formula>
    </cfRule>
  </conditionalFormatting>
  <conditionalFormatting sqref="Y62">
    <cfRule type="containsText" dxfId="718" priority="724" operator="containsText" text="TERMINADA EXTEMPORÁNEA">
      <formula>NOT(ISERROR(SEARCH("TERMINADA EXTEMPORÁNEA",Y62)))</formula>
    </cfRule>
    <cfRule type="containsText" dxfId="717" priority="725" operator="containsText" text="TERMINADA">
      <formula>NOT(ISERROR(SEARCH("TERMINADA",Y62)))</formula>
    </cfRule>
    <cfRule type="containsText" dxfId="716" priority="726" operator="containsText" text="EN PROCESO">
      <formula>NOT(ISERROR(SEARCH("EN PROCESO",Y62)))</formula>
    </cfRule>
    <cfRule type="containsText" dxfId="715" priority="727" operator="containsText" text="INCUMPLIDA">
      <formula>NOT(ISERROR(SEARCH("INCUMPLIDA",Y62)))</formula>
    </cfRule>
    <cfRule type="containsText" dxfId="714" priority="728" operator="containsText" text="SIN INICIAR">
      <formula>NOT(ISERROR(SEARCH("SIN INICIAR",Y62)))</formula>
    </cfRule>
  </conditionalFormatting>
  <conditionalFormatting sqref="Z63">
    <cfRule type="containsText" dxfId="713" priority="719" operator="containsText" text="TERMINADA EXTEMPORÁNEA">
      <formula>NOT(ISERROR(SEARCH("TERMINADA EXTEMPORÁNEA",Z63)))</formula>
    </cfRule>
    <cfRule type="containsText" dxfId="712" priority="720" operator="containsText" text="TERMINADA">
      <formula>NOT(ISERROR(SEARCH("TERMINADA",Z63)))</formula>
    </cfRule>
    <cfRule type="containsText" dxfId="711" priority="721" operator="containsText" text="EN PROCESO">
      <formula>NOT(ISERROR(SEARCH("EN PROCESO",Z63)))</formula>
    </cfRule>
    <cfRule type="containsText" dxfId="710" priority="722" operator="containsText" text="INCUMPLIDA">
      <formula>NOT(ISERROR(SEARCH("INCUMPLIDA",Z63)))</formula>
    </cfRule>
    <cfRule type="containsText" dxfId="709" priority="723" operator="containsText" text="SIN INICIAR">
      <formula>NOT(ISERROR(SEARCH("SIN INICIAR",Z63)))</formula>
    </cfRule>
  </conditionalFormatting>
  <conditionalFormatting sqref="Z63">
    <cfRule type="containsText" dxfId="708" priority="718" operator="containsText" text="ABIERTA">
      <formula>NOT(ISERROR(SEARCH("ABIERTA",Z63)))</formula>
    </cfRule>
  </conditionalFormatting>
  <conditionalFormatting sqref="Y63">
    <cfRule type="containsText" dxfId="707" priority="713" operator="containsText" text="TERMINADA EXTEMPORÁNEA">
      <formula>NOT(ISERROR(SEARCH("TERMINADA EXTEMPORÁNEA",Y63)))</formula>
    </cfRule>
    <cfRule type="containsText" dxfId="706" priority="714" operator="containsText" text="TERMINADA">
      <formula>NOT(ISERROR(SEARCH("TERMINADA",Y63)))</formula>
    </cfRule>
    <cfRule type="containsText" dxfId="705" priority="715" operator="containsText" text="EN PROCESO">
      <formula>NOT(ISERROR(SEARCH("EN PROCESO",Y63)))</formula>
    </cfRule>
    <cfRule type="containsText" dxfId="704" priority="716" operator="containsText" text="INCUMPLIDA">
      <formula>NOT(ISERROR(SEARCH("INCUMPLIDA",Y63)))</formula>
    </cfRule>
    <cfRule type="containsText" dxfId="703" priority="717" operator="containsText" text="SIN INICIAR">
      <formula>NOT(ISERROR(SEARCH("SIN INICIAR",Y63)))</formula>
    </cfRule>
  </conditionalFormatting>
  <conditionalFormatting sqref="Z64">
    <cfRule type="containsText" dxfId="702" priority="708" operator="containsText" text="TERMINADA EXTEMPORÁNEA">
      <formula>NOT(ISERROR(SEARCH("TERMINADA EXTEMPORÁNEA",Z64)))</formula>
    </cfRule>
    <cfRule type="containsText" dxfId="701" priority="709" operator="containsText" text="TERMINADA">
      <formula>NOT(ISERROR(SEARCH("TERMINADA",Z64)))</formula>
    </cfRule>
    <cfRule type="containsText" dxfId="700" priority="710" operator="containsText" text="EN PROCESO">
      <formula>NOT(ISERROR(SEARCH("EN PROCESO",Z64)))</formula>
    </cfRule>
    <cfRule type="containsText" dxfId="699" priority="711" operator="containsText" text="INCUMPLIDA">
      <formula>NOT(ISERROR(SEARCH("INCUMPLIDA",Z64)))</formula>
    </cfRule>
    <cfRule type="containsText" dxfId="698" priority="712" operator="containsText" text="SIN INICIAR">
      <formula>NOT(ISERROR(SEARCH("SIN INICIAR",Z64)))</formula>
    </cfRule>
  </conditionalFormatting>
  <conditionalFormatting sqref="Z64">
    <cfRule type="containsText" dxfId="697" priority="707" operator="containsText" text="ABIERTA">
      <formula>NOT(ISERROR(SEARCH("ABIERTA",Z64)))</formula>
    </cfRule>
  </conditionalFormatting>
  <conditionalFormatting sqref="Y64">
    <cfRule type="containsText" dxfId="696" priority="702" operator="containsText" text="TERMINADA EXTEMPORÁNEA">
      <formula>NOT(ISERROR(SEARCH("TERMINADA EXTEMPORÁNEA",Y64)))</formula>
    </cfRule>
    <cfRule type="containsText" dxfId="695" priority="703" operator="containsText" text="TERMINADA">
      <formula>NOT(ISERROR(SEARCH("TERMINADA",Y64)))</formula>
    </cfRule>
    <cfRule type="containsText" dxfId="694" priority="704" operator="containsText" text="EN PROCESO">
      <formula>NOT(ISERROR(SEARCH("EN PROCESO",Y64)))</formula>
    </cfRule>
    <cfRule type="containsText" dxfId="693" priority="705" operator="containsText" text="INCUMPLIDA">
      <formula>NOT(ISERROR(SEARCH("INCUMPLIDA",Y64)))</formula>
    </cfRule>
    <cfRule type="containsText" dxfId="692" priority="706" operator="containsText" text="SIN INICIAR">
      <formula>NOT(ISERROR(SEARCH("SIN INICIAR",Y64)))</formula>
    </cfRule>
  </conditionalFormatting>
  <conditionalFormatting sqref="Z65">
    <cfRule type="containsText" dxfId="691" priority="697" operator="containsText" text="TERMINADA EXTEMPORÁNEA">
      <formula>NOT(ISERROR(SEARCH("TERMINADA EXTEMPORÁNEA",Z65)))</formula>
    </cfRule>
    <cfRule type="containsText" dxfId="690" priority="698" operator="containsText" text="TERMINADA">
      <formula>NOT(ISERROR(SEARCH("TERMINADA",Z65)))</formula>
    </cfRule>
    <cfRule type="containsText" dxfId="689" priority="699" operator="containsText" text="EN PROCESO">
      <formula>NOT(ISERROR(SEARCH("EN PROCESO",Z65)))</formula>
    </cfRule>
    <cfRule type="containsText" dxfId="688" priority="700" operator="containsText" text="INCUMPLIDA">
      <formula>NOT(ISERROR(SEARCH("INCUMPLIDA",Z65)))</formula>
    </cfRule>
    <cfRule type="containsText" dxfId="687" priority="701" operator="containsText" text="SIN INICIAR">
      <formula>NOT(ISERROR(SEARCH("SIN INICIAR",Z65)))</formula>
    </cfRule>
  </conditionalFormatting>
  <conditionalFormatting sqref="Z65">
    <cfRule type="containsText" dxfId="686" priority="696" operator="containsText" text="ABIERTA">
      <formula>NOT(ISERROR(SEARCH("ABIERTA",Z65)))</formula>
    </cfRule>
  </conditionalFormatting>
  <conditionalFormatting sqref="Y65">
    <cfRule type="containsText" dxfId="685" priority="691" operator="containsText" text="TERMINADA EXTEMPORÁNEA">
      <formula>NOT(ISERROR(SEARCH("TERMINADA EXTEMPORÁNEA",Y65)))</formula>
    </cfRule>
    <cfRule type="containsText" dxfId="684" priority="692" operator="containsText" text="TERMINADA">
      <formula>NOT(ISERROR(SEARCH("TERMINADA",Y65)))</formula>
    </cfRule>
    <cfRule type="containsText" dxfId="683" priority="693" operator="containsText" text="EN PROCESO">
      <formula>NOT(ISERROR(SEARCH("EN PROCESO",Y65)))</formula>
    </cfRule>
    <cfRule type="containsText" dxfId="682" priority="694" operator="containsText" text="INCUMPLIDA">
      <formula>NOT(ISERROR(SEARCH("INCUMPLIDA",Y65)))</formula>
    </cfRule>
    <cfRule type="containsText" dxfId="681" priority="695" operator="containsText" text="SIN INICIAR">
      <formula>NOT(ISERROR(SEARCH("SIN INICIAR",Y65)))</formula>
    </cfRule>
  </conditionalFormatting>
  <conditionalFormatting sqref="Z66">
    <cfRule type="containsText" dxfId="680" priority="686" operator="containsText" text="TERMINADA EXTEMPORÁNEA">
      <formula>NOT(ISERROR(SEARCH("TERMINADA EXTEMPORÁNEA",Z66)))</formula>
    </cfRule>
    <cfRule type="containsText" dxfId="679" priority="687" operator="containsText" text="TERMINADA">
      <formula>NOT(ISERROR(SEARCH("TERMINADA",Z66)))</formula>
    </cfRule>
    <cfRule type="containsText" dxfId="678" priority="688" operator="containsText" text="EN PROCESO">
      <formula>NOT(ISERROR(SEARCH("EN PROCESO",Z66)))</formula>
    </cfRule>
    <cfRule type="containsText" dxfId="677" priority="689" operator="containsText" text="INCUMPLIDA">
      <formula>NOT(ISERROR(SEARCH("INCUMPLIDA",Z66)))</formula>
    </cfRule>
    <cfRule type="containsText" dxfId="676" priority="690" operator="containsText" text="SIN INICIAR">
      <formula>NOT(ISERROR(SEARCH("SIN INICIAR",Z66)))</formula>
    </cfRule>
  </conditionalFormatting>
  <conditionalFormatting sqref="Z66">
    <cfRule type="containsText" dxfId="675" priority="685" operator="containsText" text="ABIERTA">
      <formula>NOT(ISERROR(SEARCH("ABIERTA",Z66)))</formula>
    </cfRule>
  </conditionalFormatting>
  <conditionalFormatting sqref="Y66">
    <cfRule type="containsText" dxfId="674" priority="680" operator="containsText" text="TERMINADA EXTEMPORÁNEA">
      <formula>NOT(ISERROR(SEARCH("TERMINADA EXTEMPORÁNEA",Y66)))</formula>
    </cfRule>
    <cfRule type="containsText" dxfId="673" priority="681" operator="containsText" text="TERMINADA">
      <formula>NOT(ISERROR(SEARCH("TERMINADA",Y66)))</formula>
    </cfRule>
    <cfRule type="containsText" dxfId="672" priority="682" operator="containsText" text="EN PROCESO">
      <formula>NOT(ISERROR(SEARCH("EN PROCESO",Y66)))</formula>
    </cfRule>
    <cfRule type="containsText" dxfId="671" priority="683" operator="containsText" text="INCUMPLIDA">
      <formula>NOT(ISERROR(SEARCH("INCUMPLIDA",Y66)))</formula>
    </cfRule>
    <cfRule type="containsText" dxfId="670" priority="684" operator="containsText" text="SIN INICIAR">
      <formula>NOT(ISERROR(SEARCH("SIN INICIAR",Y66)))</formula>
    </cfRule>
  </conditionalFormatting>
  <conditionalFormatting sqref="Z67">
    <cfRule type="containsText" dxfId="669" priority="675" operator="containsText" text="TERMINADA EXTEMPORÁNEA">
      <formula>NOT(ISERROR(SEARCH("TERMINADA EXTEMPORÁNEA",Z67)))</formula>
    </cfRule>
    <cfRule type="containsText" dxfId="668" priority="676" operator="containsText" text="TERMINADA">
      <formula>NOT(ISERROR(SEARCH("TERMINADA",Z67)))</formula>
    </cfRule>
    <cfRule type="containsText" dxfId="667" priority="677" operator="containsText" text="EN PROCESO">
      <formula>NOT(ISERROR(SEARCH("EN PROCESO",Z67)))</formula>
    </cfRule>
    <cfRule type="containsText" dxfId="666" priority="678" operator="containsText" text="INCUMPLIDA">
      <formula>NOT(ISERROR(SEARCH("INCUMPLIDA",Z67)))</formula>
    </cfRule>
    <cfRule type="containsText" dxfId="665" priority="679" operator="containsText" text="SIN INICIAR">
      <formula>NOT(ISERROR(SEARCH("SIN INICIAR",Z67)))</formula>
    </cfRule>
  </conditionalFormatting>
  <conditionalFormatting sqref="Z67">
    <cfRule type="containsText" dxfId="664" priority="674" operator="containsText" text="ABIERTA">
      <formula>NOT(ISERROR(SEARCH("ABIERTA",Z67)))</formula>
    </cfRule>
  </conditionalFormatting>
  <conditionalFormatting sqref="Y67">
    <cfRule type="containsText" dxfId="663" priority="669" operator="containsText" text="TERMINADA EXTEMPORÁNEA">
      <formula>NOT(ISERROR(SEARCH("TERMINADA EXTEMPORÁNEA",Y67)))</formula>
    </cfRule>
    <cfRule type="containsText" dxfId="662" priority="670" operator="containsText" text="TERMINADA">
      <formula>NOT(ISERROR(SEARCH("TERMINADA",Y67)))</formula>
    </cfRule>
    <cfRule type="containsText" dxfId="661" priority="671" operator="containsText" text="EN PROCESO">
      <formula>NOT(ISERROR(SEARCH("EN PROCESO",Y67)))</formula>
    </cfRule>
    <cfRule type="containsText" dxfId="660" priority="672" operator="containsText" text="INCUMPLIDA">
      <formula>NOT(ISERROR(SEARCH("INCUMPLIDA",Y67)))</formula>
    </cfRule>
    <cfRule type="containsText" dxfId="659" priority="673" operator="containsText" text="SIN INICIAR">
      <formula>NOT(ISERROR(SEARCH("SIN INICIAR",Y67)))</formula>
    </cfRule>
  </conditionalFormatting>
  <conditionalFormatting sqref="Z68">
    <cfRule type="containsText" dxfId="658" priority="664" operator="containsText" text="TERMINADA EXTEMPORÁNEA">
      <formula>NOT(ISERROR(SEARCH("TERMINADA EXTEMPORÁNEA",Z68)))</formula>
    </cfRule>
    <cfRule type="containsText" dxfId="657" priority="665" operator="containsText" text="TERMINADA">
      <formula>NOT(ISERROR(SEARCH("TERMINADA",Z68)))</formula>
    </cfRule>
    <cfRule type="containsText" dxfId="656" priority="666" operator="containsText" text="EN PROCESO">
      <formula>NOT(ISERROR(SEARCH("EN PROCESO",Z68)))</formula>
    </cfRule>
    <cfRule type="containsText" dxfId="655" priority="667" operator="containsText" text="INCUMPLIDA">
      <formula>NOT(ISERROR(SEARCH("INCUMPLIDA",Z68)))</formula>
    </cfRule>
    <cfRule type="containsText" dxfId="654" priority="668" operator="containsText" text="SIN INICIAR">
      <formula>NOT(ISERROR(SEARCH("SIN INICIAR",Z68)))</formula>
    </cfRule>
  </conditionalFormatting>
  <conditionalFormatting sqref="Z68">
    <cfRule type="containsText" dxfId="653" priority="663" operator="containsText" text="ABIERTA">
      <formula>NOT(ISERROR(SEARCH("ABIERTA",Z68)))</formula>
    </cfRule>
  </conditionalFormatting>
  <conditionalFormatting sqref="Y68">
    <cfRule type="containsText" dxfId="652" priority="658" operator="containsText" text="TERMINADA EXTEMPORÁNEA">
      <formula>NOT(ISERROR(SEARCH("TERMINADA EXTEMPORÁNEA",Y68)))</formula>
    </cfRule>
    <cfRule type="containsText" dxfId="651" priority="659" operator="containsText" text="TERMINADA">
      <formula>NOT(ISERROR(SEARCH("TERMINADA",Y68)))</formula>
    </cfRule>
    <cfRule type="containsText" dxfId="650" priority="660" operator="containsText" text="EN PROCESO">
      <formula>NOT(ISERROR(SEARCH("EN PROCESO",Y68)))</formula>
    </cfRule>
    <cfRule type="containsText" dxfId="649" priority="661" operator="containsText" text="INCUMPLIDA">
      <formula>NOT(ISERROR(SEARCH("INCUMPLIDA",Y68)))</formula>
    </cfRule>
    <cfRule type="containsText" dxfId="648" priority="662" operator="containsText" text="SIN INICIAR">
      <formula>NOT(ISERROR(SEARCH("SIN INICIAR",Y68)))</formula>
    </cfRule>
  </conditionalFormatting>
  <conditionalFormatting sqref="Z69">
    <cfRule type="containsText" dxfId="647" priority="653" operator="containsText" text="TERMINADA EXTEMPORÁNEA">
      <formula>NOT(ISERROR(SEARCH("TERMINADA EXTEMPORÁNEA",Z69)))</formula>
    </cfRule>
    <cfRule type="containsText" dxfId="646" priority="654" operator="containsText" text="TERMINADA">
      <formula>NOT(ISERROR(SEARCH("TERMINADA",Z69)))</formula>
    </cfRule>
    <cfRule type="containsText" dxfId="645" priority="655" operator="containsText" text="EN PROCESO">
      <formula>NOT(ISERROR(SEARCH("EN PROCESO",Z69)))</formula>
    </cfRule>
    <cfRule type="containsText" dxfId="644" priority="656" operator="containsText" text="INCUMPLIDA">
      <formula>NOT(ISERROR(SEARCH("INCUMPLIDA",Z69)))</formula>
    </cfRule>
    <cfRule type="containsText" dxfId="643" priority="657" operator="containsText" text="SIN INICIAR">
      <formula>NOT(ISERROR(SEARCH("SIN INICIAR",Z69)))</formula>
    </cfRule>
  </conditionalFormatting>
  <conditionalFormatting sqref="Z69">
    <cfRule type="containsText" dxfId="642" priority="652" operator="containsText" text="ABIERTA">
      <formula>NOT(ISERROR(SEARCH("ABIERTA",Z69)))</formula>
    </cfRule>
  </conditionalFormatting>
  <conditionalFormatting sqref="Y69">
    <cfRule type="containsText" dxfId="641" priority="647" operator="containsText" text="TERMINADA EXTEMPORÁNEA">
      <formula>NOT(ISERROR(SEARCH("TERMINADA EXTEMPORÁNEA",Y69)))</formula>
    </cfRule>
    <cfRule type="containsText" dxfId="640" priority="648" operator="containsText" text="TERMINADA">
      <formula>NOT(ISERROR(SEARCH("TERMINADA",Y69)))</formula>
    </cfRule>
    <cfRule type="containsText" dxfId="639" priority="649" operator="containsText" text="EN PROCESO">
      <formula>NOT(ISERROR(SEARCH("EN PROCESO",Y69)))</formula>
    </cfRule>
    <cfRule type="containsText" dxfId="638" priority="650" operator="containsText" text="INCUMPLIDA">
      <formula>NOT(ISERROR(SEARCH("INCUMPLIDA",Y69)))</formula>
    </cfRule>
    <cfRule type="containsText" dxfId="637" priority="651" operator="containsText" text="SIN INICIAR">
      <formula>NOT(ISERROR(SEARCH("SIN INICIAR",Y69)))</formula>
    </cfRule>
  </conditionalFormatting>
  <conditionalFormatting sqref="Z70">
    <cfRule type="containsText" dxfId="636" priority="642" operator="containsText" text="TERMINADA EXTEMPORÁNEA">
      <formula>NOT(ISERROR(SEARCH("TERMINADA EXTEMPORÁNEA",Z70)))</formula>
    </cfRule>
    <cfRule type="containsText" dxfId="635" priority="643" operator="containsText" text="TERMINADA">
      <formula>NOT(ISERROR(SEARCH("TERMINADA",Z70)))</formula>
    </cfRule>
    <cfRule type="containsText" dxfId="634" priority="644" operator="containsText" text="EN PROCESO">
      <formula>NOT(ISERROR(SEARCH("EN PROCESO",Z70)))</formula>
    </cfRule>
    <cfRule type="containsText" dxfId="633" priority="645" operator="containsText" text="INCUMPLIDA">
      <formula>NOT(ISERROR(SEARCH("INCUMPLIDA",Z70)))</formula>
    </cfRule>
    <cfRule type="containsText" dxfId="632" priority="646" operator="containsText" text="SIN INICIAR">
      <formula>NOT(ISERROR(SEARCH("SIN INICIAR",Z70)))</formula>
    </cfRule>
  </conditionalFormatting>
  <conditionalFormatting sqref="Z70">
    <cfRule type="containsText" dxfId="631" priority="641" operator="containsText" text="ABIERTA">
      <formula>NOT(ISERROR(SEARCH("ABIERTA",Z70)))</formula>
    </cfRule>
  </conditionalFormatting>
  <conditionalFormatting sqref="Y70">
    <cfRule type="containsText" dxfId="630" priority="636" operator="containsText" text="TERMINADA EXTEMPORÁNEA">
      <formula>NOT(ISERROR(SEARCH("TERMINADA EXTEMPORÁNEA",Y70)))</formula>
    </cfRule>
    <cfRule type="containsText" dxfId="629" priority="637" operator="containsText" text="TERMINADA">
      <formula>NOT(ISERROR(SEARCH("TERMINADA",Y70)))</formula>
    </cfRule>
    <cfRule type="containsText" dxfId="628" priority="638" operator="containsText" text="EN PROCESO">
      <formula>NOT(ISERROR(SEARCH("EN PROCESO",Y70)))</formula>
    </cfRule>
    <cfRule type="containsText" dxfId="627" priority="639" operator="containsText" text="INCUMPLIDA">
      <formula>NOT(ISERROR(SEARCH("INCUMPLIDA",Y70)))</formula>
    </cfRule>
    <cfRule type="containsText" dxfId="626" priority="640" operator="containsText" text="SIN INICIAR">
      <formula>NOT(ISERROR(SEARCH("SIN INICIAR",Y70)))</formula>
    </cfRule>
  </conditionalFormatting>
  <conditionalFormatting sqref="Z71">
    <cfRule type="containsText" dxfId="625" priority="631" operator="containsText" text="TERMINADA EXTEMPORÁNEA">
      <formula>NOT(ISERROR(SEARCH("TERMINADA EXTEMPORÁNEA",Z71)))</formula>
    </cfRule>
    <cfRule type="containsText" dxfId="624" priority="632" operator="containsText" text="TERMINADA">
      <formula>NOT(ISERROR(SEARCH("TERMINADA",Z71)))</formula>
    </cfRule>
    <cfRule type="containsText" dxfId="623" priority="633" operator="containsText" text="EN PROCESO">
      <formula>NOT(ISERROR(SEARCH("EN PROCESO",Z71)))</formula>
    </cfRule>
    <cfRule type="containsText" dxfId="622" priority="634" operator="containsText" text="INCUMPLIDA">
      <formula>NOT(ISERROR(SEARCH("INCUMPLIDA",Z71)))</formula>
    </cfRule>
    <cfRule type="containsText" dxfId="621" priority="635" operator="containsText" text="SIN INICIAR">
      <formula>NOT(ISERROR(SEARCH("SIN INICIAR",Z71)))</formula>
    </cfRule>
  </conditionalFormatting>
  <conditionalFormatting sqref="Z71">
    <cfRule type="containsText" dxfId="620" priority="630" operator="containsText" text="ABIERTA">
      <formula>NOT(ISERROR(SEARCH("ABIERTA",Z71)))</formula>
    </cfRule>
  </conditionalFormatting>
  <conditionalFormatting sqref="Y71">
    <cfRule type="containsText" dxfId="619" priority="625" operator="containsText" text="TERMINADA EXTEMPORÁNEA">
      <formula>NOT(ISERROR(SEARCH("TERMINADA EXTEMPORÁNEA",Y71)))</formula>
    </cfRule>
    <cfRule type="containsText" dxfId="618" priority="626" operator="containsText" text="TERMINADA">
      <formula>NOT(ISERROR(SEARCH("TERMINADA",Y71)))</formula>
    </cfRule>
    <cfRule type="containsText" dxfId="617" priority="627" operator="containsText" text="EN PROCESO">
      <formula>NOT(ISERROR(SEARCH("EN PROCESO",Y71)))</formula>
    </cfRule>
    <cfRule type="containsText" dxfId="616" priority="628" operator="containsText" text="INCUMPLIDA">
      <formula>NOT(ISERROR(SEARCH("INCUMPLIDA",Y71)))</formula>
    </cfRule>
    <cfRule type="containsText" dxfId="615" priority="629" operator="containsText" text="SIN INICIAR">
      <formula>NOT(ISERROR(SEARCH("SIN INICIAR",Y71)))</formula>
    </cfRule>
  </conditionalFormatting>
  <conditionalFormatting sqref="Z72">
    <cfRule type="containsText" dxfId="614" priority="620" operator="containsText" text="TERMINADA EXTEMPORÁNEA">
      <formula>NOT(ISERROR(SEARCH("TERMINADA EXTEMPORÁNEA",Z72)))</formula>
    </cfRule>
    <cfRule type="containsText" dxfId="613" priority="621" operator="containsText" text="TERMINADA">
      <formula>NOT(ISERROR(SEARCH("TERMINADA",Z72)))</formula>
    </cfRule>
    <cfRule type="containsText" dxfId="612" priority="622" operator="containsText" text="EN PROCESO">
      <formula>NOT(ISERROR(SEARCH("EN PROCESO",Z72)))</formula>
    </cfRule>
    <cfRule type="containsText" dxfId="611" priority="623" operator="containsText" text="INCUMPLIDA">
      <formula>NOT(ISERROR(SEARCH("INCUMPLIDA",Z72)))</formula>
    </cfRule>
    <cfRule type="containsText" dxfId="610" priority="624" operator="containsText" text="SIN INICIAR">
      <formula>NOT(ISERROR(SEARCH("SIN INICIAR",Z72)))</formula>
    </cfRule>
  </conditionalFormatting>
  <conditionalFormatting sqref="Z72">
    <cfRule type="containsText" dxfId="609" priority="619" operator="containsText" text="ABIERTA">
      <formula>NOT(ISERROR(SEARCH("ABIERTA",Z72)))</formula>
    </cfRule>
  </conditionalFormatting>
  <conditionalFormatting sqref="Y72">
    <cfRule type="containsText" dxfId="608" priority="614" operator="containsText" text="TERMINADA EXTEMPORÁNEA">
      <formula>NOT(ISERROR(SEARCH("TERMINADA EXTEMPORÁNEA",Y72)))</formula>
    </cfRule>
    <cfRule type="containsText" dxfId="607" priority="615" operator="containsText" text="TERMINADA">
      <formula>NOT(ISERROR(SEARCH("TERMINADA",Y72)))</formula>
    </cfRule>
    <cfRule type="containsText" dxfId="606" priority="616" operator="containsText" text="EN PROCESO">
      <formula>NOT(ISERROR(SEARCH("EN PROCESO",Y72)))</formula>
    </cfRule>
    <cfRule type="containsText" dxfId="605" priority="617" operator="containsText" text="INCUMPLIDA">
      <formula>NOT(ISERROR(SEARCH("INCUMPLIDA",Y72)))</formula>
    </cfRule>
    <cfRule type="containsText" dxfId="604" priority="618" operator="containsText" text="SIN INICIAR">
      <formula>NOT(ISERROR(SEARCH("SIN INICIAR",Y72)))</formula>
    </cfRule>
  </conditionalFormatting>
  <conditionalFormatting sqref="Z73">
    <cfRule type="containsText" dxfId="603" priority="609" operator="containsText" text="TERMINADA EXTEMPORÁNEA">
      <formula>NOT(ISERROR(SEARCH("TERMINADA EXTEMPORÁNEA",Z73)))</formula>
    </cfRule>
    <cfRule type="containsText" dxfId="602" priority="610" operator="containsText" text="TERMINADA">
      <formula>NOT(ISERROR(SEARCH("TERMINADA",Z73)))</formula>
    </cfRule>
    <cfRule type="containsText" dxfId="601" priority="611" operator="containsText" text="EN PROCESO">
      <formula>NOT(ISERROR(SEARCH("EN PROCESO",Z73)))</formula>
    </cfRule>
    <cfRule type="containsText" dxfId="600" priority="612" operator="containsText" text="INCUMPLIDA">
      <formula>NOT(ISERROR(SEARCH("INCUMPLIDA",Z73)))</formula>
    </cfRule>
    <cfRule type="containsText" dxfId="599" priority="613" operator="containsText" text="SIN INICIAR">
      <formula>NOT(ISERROR(SEARCH("SIN INICIAR",Z73)))</formula>
    </cfRule>
  </conditionalFormatting>
  <conditionalFormatting sqref="Z73">
    <cfRule type="containsText" dxfId="598" priority="608" operator="containsText" text="ABIERTA">
      <formula>NOT(ISERROR(SEARCH("ABIERTA",Z73)))</formula>
    </cfRule>
  </conditionalFormatting>
  <conditionalFormatting sqref="Y73">
    <cfRule type="containsText" dxfId="597" priority="603" operator="containsText" text="TERMINADA EXTEMPORÁNEA">
      <formula>NOT(ISERROR(SEARCH("TERMINADA EXTEMPORÁNEA",Y73)))</formula>
    </cfRule>
    <cfRule type="containsText" dxfId="596" priority="604" operator="containsText" text="TERMINADA">
      <formula>NOT(ISERROR(SEARCH("TERMINADA",Y73)))</formula>
    </cfRule>
    <cfRule type="containsText" dxfId="595" priority="605" operator="containsText" text="EN PROCESO">
      <formula>NOT(ISERROR(SEARCH("EN PROCESO",Y73)))</formula>
    </cfRule>
    <cfRule type="containsText" dxfId="594" priority="606" operator="containsText" text="INCUMPLIDA">
      <formula>NOT(ISERROR(SEARCH("INCUMPLIDA",Y73)))</formula>
    </cfRule>
    <cfRule type="containsText" dxfId="593" priority="607" operator="containsText" text="SIN INICIAR">
      <formula>NOT(ISERROR(SEARCH("SIN INICIAR",Y73)))</formula>
    </cfRule>
  </conditionalFormatting>
  <conditionalFormatting sqref="Z74">
    <cfRule type="containsText" dxfId="592" priority="598" operator="containsText" text="TERMINADA EXTEMPORÁNEA">
      <formula>NOT(ISERROR(SEARCH("TERMINADA EXTEMPORÁNEA",Z74)))</formula>
    </cfRule>
    <cfRule type="containsText" dxfId="591" priority="599" operator="containsText" text="TERMINADA">
      <formula>NOT(ISERROR(SEARCH("TERMINADA",Z74)))</formula>
    </cfRule>
    <cfRule type="containsText" dxfId="590" priority="600" operator="containsText" text="EN PROCESO">
      <formula>NOT(ISERROR(SEARCH("EN PROCESO",Z74)))</formula>
    </cfRule>
    <cfRule type="containsText" dxfId="589" priority="601" operator="containsText" text="INCUMPLIDA">
      <formula>NOT(ISERROR(SEARCH("INCUMPLIDA",Z74)))</formula>
    </cfRule>
    <cfRule type="containsText" dxfId="588" priority="602" operator="containsText" text="SIN INICIAR">
      <formula>NOT(ISERROR(SEARCH("SIN INICIAR",Z74)))</formula>
    </cfRule>
  </conditionalFormatting>
  <conditionalFormatting sqref="Z74">
    <cfRule type="containsText" dxfId="587" priority="597" operator="containsText" text="ABIERTA">
      <formula>NOT(ISERROR(SEARCH("ABIERTA",Z74)))</formula>
    </cfRule>
  </conditionalFormatting>
  <conditionalFormatting sqref="Y74">
    <cfRule type="containsText" dxfId="586" priority="592" operator="containsText" text="TERMINADA EXTEMPORÁNEA">
      <formula>NOT(ISERROR(SEARCH("TERMINADA EXTEMPORÁNEA",Y74)))</formula>
    </cfRule>
    <cfRule type="containsText" dxfId="585" priority="593" operator="containsText" text="TERMINADA">
      <formula>NOT(ISERROR(SEARCH("TERMINADA",Y74)))</formula>
    </cfRule>
    <cfRule type="containsText" dxfId="584" priority="594" operator="containsText" text="EN PROCESO">
      <formula>NOT(ISERROR(SEARCH("EN PROCESO",Y74)))</formula>
    </cfRule>
    <cfRule type="containsText" dxfId="583" priority="595" operator="containsText" text="INCUMPLIDA">
      <formula>NOT(ISERROR(SEARCH("INCUMPLIDA",Y74)))</formula>
    </cfRule>
    <cfRule type="containsText" dxfId="582" priority="596" operator="containsText" text="SIN INICIAR">
      <formula>NOT(ISERROR(SEARCH("SIN INICIAR",Y74)))</formula>
    </cfRule>
  </conditionalFormatting>
  <conditionalFormatting sqref="Z75">
    <cfRule type="containsText" dxfId="581" priority="587" operator="containsText" text="TERMINADA EXTEMPORÁNEA">
      <formula>NOT(ISERROR(SEARCH("TERMINADA EXTEMPORÁNEA",Z75)))</formula>
    </cfRule>
    <cfRule type="containsText" dxfId="580" priority="588" operator="containsText" text="TERMINADA">
      <formula>NOT(ISERROR(SEARCH("TERMINADA",Z75)))</formula>
    </cfRule>
    <cfRule type="containsText" dxfId="579" priority="589" operator="containsText" text="EN PROCESO">
      <formula>NOT(ISERROR(SEARCH("EN PROCESO",Z75)))</formula>
    </cfRule>
    <cfRule type="containsText" dxfId="578" priority="590" operator="containsText" text="INCUMPLIDA">
      <formula>NOT(ISERROR(SEARCH("INCUMPLIDA",Z75)))</formula>
    </cfRule>
    <cfRule type="containsText" dxfId="577" priority="591" operator="containsText" text="SIN INICIAR">
      <formula>NOT(ISERROR(SEARCH("SIN INICIAR",Z75)))</formula>
    </cfRule>
  </conditionalFormatting>
  <conditionalFormatting sqref="Z75">
    <cfRule type="containsText" dxfId="576" priority="586" operator="containsText" text="ABIERTA">
      <formula>NOT(ISERROR(SEARCH("ABIERTA",Z75)))</formula>
    </cfRule>
  </conditionalFormatting>
  <conditionalFormatting sqref="Y75">
    <cfRule type="containsText" dxfId="575" priority="581" operator="containsText" text="TERMINADA EXTEMPORÁNEA">
      <formula>NOT(ISERROR(SEARCH("TERMINADA EXTEMPORÁNEA",Y75)))</formula>
    </cfRule>
    <cfRule type="containsText" dxfId="574" priority="582" operator="containsText" text="TERMINADA">
      <formula>NOT(ISERROR(SEARCH("TERMINADA",Y75)))</formula>
    </cfRule>
    <cfRule type="containsText" dxfId="573" priority="583" operator="containsText" text="EN PROCESO">
      <formula>NOT(ISERROR(SEARCH("EN PROCESO",Y75)))</formula>
    </cfRule>
    <cfRule type="containsText" dxfId="572" priority="584" operator="containsText" text="INCUMPLIDA">
      <formula>NOT(ISERROR(SEARCH("INCUMPLIDA",Y75)))</formula>
    </cfRule>
    <cfRule type="containsText" dxfId="571" priority="585" operator="containsText" text="SIN INICIAR">
      <formula>NOT(ISERROR(SEARCH("SIN INICIAR",Y75)))</formula>
    </cfRule>
  </conditionalFormatting>
  <conditionalFormatting sqref="Z76">
    <cfRule type="containsText" dxfId="570" priority="576" operator="containsText" text="TERMINADA EXTEMPORÁNEA">
      <formula>NOT(ISERROR(SEARCH("TERMINADA EXTEMPORÁNEA",Z76)))</formula>
    </cfRule>
    <cfRule type="containsText" dxfId="569" priority="577" operator="containsText" text="TERMINADA">
      <formula>NOT(ISERROR(SEARCH("TERMINADA",Z76)))</formula>
    </cfRule>
    <cfRule type="containsText" dxfId="568" priority="578" operator="containsText" text="EN PROCESO">
      <formula>NOT(ISERROR(SEARCH("EN PROCESO",Z76)))</formula>
    </cfRule>
    <cfRule type="containsText" dxfId="567" priority="579" operator="containsText" text="INCUMPLIDA">
      <formula>NOT(ISERROR(SEARCH("INCUMPLIDA",Z76)))</formula>
    </cfRule>
    <cfRule type="containsText" dxfId="566" priority="580" operator="containsText" text="SIN INICIAR">
      <formula>NOT(ISERROR(SEARCH("SIN INICIAR",Z76)))</formula>
    </cfRule>
  </conditionalFormatting>
  <conditionalFormatting sqref="Z76">
    <cfRule type="containsText" dxfId="565" priority="575" operator="containsText" text="ABIERTA">
      <formula>NOT(ISERROR(SEARCH("ABIERTA",Z76)))</formula>
    </cfRule>
  </conditionalFormatting>
  <conditionalFormatting sqref="Y76">
    <cfRule type="containsText" dxfId="564" priority="570" operator="containsText" text="TERMINADA EXTEMPORÁNEA">
      <formula>NOT(ISERROR(SEARCH("TERMINADA EXTEMPORÁNEA",Y76)))</formula>
    </cfRule>
    <cfRule type="containsText" dxfId="563" priority="571" operator="containsText" text="TERMINADA">
      <formula>NOT(ISERROR(SEARCH("TERMINADA",Y76)))</formula>
    </cfRule>
    <cfRule type="containsText" dxfId="562" priority="572" operator="containsText" text="EN PROCESO">
      <formula>NOT(ISERROR(SEARCH("EN PROCESO",Y76)))</formula>
    </cfRule>
    <cfRule type="containsText" dxfId="561" priority="573" operator="containsText" text="INCUMPLIDA">
      <formula>NOT(ISERROR(SEARCH("INCUMPLIDA",Y76)))</formula>
    </cfRule>
    <cfRule type="containsText" dxfId="560" priority="574" operator="containsText" text="SIN INICIAR">
      <formula>NOT(ISERROR(SEARCH("SIN INICIAR",Y76)))</formula>
    </cfRule>
  </conditionalFormatting>
  <conditionalFormatting sqref="Z77">
    <cfRule type="containsText" dxfId="559" priority="565" operator="containsText" text="TERMINADA EXTEMPORÁNEA">
      <formula>NOT(ISERROR(SEARCH("TERMINADA EXTEMPORÁNEA",Z77)))</formula>
    </cfRule>
    <cfRule type="containsText" dxfId="558" priority="566" operator="containsText" text="TERMINADA">
      <formula>NOT(ISERROR(SEARCH("TERMINADA",Z77)))</formula>
    </cfRule>
    <cfRule type="containsText" dxfId="557" priority="567" operator="containsText" text="EN PROCESO">
      <formula>NOT(ISERROR(SEARCH("EN PROCESO",Z77)))</formula>
    </cfRule>
    <cfRule type="containsText" dxfId="556" priority="568" operator="containsText" text="INCUMPLIDA">
      <formula>NOT(ISERROR(SEARCH("INCUMPLIDA",Z77)))</formula>
    </cfRule>
    <cfRule type="containsText" dxfId="555" priority="569" operator="containsText" text="SIN INICIAR">
      <formula>NOT(ISERROR(SEARCH("SIN INICIAR",Z77)))</formula>
    </cfRule>
  </conditionalFormatting>
  <conditionalFormatting sqref="Z77">
    <cfRule type="containsText" dxfId="554" priority="564" operator="containsText" text="ABIERTA">
      <formula>NOT(ISERROR(SEARCH("ABIERTA",Z77)))</formula>
    </cfRule>
  </conditionalFormatting>
  <conditionalFormatting sqref="Y77">
    <cfRule type="containsText" dxfId="553" priority="559" operator="containsText" text="TERMINADA EXTEMPORÁNEA">
      <formula>NOT(ISERROR(SEARCH("TERMINADA EXTEMPORÁNEA",Y77)))</formula>
    </cfRule>
    <cfRule type="containsText" dxfId="552" priority="560" operator="containsText" text="TERMINADA">
      <formula>NOT(ISERROR(SEARCH("TERMINADA",Y77)))</formula>
    </cfRule>
    <cfRule type="containsText" dxfId="551" priority="561" operator="containsText" text="EN PROCESO">
      <formula>NOT(ISERROR(SEARCH("EN PROCESO",Y77)))</formula>
    </cfRule>
    <cfRule type="containsText" dxfId="550" priority="562" operator="containsText" text="INCUMPLIDA">
      <formula>NOT(ISERROR(SEARCH("INCUMPLIDA",Y77)))</formula>
    </cfRule>
    <cfRule type="containsText" dxfId="549" priority="563" operator="containsText" text="SIN INICIAR">
      <formula>NOT(ISERROR(SEARCH("SIN INICIAR",Y77)))</formula>
    </cfRule>
  </conditionalFormatting>
  <conditionalFormatting sqref="Z78">
    <cfRule type="containsText" dxfId="548" priority="554" operator="containsText" text="TERMINADA EXTEMPORÁNEA">
      <formula>NOT(ISERROR(SEARCH("TERMINADA EXTEMPORÁNEA",Z78)))</formula>
    </cfRule>
    <cfRule type="containsText" dxfId="547" priority="555" operator="containsText" text="TERMINADA">
      <formula>NOT(ISERROR(SEARCH("TERMINADA",Z78)))</formula>
    </cfRule>
    <cfRule type="containsText" dxfId="546" priority="556" operator="containsText" text="EN PROCESO">
      <formula>NOT(ISERROR(SEARCH("EN PROCESO",Z78)))</formula>
    </cfRule>
    <cfRule type="containsText" dxfId="545" priority="557" operator="containsText" text="INCUMPLIDA">
      <formula>NOT(ISERROR(SEARCH("INCUMPLIDA",Z78)))</formula>
    </cfRule>
    <cfRule type="containsText" dxfId="544" priority="558" operator="containsText" text="SIN INICIAR">
      <formula>NOT(ISERROR(SEARCH("SIN INICIAR",Z78)))</formula>
    </cfRule>
  </conditionalFormatting>
  <conditionalFormatting sqref="Z78">
    <cfRule type="containsText" dxfId="543" priority="553" operator="containsText" text="ABIERTA">
      <formula>NOT(ISERROR(SEARCH("ABIERTA",Z78)))</formula>
    </cfRule>
  </conditionalFormatting>
  <conditionalFormatting sqref="Y78">
    <cfRule type="containsText" dxfId="542" priority="548" operator="containsText" text="TERMINADA EXTEMPORÁNEA">
      <formula>NOT(ISERROR(SEARCH("TERMINADA EXTEMPORÁNEA",Y78)))</formula>
    </cfRule>
    <cfRule type="containsText" dxfId="541" priority="549" operator="containsText" text="TERMINADA">
      <formula>NOT(ISERROR(SEARCH("TERMINADA",Y78)))</formula>
    </cfRule>
    <cfRule type="containsText" dxfId="540" priority="550" operator="containsText" text="EN PROCESO">
      <formula>NOT(ISERROR(SEARCH("EN PROCESO",Y78)))</formula>
    </cfRule>
    <cfRule type="containsText" dxfId="539" priority="551" operator="containsText" text="INCUMPLIDA">
      <formula>NOT(ISERROR(SEARCH("INCUMPLIDA",Y78)))</formula>
    </cfRule>
    <cfRule type="containsText" dxfId="538" priority="552" operator="containsText" text="SIN INICIAR">
      <formula>NOT(ISERROR(SEARCH("SIN INICIAR",Y78)))</formula>
    </cfRule>
  </conditionalFormatting>
  <conditionalFormatting sqref="Z79">
    <cfRule type="containsText" dxfId="537" priority="543" operator="containsText" text="TERMINADA EXTEMPORÁNEA">
      <formula>NOT(ISERROR(SEARCH("TERMINADA EXTEMPORÁNEA",Z79)))</formula>
    </cfRule>
    <cfRule type="containsText" dxfId="536" priority="544" operator="containsText" text="TERMINADA">
      <formula>NOT(ISERROR(SEARCH("TERMINADA",Z79)))</formula>
    </cfRule>
    <cfRule type="containsText" dxfId="535" priority="545" operator="containsText" text="EN PROCESO">
      <formula>NOT(ISERROR(SEARCH("EN PROCESO",Z79)))</formula>
    </cfRule>
    <cfRule type="containsText" dxfId="534" priority="546" operator="containsText" text="INCUMPLIDA">
      <formula>NOT(ISERROR(SEARCH("INCUMPLIDA",Z79)))</formula>
    </cfRule>
    <cfRule type="containsText" dxfId="533" priority="547" operator="containsText" text="SIN INICIAR">
      <formula>NOT(ISERROR(SEARCH("SIN INICIAR",Z79)))</formula>
    </cfRule>
  </conditionalFormatting>
  <conditionalFormatting sqref="Z79">
    <cfRule type="containsText" dxfId="532" priority="542" operator="containsText" text="ABIERTA">
      <formula>NOT(ISERROR(SEARCH("ABIERTA",Z79)))</formula>
    </cfRule>
  </conditionalFormatting>
  <conditionalFormatting sqref="Y79">
    <cfRule type="containsText" dxfId="531" priority="537" operator="containsText" text="TERMINADA EXTEMPORÁNEA">
      <formula>NOT(ISERROR(SEARCH("TERMINADA EXTEMPORÁNEA",Y79)))</formula>
    </cfRule>
    <cfRule type="containsText" dxfId="530" priority="538" operator="containsText" text="TERMINADA">
      <formula>NOT(ISERROR(SEARCH("TERMINADA",Y79)))</formula>
    </cfRule>
    <cfRule type="containsText" dxfId="529" priority="539" operator="containsText" text="EN PROCESO">
      <formula>NOT(ISERROR(SEARCH("EN PROCESO",Y79)))</formula>
    </cfRule>
    <cfRule type="containsText" dxfId="528" priority="540" operator="containsText" text="INCUMPLIDA">
      <formula>NOT(ISERROR(SEARCH("INCUMPLIDA",Y79)))</formula>
    </cfRule>
    <cfRule type="containsText" dxfId="527" priority="541" operator="containsText" text="SIN INICIAR">
      <formula>NOT(ISERROR(SEARCH("SIN INICIAR",Y79)))</formula>
    </cfRule>
  </conditionalFormatting>
  <conditionalFormatting sqref="Z80">
    <cfRule type="containsText" dxfId="526" priority="532" operator="containsText" text="TERMINADA EXTEMPORÁNEA">
      <formula>NOT(ISERROR(SEARCH("TERMINADA EXTEMPORÁNEA",Z80)))</formula>
    </cfRule>
    <cfRule type="containsText" dxfId="525" priority="533" operator="containsText" text="TERMINADA">
      <formula>NOT(ISERROR(SEARCH("TERMINADA",Z80)))</formula>
    </cfRule>
    <cfRule type="containsText" dxfId="524" priority="534" operator="containsText" text="EN PROCESO">
      <formula>NOT(ISERROR(SEARCH("EN PROCESO",Z80)))</formula>
    </cfRule>
    <cfRule type="containsText" dxfId="523" priority="535" operator="containsText" text="INCUMPLIDA">
      <formula>NOT(ISERROR(SEARCH("INCUMPLIDA",Z80)))</formula>
    </cfRule>
    <cfRule type="containsText" dxfId="522" priority="536" operator="containsText" text="SIN INICIAR">
      <formula>NOT(ISERROR(SEARCH("SIN INICIAR",Z80)))</formula>
    </cfRule>
  </conditionalFormatting>
  <conditionalFormatting sqref="Z80">
    <cfRule type="containsText" dxfId="521" priority="531" operator="containsText" text="ABIERTA">
      <formula>NOT(ISERROR(SEARCH("ABIERTA",Z80)))</formula>
    </cfRule>
  </conditionalFormatting>
  <conditionalFormatting sqref="Y80">
    <cfRule type="containsText" dxfId="520" priority="526" operator="containsText" text="TERMINADA EXTEMPORÁNEA">
      <formula>NOT(ISERROR(SEARCH("TERMINADA EXTEMPORÁNEA",Y80)))</formula>
    </cfRule>
    <cfRule type="containsText" dxfId="519" priority="527" operator="containsText" text="TERMINADA">
      <formula>NOT(ISERROR(SEARCH("TERMINADA",Y80)))</formula>
    </cfRule>
    <cfRule type="containsText" dxfId="518" priority="528" operator="containsText" text="EN PROCESO">
      <formula>NOT(ISERROR(SEARCH("EN PROCESO",Y80)))</formula>
    </cfRule>
    <cfRule type="containsText" dxfId="517" priority="529" operator="containsText" text="INCUMPLIDA">
      <formula>NOT(ISERROR(SEARCH("INCUMPLIDA",Y80)))</formula>
    </cfRule>
    <cfRule type="containsText" dxfId="516" priority="530" operator="containsText" text="SIN INICIAR">
      <formula>NOT(ISERROR(SEARCH("SIN INICIAR",Y80)))</formula>
    </cfRule>
  </conditionalFormatting>
  <conditionalFormatting sqref="Z81">
    <cfRule type="containsText" dxfId="515" priority="521" operator="containsText" text="TERMINADA EXTEMPORÁNEA">
      <formula>NOT(ISERROR(SEARCH("TERMINADA EXTEMPORÁNEA",Z81)))</formula>
    </cfRule>
    <cfRule type="containsText" dxfId="514" priority="522" operator="containsText" text="TERMINADA">
      <formula>NOT(ISERROR(SEARCH("TERMINADA",Z81)))</formula>
    </cfRule>
    <cfRule type="containsText" dxfId="513" priority="523" operator="containsText" text="EN PROCESO">
      <formula>NOT(ISERROR(SEARCH("EN PROCESO",Z81)))</formula>
    </cfRule>
    <cfRule type="containsText" dxfId="512" priority="524" operator="containsText" text="INCUMPLIDA">
      <formula>NOT(ISERROR(SEARCH("INCUMPLIDA",Z81)))</formula>
    </cfRule>
    <cfRule type="containsText" dxfId="511" priority="525" operator="containsText" text="SIN INICIAR">
      <formula>NOT(ISERROR(SEARCH("SIN INICIAR",Z81)))</formula>
    </cfRule>
  </conditionalFormatting>
  <conditionalFormatting sqref="Z81">
    <cfRule type="containsText" dxfId="510" priority="520" operator="containsText" text="ABIERTA">
      <formula>NOT(ISERROR(SEARCH("ABIERTA",Z81)))</formula>
    </cfRule>
  </conditionalFormatting>
  <conditionalFormatting sqref="Y81">
    <cfRule type="containsText" dxfId="509" priority="515" operator="containsText" text="TERMINADA EXTEMPORÁNEA">
      <formula>NOT(ISERROR(SEARCH("TERMINADA EXTEMPORÁNEA",Y81)))</formula>
    </cfRule>
    <cfRule type="containsText" dxfId="508" priority="516" operator="containsText" text="TERMINADA">
      <formula>NOT(ISERROR(SEARCH("TERMINADA",Y81)))</formula>
    </cfRule>
    <cfRule type="containsText" dxfId="507" priority="517" operator="containsText" text="EN PROCESO">
      <formula>NOT(ISERROR(SEARCH("EN PROCESO",Y81)))</formula>
    </cfRule>
    <cfRule type="containsText" dxfId="506" priority="518" operator="containsText" text="INCUMPLIDA">
      <formula>NOT(ISERROR(SEARCH("INCUMPLIDA",Y81)))</formula>
    </cfRule>
    <cfRule type="containsText" dxfId="505" priority="519" operator="containsText" text="SIN INICIAR">
      <formula>NOT(ISERROR(SEARCH("SIN INICIAR",Y81)))</formula>
    </cfRule>
  </conditionalFormatting>
  <conditionalFormatting sqref="Z82">
    <cfRule type="containsText" dxfId="504" priority="510" operator="containsText" text="TERMINADA EXTEMPORÁNEA">
      <formula>NOT(ISERROR(SEARCH("TERMINADA EXTEMPORÁNEA",Z82)))</formula>
    </cfRule>
    <cfRule type="containsText" dxfId="503" priority="511" operator="containsText" text="TERMINADA">
      <formula>NOT(ISERROR(SEARCH("TERMINADA",Z82)))</formula>
    </cfRule>
    <cfRule type="containsText" dxfId="502" priority="512" operator="containsText" text="EN PROCESO">
      <formula>NOT(ISERROR(SEARCH("EN PROCESO",Z82)))</formula>
    </cfRule>
    <cfRule type="containsText" dxfId="501" priority="513" operator="containsText" text="INCUMPLIDA">
      <formula>NOT(ISERROR(SEARCH("INCUMPLIDA",Z82)))</formula>
    </cfRule>
    <cfRule type="containsText" dxfId="500" priority="514" operator="containsText" text="SIN INICIAR">
      <formula>NOT(ISERROR(SEARCH("SIN INICIAR",Z82)))</formula>
    </cfRule>
  </conditionalFormatting>
  <conditionalFormatting sqref="Z82">
    <cfRule type="containsText" dxfId="499" priority="509" operator="containsText" text="ABIERTA">
      <formula>NOT(ISERROR(SEARCH("ABIERTA",Z82)))</formula>
    </cfRule>
  </conditionalFormatting>
  <conditionalFormatting sqref="Y82">
    <cfRule type="containsText" dxfId="498" priority="504" operator="containsText" text="TERMINADA EXTEMPORÁNEA">
      <formula>NOT(ISERROR(SEARCH("TERMINADA EXTEMPORÁNEA",Y82)))</formula>
    </cfRule>
    <cfRule type="containsText" dxfId="497" priority="505" operator="containsText" text="TERMINADA">
      <formula>NOT(ISERROR(SEARCH("TERMINADA",Y82)))</formula>
    </cfRule>
    <cfRule type="containsText" dxfId="496" priority="506" operator="containsText" text="EN PROCESO">
      <formula>NOT(ISERROR(SEARCH("EN PROCESO",Y82)))</formula>
    </cfRule>
    <cfRule type="containsText" dxfId="495" priority="507" operator="containsText" text="INCUMPLIDA">
      <formula>NOT(ISERROR(SEARCH("INCUMPLIDA",Y82)))</formula>
    </cfRule>
    <cfRule type="containsText" dxfId="494" priority="508" operator="containsText" text="SIN INICIAR">
      <formula>NOT(ISERROR(SEARCH("SIN INICIAR",Y82)))</formula>
    </cfRule>
  </conditionalFormatting>
  <conditionalFormatting sqref="Z83">
    <cfRule type="containsText" dxfId="493" priority="499" operator="containsText" text="TERMINADA EXTEMPORÁNEA">
      <formula>NOT(ISERROR(SEARCH("TERMINADA EXTEMPORÁNEA",Z83)))</formula>
    </cfRule>
    <cfRule type="containsText" dxfId="492" priority="500" operator="containsText" text="TERMINADA">
      <formula>NOT(ISERROR(SEARCH("TERMINADA",Z83)))</formula>
    </cfRule>
    <cfRule type="containsText" dxfId="491" priority="501" operator="containsText" text="EN PROCESO">
      <formula>NOT(ISERROR(SEARCH("EN PROCESO",Z83)))</formula>
    </cfRule>
    <cfRule type="containsText" dxfId="490" priority="502" operator="containsText" text="INCUMPLIDA">
      <formula>NOT(ISERROR(SEARCH("INCUMPLIDA",Z83)))</formula>
    </cfRule>
    <cfRule type="containsText" dxfId="489" priority="503" operator="containsText" text="SIN INICIAR">
      <formula>NOT(ISERROR(SEARCH("SIN INICIAR",Z83)))</formula>
    </cfRule>
  </conditionalFormatting>
  <conditionalFormatting sqref="Z83">
    <cfRule type="containsText" dxfId="488" priority="498" operator="containsText" text="ABIERTA">
      <formula>NOT(ISERROR(SEARCH("ABIERTA",Z83)))</formula>
    </cfRule>
  </conditionalFormatting>
  <conditionalFormatting sqref="Y83">
    <cfRule type="containsText" dxfId="487" priority="493" operator="containsText" text="TERMINADA EXTEMPORÁNEA">
      <formula>NOT(ISERROR(SEARCH("TERMINADA EXTEMPORÁNEA",Y83)))</formula>
    </cfRule>
    <cfRule type="containsText" dxfId="486" priority="494" operator="containsText" text="TERMINADA">
      <formula>NOT(ISERROR(SEARCH("TERMINADA",Y83)))</formula>
    </cfRule>
    <cfRule type="containsText" dxfId="485" priority="495" operator="containsText" text="EN PROCESO">
      <formula>NOT(ISERROR(SEARCH("EN PROCESO",Y83)))</formula>
    </cfRule>
    <cfRule type="containsText" dxfId="484" priority="496" operator="containsText" text="INCUMPLIDA">
      <formula>NOT(ISERROR(SEARCH("INCUMPLIDA",Y83)))</formula>
    </cfRule>
    <cfRule type="containsText" dxfId="483" priority="497" operator="containsText" text="SIN INICIAR">
      <formula>NOT(ISERROR(SEARCH("SIN INICIAR",Y83)))</formula>
    </cfRule>
  </conditionalFormatting>
  <conditionalFormatting sqref="Z84">
    <cfRule type="containsText" dxfId="482" priority="488" operator="containsText" text="TERMINADA EXTEMPORÁNEA">
      <formula>NOT(ISERROR(SEARCH("TERMINADA EXTEMPORÁNEA",Z84)))</formula>
    </cfRule>
    <cfRule type="containsText" dxfId="481" priority="489" operator="containsText" text="TERMINADA">
      <formula>NOT(ISERROR(SEARCH("TERMINADA",Z84)))</formula>
    </cfRule>
    <cfRule type="containsText" dxfId="480" priority="490" operator="containsText" text="EN PROCESO">
      <formula>NOT(ISERROR(SEARCH("EN PROCESO",Z84)))</formula>
    </cfRule>
    <cfRule type="containsText" dxfId="479" priority="491" operator="containsText" text="INCUMPLIDA">
      <formula>NOT(ISERROR(SEARCH("INCUMPLIDA",Z84)))</formula>
    </cfRule>
    <cfRule type="containsText" dxfId="478" priority="492" operator="containsText" text="SIN INICIAR">
      <formula>NOT(ISERROR(SEARCH("SIN INICIAR",Z84)))</formula>
    </cfRule>
  </conditionalFormatting>
  <conditionalFormatting sqref="Z84">
    <cfRule type="containsText" dxfId="477" priority="487" operator="containsText" text="ABIERTA">
      <formula>NOT(ISERROR(SEARCH("ABIERTA",Z84)))</formula>
    </cfRule>
  </conditionalFormatting>
  <conditionalFormatting sqref="Y84">
    <cfRule type="containsText" dxfId="476" priority="482" operator="containsText" text="TERMINADA EXTEMPORÁNEA">
      <formula>NOT(ISERROR(SEARCH("TERMINADA EXTEMPORÁNEA",Y84)))</formula>
    </cfRule>
    <cfRule type="containsText" dxfId="475" priority="483" operator="containsText" text="TERMINADA">
      <formula>NOT(ISERROR(SEARCH("TERMINADA",Y84)))</formula>
    </cfRule>
    <cfRule type="containsText" dxfId="474" priority="484" operator="containsText" text="EN PROCESO">
      <formula>NOT(ISERROR(SEARCH("EN PROCESO",Y84)))</formula>
    </cfRule>
    <cfRule type="containsText" dxfId="473" priority="485" operator="containsText" text="INCUMPLIDA">
      <formula>NOT(ISERROR(SEARCH("INCUMPLIDA",Y84)))</formula>
    </cfRule>
    <cfRule type="containsText" dxfId="472" priority="486" operator="containsText" text="SIN INICIAR">
      <formula>NOT(ISERROR(SEARCH("SIN INICIAR",Y84)))</formula>
    </cfRule>
  </conditionalFormatting>
  <conditionalFormatting sqref="Z85">
    <cfRule type="containsText" dxfId="471" priority="477" operator="containsText" text="TERMINADA EXTEMPORÁNEA">
      <formula>NOT(ISERROR(SEARCH("TERMINADA EXTEMPORÁNEA",Z85)))</formula>
    </cfRule>
    <cfRule type="containsText" dxfId="470" priority="478" operator="containsText" text="TERMINADA">
      <formula>NOT(ISERROR(SEARCH("TERMINADA",Z85)))</formula>
    </cfRule>
    <cfRule type="containsText" dxfId="469" priority="479" operator="containsText" text="EN PROCESO">
      <formula>NOT(ISERROR(SEARCH("EN PROCESO",Z85)))</formula>
    </cfRule>
    <cfRule type="containsText" dxfId="468" priority="480" operator="containsText" text="INCUMPLIDA">
      <formula>NOT(ISERROR(SEARCH("INCUMPLIDA",Z85)))</formula>
    </cfRule>
    <cfRule type="containsText" dxfId="467" priority="481" operator="containsText" text="SIN INICIAR">
      <formula>NOT(ISERROR(SEARCH("SIN INICIAR",Z85)))</formula>
    </cfRule>
  </conditionalFormatting>
  <conditionalFormatting sqref="Z85">
    <cfRule type="containsText" dxfId="466" priority="476" operator="containsText" text="ABIERTA">
      <formula>NOT(ISERROR(SEARCH("ABIERTA",Z85)))</formula>
    </cfRule>
  </conditionalFormatting>
  <conditionalFormatting sqref="Y85">
    <cfRule type="containsText" dxfId="465" priority="471" operator="containsText" text="TERMINADA EXTEMPORÁNEA">
      <formula>NOT(ISERROR(SEARCH("TERMINADA EXTEMPORÁNEA",Y85)))</formula>
    </cfRule>
    <cfRule type="containsText" dxfId="464" priority="472" operator="containsText" text="TERMINADA">
      <formula>NOT(ISERROR(SEARCH("TERMINADA",Y85)))</formula>
    </cfRule>
    <cfRule type="containsText" dxfId="463" priority="473" operator="containsText" text="EN PROCESO">
      <formula>NOT(ISERROR(SEARCH("EN PROCESO",Y85)))</formula>
    </cfRule>
    <cfRule type="containsText" dxfId="462" priority="474" operator="containsText" text="INCUMPLIDA">
      <formula>NOT(ISERROR(SEARCH("INCUMPLIDA",Y85)))</formula>
    </cfRule>
    <cfRule type="containsText" dxfId="461" priority="475" operator="containsText" text="SIN INICIAR">
      <formula>NOT(ISERROR(SEARCH("SIN INICIAR",Y85)))</formula>
    </cfRule>
  </conditionalFormatting>
  <conditionalFormatting sqref="Z86:Z87">
    <cfRule type="containsText" dxfId="460" priority="466" operator="containsText" text="TERMINADA EXTEMPORÁNEA">
      <formula>NOT(ISERROR(SEARCH("TERMINADA EXTEMPORÁNEA",Z86)))</formula>
    </cfRule>
    <cfRule type="containsText" dxfId="459" priority="467" operator="containsText" text="TERMINADA">
      <formula>NOT(ISERROR(SEARCH("TERMINADA",Z86)))</formula>
    </cfRule>
    <cfRule type="containsText" dxfId="458" priority="468" operator="containsText" text="EN PROCESO">
      <formula>NOT(ISERROR(SEARCH("EN PROCESO",Z86)))</formula>
    </cfRule>
    <cfRule type="containsText" dxfId="457" priority="469" operator="containsText" text="INCUMPLIDA">
      <formula>NOT(ISERROR(SEARCH("INCUMPLIDA",Z86)))</formula>
    </cfRule>
    <cfRule type="containsText" dxfId="456" priority="470" operator="containsText" text="SIN INICIAR">
      <formula>NOT(ISERROR(SEARCH("SIN INICIAR",Z86)))</formula>
    </cfRule>
  </conditionalFormatting>
  <conditionalFormatting sqref="Z86:Z87">
    <cfRule type="containsText" dxfId="455" priority="465" operator="containsText" text="ABIERTA">
      <formula>NOT(ISERROR(SEARCH("ABIERTA",Z86)))</formula>
    </cfRule>
  </conditionalFormatting>
  <conditionalFormatting sqref="Y86:Y87">
    <cfRule type="containsText" dxfId="454" priority="460" operator="containsText" text="TERMINADA EXTEMPORÁNEA">
      <formula>NOT(ISERROR(SEARCH("TERMINADA EXTEMPORÁNEA",Y86)))</formula>
    </cfRule>
    <cfRule type="containsText" dxfId="453" priority="461" operator="containsText" text="TERMINADA">
      <formula>NOT(ISERROR(SEARCH("TERMINADA",Y86)))</formula>
    </cfRule>
    <cfRule type="containsText" dxfId="452" priority="462" operator="containsText" text="EN PROCESO">
      <formula>NOT(ISERROR(SEARCH("EN PROCESO",Y86)))</formula>
    </cfRule>
    <cfRule type="containsText" dxfId="451" priority="463" operator="containsText" text="INCUMPLIDA">
      <formula>NOT(ISERROR(SEARCH("INCUMPLIDA",Y86)))</formula>
    </cfRule>
    <cfRule type="containsText" dxfId="450" priority="464" operator="containsText" text="SIN INICIAR">
      <formula>NOT(ISERROR(SEARCH("SIN INICIAR",Y86)))</formula>
    </cfRule>
  </conditionalFormatting>
  <conditionalFormatting sqref="Y88:Z88">
    <cfRule type="containsText" dxfId="449" priority="455" operator="containsText" text="TERMINADA EXTEMPORÁNEA">
      <formula>NOT(ISERROR(SEARCH("TERMINADA EXTEMPORÁNEA",Y88)))</formula>
    </cfRule>
    <cfRule type="containsText" dxfId="448" priority="456" operator="containsText" text="TERMINADA">
      <formula>NOT(ISERROR(SEARCH("TERMINADA",Y88)))</formula>
    </cfRule>
    <cfRule type="containsText" dxfId="447" priority="457" operator="containsText" text="EN PROCESO">
      <formula>NOT(ISERROR(SEARCH("EN PROCESO",Y88)))</formula>
    </cfRule>
    <cfRule type="containsText" dxfId="446" priority="458" operator="containsText" text="INCUMPLIDA">
      <formula>NOT(ISERROR(SEARCH("INCUMPLIDA",Y88)))</formula>
    </cfRule>
    <cfRule type="containsText" dxfId="445" priority="459" operator="containsText" text="SIN INICIAR">
      <formula>NOT(ISERROR(SEARCH("SIN INICIAR",Y88)))</formula>
    </cfRule>
  </conditionalFormatting>
  <conditionalFormatting sqref="Z88">
    <cfRule type="containsText" dxfId="444" priority="454" operator="containsText" text="ABIERTA">
      <formula>NOT(ISERROR(SEARCH("ABIERTA",Z88)))</formula>
    </cfRule>
  </conditionalFormatting>
  <conditionalFormatting sqref="Z88">
    <cfRule type="containsText" dxfId="443" priority="449" operator="containsText" text="TERMINADA EXTEMPORÁNEA">
      <formula>NOT(ISERROR(SEARCH("TERMINADA EXTEMPORÁNEA",Z88)))</formula>
    </cfRule>
    <cfRule type="containsText" dxfId="442" priority="450" operator="containsText" text="TERMINADA">
      <formula>NOT(ISERROR(SEARCH("TERMINADA",Z88)))</formula>
    </cfRule>
    <cfRule type="containsText" dxfId="441" priority="451" operator="containsText" text="EN PROCESO">
      <formula>NOT(ISERROR(SEARCH("EN PROCESO",Z88)))</formula>
    </cfRule>
    <cfRule type="containsText" dxfId="440" priority="452" operator="containsText" text="INCUMPLIDA">
      <formula>NOT(ISERROR(SEARCH("INCUMPLIDA",Z88)))</formula>
    </cfRule>
    <cfRule type="containsText" dxfId="439" priority="453" operator="containsText" text="SIN INICIAR">
      <formula>NOT(ISERROR(SEARCH("SIN INICIAR",Z88)))</formula>
    </cfRule>
  </conditionalFormatting>
  <conditionalFormatting sqref="Z88">
    <cfRule type="containsText" dxfId="438" priority="448" operator="containsText" text="ABIERTA">
      <formula>NOT(ISERROR(SEARCH("ABIERTA",Z88)))</formula>
    </cfRule>
  </conditionalFormatting>
  <conditionalFormatting sqref="Y88">
    <cfRule type="containsText" dxfId="437" priority="443" operator="containsText" text="TERMINADA EXTEMPORÁNEA">
      <formula>NOT(ISERROR(SEARCH("TERMINADA EXTEMPORÁNEA",Y88)))</formula>
    </cfRule>
    <cfRule type="containsText" dxfId="436" priority="444" operator="containsText" text="TERMINADA">
      <formula>NOT(ISERROR(SEARCH("TERMINADA",Y88)))</formula>
    </cfRule>
    <cfRule type="containsText" dxfId="435" priority="445" operator="containsText" text="EN PROCESO">
      <formula>NOT(ISERROR(SEARCH("EN PROCESO",Y88)))</formula>
    </cfRule>
    <cfRule type="containsText" dxfId="434" priority="446" operator="containsText" text="INCUMPLIDA">
      <formula>NOT(ISERROR(SEARCH("INCUMPLIDA",Y88)))</formula>
    </cfRule>
    <cfRule type="containsText" dxfId="433" priority="447" operator="containsText" text="SIN INICIAR">
      <formula>NOT(ISERROR(SEARCH("SIN INICIAR",Y88)))</formula>
    </cfRule>
  </conditionalFormatting>
  <conditionalFormatting sqref="Y89:Z89">
    <cfRule type="containsText" dxfId="432" priority="438" operator="containsText" text="TERMINADA EXTEMPORÁNEA">
      <formula>NOT(ISERROR(SEARCH("TERMINADA EXTEMPORÁNEA",Y89)))</formula>
    </cfRule>
    <cfRule type="containsText" dxfId="431" priority="439" operator="containsText" text="TERMINADA">
      <formula>NOT(ISERROR(SEARCH("TERMINADA",Y89)))</formula>
    </cfRule>
    <cfRule type="containsText" dxfId="430" priority="440" operator="containsText" text="EN PROCESO">
      <formula>NOT(ISERROR(SEARCH("EN PROCESO",Y89)))</formula>
    </cfRule>
    <cfRule type="containsText" dxfId="429" priority="441" operator="containsText" text="INCUMPLIDA">
      <formula>NOT(ISERROR(SEARCH("INCUMPLIDA",Y89)))</formula>
    </cfRule>
    <cfRule type="containsText" dxfId="428" priority="442" operator="containsText" text="SIN INICIAR">
      <formula>NOT(ISERROR(SEARCH("SIN INICIAR",Y89)))</formula>
    </cfRule>
  </conditionalFormatting>
  <conditionalFormatting sqref="Z89">
    <cfRule type="containsText" dxfId="427" priority="437" operator="containsText" text="ABIERTA">
      <formula>NOT(ISERROR(SEARCH("ABIERTA",Z89)))</formula>
    </cfRule>
  </conditionalFormatting>
  <conditionalFormatting sqref="Z89">
    <cfRule type="containsText" dxfId="426" priority="432" operator="containsText" text="TERMINADA EXTEMPORÁNEA">
      <formula>NOT(ISERROR(SEARCH("TERMINADA EXTEMPORÁNEA",Z89)))</formula>
    </cfRule>
    <cfRule type="containsText" dxfId="425" priority="433" operator="containsText" text="TERMINADA">
      <formula>NOT(ISERROR(SEARCH("TERMINADA",Z89)))</formula>
    </cfRule>
    <cfRule type="containsText" dxfId="424" priority="434" operator="containsText" text="EN PROCESO">
      <formula>NOT(ISERROR(SEARCH("EN PROCESO",Z89)))</formula>
    </cfRule>
    <cfRule type="containsText" dxfId="423" priority="435" operator="containsText" text="INCUMPLIDA">
      <formula>NOT(ISERROR(SEARCH("INCUMPLIDA",Z89)))</formula>
    </cfRule>
    <cfRule type="containsText" dxfId="422" priority="436" operator="containsText" text="SIN INICIAR">
      <formula>NOT(ISERROR(SEARCH("SIN INICIAR",Z89)))</formula>
    </cfRule>
  </conditionalFormatting>
  <conditionalFormatting sqref="Z89">
    <cfRule type="containsText" dxfId="421" priority="431" operator="containsText" text="ABIERTA">
      <formula>NOT(ISERROR(SEARCH("ABIERTA",Z89)))</formula>
    </cfRule>
  </conditionalFormatting>
  <conditionalFormatting sqref="Y89">
    <cfRule type="containsText" dxfId="420" priority="426" operator="containsText" text="TERMINADA EXTEMPORÁNEA">
      <formula>NOT(ISERROR(SEARCH("TERMINADA EXTEMPORÁNEA",Y89)))</formula>
    </cfRule>
    <cfRule type="containsText" dxfId="419" priority="427" operator="containsText" text="TERMINADA">
      <formula>NOT(ISERROR(SEARCH("TERMINADA",Y89)))</formula>
    </cfRule>
    <cfRule type="containsText" dxfId="418" priority="428" operator="containsText" text="EN PROCESO">
      <formula>NOT(ISERROR(SEARCH("EN PROCESO",Y89)))</formula>
    </cfRule>
    <cfRule type="containsText" dxfId="417" priority="429" operator="containsText" text="INCUMPLIDA">
      <formula>NOT(ISERROR(SEARCH("INCUMPLIDA",Y89)))</formula>
    </cfRule>
    <cfRule type="containsText" dxfId="416" priority="430" operator="containsText" text="SIN INICIAR">
      <formula>NOT(ISERROR(SEARCH("SIN INICIAR",Y89)))</formula>
    </cfRule>
  </conditionalFormatting>
  <conditionalFormatting sqref="Y90:Z90">
    <cfRule type="containsText" dxfId="415" priority="421" operator="containsText" text="TERMINADA EXTEMPORÁNEA">
      <formula>NOT(ISERROR(SEARCH("TERMINADA EXTEMPORÁNEA",Y90)))</formula>
    </cfRule>
    <cfRule type="containsText" dxfId="414" priority="422" operator="containsText" text="TERMINADA">
      <formula>NOT(ISERROR(SEARCH("TERMINADA",Y90)))</formula>
    </cfRule>
    <cfRule type="containsText" dxfId="413" priority="423" operator="containsText" text="EN PROCESO">
      <formula>NOT(ISERROR(SEARCH("EN PROCESO",Y90)))</formula>
    </cfRule>
    <cfRule type="containsText" dxfId="412" priority="424" operator="containsText" text="INCUMPLIDA">
      <formula>NOT(ISERROR(SEARCH("INCUMPLIDA",Y90)))</formula>
    </cfRule>
    <cfRule type="containsText" dxfId="411" priority="425" operator="containsText" text="SIN INICIAR">
      <formula>NOT(ISERROR(SEARCH("SIN INICIAR",Y90)))</formula>
    </cfRule>
  </conditionalFormatting>
  <conditionalFormatting sqref="Z90">
    <cfRule type="containsText" dxfId="410" priority="420" operator="containsText" text="ABIERTA">
      <formula>NOT(ISERROR(SEARCH("ABIERTA",Z90)))</formula>
    </cfRule>
  </conditionalFormatting>
  <conditionalFormatting sqref="Z90">
    <cfRule type="containsText" dxfId="409" priority="415" operator="containsText" text="TERMINADA EXTEMPORÁNEA">
      <formula>NOT(ISERROR(SEARCH("TERMINADA EXTEMPORÁNEA",Z90)))</formula>
    </cfRule>
    <cfRule type="containsText" dxfId="408" priority="416" operator="containsText" text="TERMINADA">
      <formula>NOT(ISERROR(SEARCH("TERMINADA",Z90)))</formula>
    </cfRule>
    <cfRule type="containsText" dxfId="407" priority="417" operator="containsText" text="EN PROCESO">
      <formula>NOT(ISERROR(SEARCH("EN PROCESO",Z90)))</formula>
    </cfRule>
    <cfRule type="containsText" dxfId="406" priority="418" operator="containsText" text="INCUMPLIDA">
      <formula>NOT(ISERROR(SEARCH("INCUMPLIDA",Z90)))</formula>
    </cfRule>
    <cfRule type="containsText" dxfId="405" priority="419" operator="containsText" text="SIN INICIAR">
      <formula>NOT(ISERROR(SEARCH("SIN INICIAR",Z90)))</formula>
    </cfRule>
  </conditionalFormatting>
  <conditionalFormatting sqref="Z90">
    <cfRule type="containsText" dxfId="404" priority="414" operator="containsText" text="ABIERTA">
      <formula>NOT(ISERROR(SEARCH("ABIERTA",Z90)))</formula>
    </cfRule>
  </conditionalFormatting>
  <conditionalFormatting sqref="Y90">
    <cfRule type="containsText" dxfId="403" priority="409" operator="containsText" text="TERMINADA EXTEMPORÁNEA">
      <formula>NOT(ISERROR(SEARCH("TERMINADA EXTEMPORÁNEA",Y90)))</formula>
    </cfRule>
    <cfRule type="containsText" dxfId="402" priority="410" operator="containsText" text="TERMINADA">
      <formula>NOT(ISERROR(SEARCH("TERMINADA",Y90)))</formula>
    </cfRule>
    <cfRule type="containsText" dxfId="401" priority="411" operator="containsText" text="EN PROCESO">
      <formula>NOT(ISERROR(SEARCH("EN PROCESO",Y90)))</formula>
    </cfRule>
    <cfRule type="containsText" dxfId="400" priority="412" operator="containsText" text="INCUMPLIDA">
      <formula>NOT(ISERROR(SEARCH("INCUMPLIDA",Y90)))</formula>
    </cfRule>
    <cfRule type="containsText" dxfId="399" priority="413" operator="containsText" text="SIN INICIAR">
      <formula>NOT(ISERROR(SEARCH("SIN INICIAR",Y90)))</formula>
    </cfRule>
  </conditionalFormatting>
  <conditionalFormatting sqref="Y91:Z91">
    <cfRule type="containsText" dxfId="398" priority="404" operator="containsText" text="TERMINADA EXTEMPORÁNEA">
      <formula>NOT(ISERROR(SEARCH("TERMINADA EXTEMPORÁNEA",Y91)))</formula>
    </cfRule>
    <cfRule type="containsText" dxfId="397" priority="405" operator="containsText" text="TERMINADA">
      <formula>NOT(ISERROR(SEARCH("TERMINADA",Y91)))</formula>
    </cfRule>
    <cfRule type="containsText" dxfId="396" priority="406" operator="containsText" text="EN PROCESO">
      <formula>NOT(ISERROR(SEARCH("EN PROCESO",Y91)))</formula>
    </cfRule>
    <cfRule type="containsText" dxfId="395" priority="407" operator="containsText" text="INCUMPLIDA">
      <formula>NOT(ISERROR(SEARCH("INCUMPLIDA",Y91)))</formula>
    </cfRule>
    <cfRule type="containsText" dxfId="394" priority="408" operator="containsText" text="SIN INICIAR">
      <formula>NOT(ISERROR(SEARCH("SIN INICIAR",Y91)))</formula>
    </cfRule>
  </conditionalFormatting>
  <conditionalFormatting sqref="Z91">
    <cfRule type="containsText" dxfId="393" priority="403" operator="containsText" text="ABIERTA">
      <formula>NOT(ISERROR(SEARCH("ABIERTA",Z91)))</formula>
    </cfRule>
  </conditionalFormatting>
  <conditionalFormatting sqref="Z91">
    <cfRule type="containsText" dxfId="392" priority="398" operator="containsText" text="TERMINADA EXTEMPORÁNEA">
      <formula>NOT(ISERROR(SEARCH("TERMINADA EXTEMPORÁNEA",Z91)))</formula>
    </cfRule>
    <cfRule type="containsText" dxfId="391" priority="399" operator="containsText" text="TERMINADA">
      <formula>NOT(ISERROR(SEARCH("TERMINADA",Z91)))</formula>
    </cfRule>
    <cfRule type="containsText" dxfId="390" priority="400" operator="containsText" text="EN PROCESO">
      <formula>NOT(ISERROR(SEARCH("EN PROCESO",Z91)))</formula>
    </cfRule>
    <cfRule type="containsText" dxfId="389" priority="401" operator="containsText" text="INCUMPLIDA">
      <formula>NOT(ISERROR(SEARCH("INCUMPLIDA",Z91)))</formula>
    </cfRule>
    <cfRule type="containsText" dxfId="388" priority="402" operator="containsText" text="SIN INICIAR">
      <formula>NOT(ISERROR(SEARCH("SIN INICIAR",Z91)))</formula>
    </cfRule>
  </conditionalFormatting>
  <conditionalFormatting sqref="Z91">
    <cfRule type="containsText" dxfId="387" priority="397" operator="containsText" text="ABIERTA">
      <formula>NOT(ISERROR(SEARCH("ABIERTA",Z91)))</formula>
    </cfRule>
  </conditionalFormatting>
  <conditionalFormatting sqref="Y91">
    <cfRule type="containsText" dxfId="386" priority="392" operator="containsText" text="TERMINADA EXTEMPORÁNEA">
      <formula>NOT(ISERROR(SEARCH("TERMINADA EXTEMPORÁNEA",Y91)))</formula>
    </cfRule>
    <cfRule type="containsText" dxfId="385" priority="393" operator="containsText" text="TERMINADA">
      <formula>NOT(ISERROR(SEARCH("TERMINADA",Y91)))</formula>
    </cfRule>
    <cfRule type="containsText" dxfId="384" priority="394" operator="containsText" text="EN PROCESO">
      <formula>NOT(ISERROR(SEARCH("EN PROCESO",Y91)))</formula>
    </cfRule>
    <cfRule type="containsText" dxfId="383" priority="395" operator="containsText" text="INCUMPLIDA">
      <formula>NOT(ISERROR(SEARCH("INCUMPLIDA",Y91)))</formula>
    </cfRule>
    <cfRule type="containsText" dxfId="382" priority="396" operator="containsText" text="SIN INICIAR">
      <formula>NOT(ISERROR(SEARCH("SIN INICIAR",Y91)))</formula>
    </cfRule>
  </conditionalFormatting>
  <conditionalFormatting sqref="Y92:Z92">
    <cfRule type="containsText" dxfId="381" priority="387" operator="containsText" text="TERMINADA EXTEMPORÁNEA">
      <formula>NOT(ISERROR(SEARCH("TERMINADA EXTEMPORÁNEA",Y92)))</formula>
    </cfRule>
    <cfRule type="containsText" dxfId="380" priority="388" operator="containsText" text="TERMINADA">
      <formula>NOT(ISERROR(SEARCH("TERMINADA",Y92)))</formula>
    </cfRule>
    <cfRule type="containsText" dxfId="379" priority="389" operator="containsText" text="EN PROCESO">
      <formula>NOT(ISERROR(SEARCH("EN PROCESO",Y92)))</formula>
    </cfRule>
    <cfRule type="containsText" dxfId="378" priority="390" operator="containsText" text="INCUMPLIDA">
      <formula>NOT(ISERROR(SEARCH("INCUMPLIDA",Y92)))</formula>
    </cfRule>
    <cfRule type="containsText" dxfId="377" priority="391" operator="containsText" text="SIN INICIAR">
      <formula>NOT(ISERROR(SEARCH("SIN INICIAR",Y92)))</formula>
    </cfRule>
  </conditionalFormatting>
  <conditionalFormatting sqref="Z92">
    <cfRule type="containsText" dxfId="376" priority="386" operator="containsText" text="ABIERTA">
      <formula>NOT(ISERROR(SEARCH("ABIERTA",Z92)))</formula>
    </cfRule>
  </conditionalFormatting>
  <conditionalFormatting sqref="Z92">
    <cfRule type="containsText" dxfId="375" priority="381" operator="containsText" text="TERMINADA EXTEMPORÁNEA">
      <formula>NOT(ISERROR(SEARCH("TERMINADA EXTEMPORÁNEA",Z92)))</formula>
    </cfRule>
    <cfRule type="containsText" dxfId="374" priority="382" operator="containsText" text="TERMINADA">
      <formula>NOT(ISERROR(SEARCH("TERMINADA",Z92)))</formula>
    </cfRule>
    <cfRule type="containsText" dxfId="373" priority="383" operator="containsText" text="EN PROCESO">
      <formula>NOT(ISERROR(SEARCH("EN PROCESO",Z92)))</formula>
    </cfRule>
    <cfRule type="containsText" dxfId="372" priority="384" operator="containsText" text="INCUMPLIDA">
      <formula>NOT(ISERROR(SEARCH("INCUMPLIDA",Z92)))</formula>
    </cfRule>
    <cfRule type="containsText" dxfId="371" priority="385" operator="containsText" text="SIN INICIAR">
      <formula>NOT(ISERROR(SEARCH("SIN INICIAR",Z92)))</formula>
    </cfRule>
  </conditionalFormatting>
  <conditionalFormatting sqref="Z92">
    <cfRule type="containsText" dxfId="370" priority="380" operator="containsText" text="ABIERTA">
      <formula>NOT(ISERROR(SEARCH("ABIERTA",Z92)))</formula>
    </cfRule>
  </conditionalFormatting>
  <conditionalFormatting sqref="Y92">
    <cfRule type="containsText" dxfId="369" priority="375" operator="containsText" text="TERMINADA EXTEMPORÁNEA">
      <formula>NOT(ISERROR(SEARCH("TERMINADA EXTEMPORÁNEA",Y92)))</formula>
    </cfRule>
    <cfRule type="containsText" dxfId="368" priority="376" operator="containsText" text="TERMINADA">
      <formula>NOT(ISERROR(SEARCH("TERMINADA",Y92)))</formula>
    </cfRule>
    <cfRule type="containsText" dxfId="367" priority="377" operator="containsText" text="EN PROCESO">
      <formula>NOT(ISERROR(SEARCH("EN PROCESO",Y92)))</formula>
    </cfRule>
    <cfRule type="containsText" dxfId="366" priority="378" operator="containsText" text="INCUMPLIDA">
      <formula>NOT(ISERROR(SEARCH("INCUMPLIDA",Y92)))</formula>
    </cfRule>
    <cfRule type="containsText" dxfId="365" priority="379" operator="containsText" text="SIN INICIAR">
      <formula>NOT(ISERROR(SEARCH("SIN INICIAR",Y92)))</formula>
    </cfRule>
  </conditionalFormatting>
  <conditionalFormatting sqref="Y93:Z93">
    <cfRule type="containsText" dxfId="364" priority="370" operator="containsText" text="TERMINADA EXTEMPORÁNEA">
      <formula>NOT(ISERROR(SEARCH("TERMINADA EXTEMPORÁNEA",Y93)))</formula>
    </cfRule>
    <cfRule type="containsText" dxfId="363" priority="371" operator="containsText" text="TERMINADA">
      <formula>NOT(ISERROR(SEARCH("TERMINADA",Y93)))</formula>
    </cfRule>
    <cfRule type="containsText" dxfId="362" priority="372" operator="containsText" text="EN PROCESO">
      <formula>NOT(ISERROR(SEARCH("EN PROCESO",Y93)))</formula>
    </cfRule>
    <cfRule type="containsText" dxfId="361" priority="373" operator="containsText" text="INCUMPLIDA">
      <formula>NOT(ISERROR(SEARCH("INCUMPLIDA",Y93)))</formula>
    </cfRule>
    <cfRule type="containsText" dxfId="360" priority="374" operator="containsText" text="SIN INICIAR">
      <formula>NOT(ISERROR(SEARCH("SIN INICIAR",Y93)))</formula>
    </cfRule>
  </conditionalFormatting>
  <conditionalFormatting sqref="Z93">
    <cfRule type="containsText" dxfId="359" priority="369" operator="containsText" text="ABIERTA">
      <formula>NOT(ISERROR(SEARCH("ABIERTA",Z93)))</formula>
    </cfRule>
  </conditionalFormatting>
  <conditionalFormatting sqref="Z93">
    <cfRule type="containsText" dxfId="358" priority="364" operator="containsText" text="TERMINADA EXTEMPORÁNEA">
      <formula>NOT(ISERROR(SEARCH("TERMINADA EXTEMPORÁNEA",Z93)))</formula>
    </cfRule>
    <cfRule type="containsText" dxfId="357" priority="365" operator="containsText" text="TERMINADA">
      <formula>NOT(ISERROR(SEARCH("TERMINADA",Z93)))</formula>
    </cfRule>
    <cfRule type="containsText" dxfId="356" priority="366" operator="containsText" text="EN PROCESO">
      <formula>NOT(ISERROR(SEARCH("EN PROCESO",Z93)))</formula>
    </cfRule>
    <cfRule type="containsText" dxfId="355" priority="367" operator="containsText" text="INCUMPLIDA">
      <formula>NOT(ISERROR(SEARCH("INCUMPLIDA",Z93)))</formula>
    </cfRule>
    <cfRule type="containsText" dxfId="354" priority="368" operator="containsText" text="SIN INICIAR">
      <formula>NOT(ISERROR(SEARCH("SIN INICIAR",Z93)))</formula>
    </cfRule>
  </conditionalFormatting>
  <conditionalFormatting sqref="Z93">
    <cfRule type="containsText" dxfId="353" priority="363" operator="containsText" text="ABIERTA">
      <formula>NOT(ISERROR(SEARCH("ABIERTA",Z93)))</formula>
    </cfRule>
  </conditionalFormatting>
  <conditionalFormatting sqref="Y93">
    <cfRule type="containsText" dxfId="352" priority="358" operator="containsText" text="TERMINADA EXTEMPORÁNEA">
      <formula>NOT(ISERROR(SEARCH("TERMINADA EXTEMPORÁNEA",Y93)))</formula>
    </cfRule>
    <cfRule type="containsText" dxfId="351" priority="359" operator="containsText" text="TERMINADA">
      <formula>NOT(ISERROR(SEARCH("TERMINADA",Y93)))</formula>
    </cfRule>
    <cfRule type="containsText" dxfId="350" priority="360" operator="containsText" text="EN PROCESO">
      <formula>NOT(ISERROR(SEARCH("EN PROCESO",Y93)))</formula>
    </cfRule>
    <cfRule type="containsText" dxfId="349" priority="361" operator="containsText" text="INCUMPLIDA">
      <formula>NOT(ISERROR(SEARCH("INCUMPLIDA",Y93)))</formula>
    </cfRule>
    <cfRule type="containsText" dxfId="348" priority="362" operator="containsText" text="SIN INICIAR">
      <formula>NOT(ISERROR(SEARCH("SIN INICIAR",Y93)))</formula>
    </cfRule>
  </conditionalFormatting>
  <conditionalFormatting sqref="Z94">
    <cfRule type="containsText" dxfId="347" priority="347" operator="containsText" text="TERMINADA EXTEMPORÁNEA">
      <formula>NOT(ISERROR(SEARCH("TERMINADA EXTEMPORÁNEA",Z94)))</formula>
    </cfRule>
    <cfRule type="containsText" dxfId="346" priority="348" operator="containsText" text="TERMINADA">
      <formula>NOT(ISERROR(SEARCH("TERMINADA",Z94)))</formula>
    </cfRule>
    <cfRule type="containsText" dxfId="345" priority="349" operator="containsText" text="EN PROCESO">
      <formula>NOT(ISERROR(SEARCH("EN PROCESO",Z94)))</formula>
    </cfRule>
    <cfRule type="containsText" dxfId="344" priority="350" operator="containsText" text="INCUMPLIDA">
      <formula>NOT(ISERROR(SEARCH("INCUMPLIDA",Z94)))</formula>
    </cfRule>
    <cfRule type="containsText" dxfId="343" priority="351" operator="containsText" text="SIN INICIAR">
      <formula>NOT(ISERROR(SEARCH("SIN INICIAR",Z94)))</formula>
    </cfRule>
  </conditionalFormatting>
  <conditionalFormatting sqref="Z94">
    <cfRule type="containsText" dxfId="342" priority="346" operator="containsText" text="ABIERTA">
      <formula>NOT(ISERROR(SEARCH("ABIERTA",Z94)))</formula>
    </cfRule>
  </conditionalFormatting>
  <conditionalFormatting sqref="Y94">
    <cfRule type="containsText" dxfId="341" priority="341" operator="containsText" text="TERMINADA EXTEMPORÁNEA">
      <formula>NOT(ISERROR(SEARCH("TERMINADA EXTEMPORÁNEA",Y94)))</formula>
    </cfRule>
    <cfRule type="containsText" dxfId="340" priority="342" operator="containsText" text="TERMINADA">
      <formula>NOT(ISERROR(SEARCH("TERMINADA",Y94)))</formula>
    </cfRule>
    <cfRule type="containsText" dxfId="339" priority="343" operator="containsText" text="EN PROCESO">
      <formula>NOT(ISERROR(SEARCH("EN PROCESO",Y94)))</formula>
    </cfRule>
    <cfRule type="containsText" dxfId="338" priority="344" operator="containsText" text="INCUMPLIDA">
      <formula>NOT(ISERROR(SEARCH("INCUMPLIDA",Y94)))</formula>
    </cfRule>
    <cfRule type="containsText" dxfId="337" priority="345" operator="containsText" text="SIN INICIAR">
      <formula>NOT(ISERROR(SEARCH("SIN INICIAR",Y94)))</formula>
    </cfRule>
  </conditionalFormatting>
  <conditionalFormatting sqref="Y95:Z95">
    <cfRule type="containsText" dxfId="336" priority="336" operator="containsText" text="TERMINADA EXTEMPORÁNEA">
      <formula>NOT(ISERROR(SEARCH("TERMINADA EXTEMPORÁNEA",Y95)))</formula>
    </cfRule>
    <cfRule type="containsText" dxfId="335" priority="337" operator="containsText" text="TERMINADA">
      <formula>NOT(ISERROR(SEARCH("TERMINADA",Y95)))</formula>
    </cfRule>
    <cfRule type="containsText" dxfId="334" priority="338" operator="containsText" text="EN PROCESO">
      <formula>NOT(ISERROR(SEARCH("EN PROCESO",Y95)))</formula>
    </cfRule>
    <cfRule type="containsText" dxfId="333" priority="339" operator="containsText" text="INCUMPLIDA">
      <formula>NOT(ISERROR(SEARCH("INCUMPLIDA",Y95)))</formula>
    </cfRule>
    <cfRule type="containsText" dxfId="332" priority="340" operator="containsText" text="SIN INICIAR">
      <formula>NOT(ISERROR(SEARCH("SIN INICIAR",Y95)))</formula>
    </cfRule>
  </conditionalFormatting>
  <conditionalFormatting sqref="Z95">
    <cfRule type="containsText" dxfId="331" priority="335" operator="containsText" text="ABIERTA">
      <formula>NOT(ISERROR(SEARCH("ABIERTA",Z95)))</formula>
    </cfRule>
  </conditionalFormatting>
  <conditionalFormatting sqref="Z95">
    <cfRule type="containsText" dxfId="330" priority="330" operator="containsText" text="TERMINADA EXTEMPORÁNEA">
      <formula>NOT(ISERROR(SEARCH("TERMINADA EXTEMPORÁNEA",Z95)))</formula>
    </cfRule>
    <cfRule type="containsText" dxfId="329" priority="331" operator="containsText" text="TERMINADA">
      <formula>NOT(ISERROR(SEARCH("TERMINADA",Z95)))</formula>
    </cfRule>
    <cfRule type="containsText" dxfId="328" priority="332" operator="containsText" text="EN PROCESO">
      <formula>NOT(ISERROR(SEARCH("EN PROCESO",Z95)))</formula>
    </cfRule>
    <cfRule type="containsText" dxfId="327" priority="333" operator="containsText" text="INCUMPLIDA">
      <formula>NOT(ISERROR(SEARCH("INCUMPLIDA",Z95)))</formula>
    </cfRule>
    <cfRule type="containsText" dxfId="326" priority="334" operator="containsText" text="SIN INICIAR">
      <formula>NOT(ISERROR(SEARCH("SIN INICIAR",Z95)))</formula>
    </cfRule>
  </conditionalFormatting>
  <conditionalFormatting sqref="Z95">
    <cfRule type="containsText" dxfId="325" priority="329" operator="containsText" text="ABIERTA">
      <formula>NOT(ISERROR(SEARCH("ABIERTA",Z95)))</formula>
    </cfRule>
  </conditionalFormatting>
  <conditionalFormatting sqref="Y95">
    <cfRule type="containsText" dxfId="324" priority="324" operator="containsText" text="TERMINADA EXTEMPORÁNEA">
      <formula>NOT(ISERROR(SEARCH("TERMINADA EXTEMPORÁNEA",Y95)))</formula>
    </cfRule>
    <cfRule type="containsText" dxfId="323" priority="325" operator="containsText" text="TERMINADA">
      <formula>NOT(ISERROR(SEARCH("TERMINADA",Y95)))</formula>
    </cfRule>
    <cfRule type="containsText" dxfId="322" priority="326" operator="containsText" text="EN PROCESO">
      <formula>NOT(ISERROR(SEARCH("EN PROCESO",Y95)))</formula>
    </cfRule>
    <cfRule type="containsText" dxfId="321" priority="327" operator="containsText" text="INCUMPLIDA">
      <formula>NOT(ISERROR(SEARCH("INCUMPLIDA",Y95)))</formula>
    </cfRule>
    <cfRule type="containsText" dxfId="320" priority="328" operator="containsText" text="SIN INICIAR">
      <formula>NOT(ISERROR(SEARCH("SIN INICIAR",Y95)))</formula>
    </cfRule>
  </conditionalFormatting>
  <conditionalFormatting sqref="Y96:Z96">
    <cfRule type="containsText" dxfId="319" priority="319" operator="containsText" text="TERMINADA EXTEMPORÁNEA">
      <formula>NOT(ISERROR(SEARCH("TERMINADA EXTEMPORÁNEA",Y96)))</formula>
    </cfRule>
    <cfRule type="containsText" dxfId="318" priority="320" operator="containsText" text="TERMINADA">
      <formula>NOT(ISERROR(SEARCH("TERMINADA",Y96)))</formula>
    </cfRule>
    <cfRule type="containsText" dxfId="317" priority="321" operator="containsText" text="EN PROCESO">
      <formula>NOT(ISERROR(SEARCH("EN PROCESO",Y96)))</formula>
    </cfRule>
    <cfRule type="containsText" dxfId="316" priority="322" operator="containsText" text="INCUMPLIDA">
      <formula>NOT(ISERROR(SEARCH("INCUMPLIDA",Y96)))</formula>
    </cfRule>
    <cfRule type="containsText" dxfId="315" priority="323" operator="containsText" text="SIN INICIAR">
      <formula>NOT(ISERROR(SEARCH("SIN INICIAR",Y96)))</formula>
    </cfRule>
  </conditionalFormatting>
  <conditionalFormatting sqref="Z96">
    <cfRule type="containsText" dxfId="314" priority="318" operator="containsText" text="ABIERTA">
      <formula>NOT(ISERROR(SEARCH("ABIERTA",Z96)))</formula>
    </cfRule>
  </conditionalFormatting>
  <conditionalFormatting sqref="Z96">
    <cfRule type="containsText" dxfId="313" priority="313" operator="containsText" text="TERMINADA EXTEMPORÁNEA">
      <formula>NOT(ISERROR(SEARCH("TERMINADA EXTEMPORÁNEA",Z96)))</formula>
    </cfRule>
    <cfRule type="containsText" dxfId="312" priority="314" operator="containsText" text="TERMINADA">
      <formula>NOT(ISERROR(SEARCH("TERMINADA",Z96)))</formula>
    </cfRule>
    <cfRule type="containsText" dxfId="311" priority="315" operator="containsText" text="EN PROCESO">
      <formula>NOT(ISERROR(SEARCH("EN PROCESO",Z96)))</formula>
    </cfRule>
    <cfRule type="containsText" dxfId="310" priority="316" operator="containsText" text="INCUMPLIDA">
      <formula>NOT(ISERROR(SEARCH("INCUMPLIDA",Z96)))</formula>
    </cfRule>
    <cfRule type="containsText" dxfId="309" priority="317" operator="containsText" text="SIN INICIAR">
      <formula>NOT(ISERROR(SEARCH("SIN INICIAR",Z96)))</formula>
    </cfRule>
  </conditionalFormatting>
  <conditionalFormatting sqref="Z96">
    <cfRule type="containsText" dxfId="308" priority="312" operator="containsText" text="ABIERTA">
      <formula>NOT(ISERROR(SEARCH("ABIERTA",Z96)))</formula>
    </cfRule>
  </conditionalFormatting>
  <conditionalFormatting sqref="Y96">
    <cfRule type="containsText" dxfId="307" priority="307" operator="containsText" text="TERMINADA EXTEMPORÁNEA">
      <formula>NOT(ISERROR(SEARCH("TERMINADA EXTEMPORÁNEA",Y96)))</formula>
    </cfRule>
    <cfRule type="containsText" dxfId="306" priority="308" operator="containsText" text="TERMINADA">
      <formula>NOT(ISERROR(SEARCH("TERMINADA",Y96)))</formula>
    </cfRule>
    <cfRule type="containsText" dxfId="305" priority="309" operator="containsText" text="EN PROCESO">
      <formula>NOT(ISERROR(SEARCH("EN PROCESO",Y96)))</formula>
    </cfRule>
    <cfRule type="containsText" dxfId="304" priority="310" operator="containsText" text="INCUMPLIDA">
      <formula>NOT(ISERROR(SEARCH("INCUMPLIDA",Y96)))</formula>
    </cfRule>
    <cfRule type="containsText" dxfId="303" priority="311" operator="containsText" text="SIN INICIAR">
      <formula>NOT(ISERROR(SEARCH("SIN INICIAR",Y96)))</formula>
    </cfRule>
  </conditionalFormatting>
  <conditionalFormatting sqref="Y97:Z97">
    <cfRule type="containsText" dxfId="302" priority="302" operator="containsText" text="TERMINADA EXTEMPORÁNEA">
      <formula>NOT(ISERROR(SEARCH("TERMINADA EXTEMPORÁNEA",Y97)))</formula>
    </cfRule>
    <cfRule type="containsText" dxfId="301" priority="303" operator="containsText" text="TERMINADA">
      <formula>NOT(ISERROR(SEARCH("TERMINADA",Y97)))</formula>
    </cfRule>
    <cfRule type="containsText" dxfId="300" priority="304" operator="containsText" text="EN PROCESO">
      <formula>NOT(ISERROR(SEARCH("EN PROCESO",Y97)))</formula>
    </cfRule>
    <cfRule type="containsText" dxfId="299" priority="305" operator="containsText" text="INCUMPLIDA">
      <formula>NOT(ISERROR(SEARCH("INCUMPLIDA",Y97)))</formula>
    </cfRule>
    <cfRule type="containsText" dxfId="298" priority="306" operator="containsText" text="SIN INICIAR">
      <formula>NOT(ISERROR(SEARCH("SIN INICIAR",Y97)))</formula>
    </cfRule>
  </conditionalFormatting>
  <conditionalFormatting sqref="Z97">
    <cfRule type="containsText" dxfId="297" priority="301" operator="containsText" text="ABIERTA">
      <formula>NOT(ISERROR(SEARCH("ABIERTA",Z97)))</formula>
    </cfRule>
  </conditionalFormatting>
  <conditionalFormatting sqref="Z97">
    <cfRule type="containsText" dxfId="296" priority="296" operator="containsText" text="TERMINADA EXTEMPORÁNEA">
      <formula>NOT(ISERROR(SEARCH("TERMINADA EXTEMPORÁNEA",Z97)))</formula>
    </cfRule>
    <cfRule type="containsText" dxfId="295" priority="297" operator="containsText" text="TERMINADA">
      <formula>NOT(ISERROR(SEARCH("TERMINADA",Z97)))</formula>
    </cfRule>
    <cfRule type="containsText" dxfId="294" priority="298" operator="containsText" text="EN PROCESO">
      <formula>NOT(ISERROR(SEARCH("EN PROCESO",Z97)))</formula>
    </cfRule>
    <cfRule type="containsText" dxfId="293" priority="299" operator="containsText" text="INCUMPLIDA">
      <formula>NOT(ISERROR(SEARCH("INCUMPLIDA",Z97)))</formula>
    </cfRule>
    <cfRule type="containsText" dxfId="292" priority="300" operator="containsText" text="SIN INICIAR">
      <formula>NOT(ISERROR(SEARCH("SIN INICIAR",Z97)))</formula>
    </cfRule>
  </conditionalFormatting>
  <conditionalFormatting sqref="Z97">
    <cfRule type="containsText" dxfId="291" priority="295" operator="containsText" text="ABIERTA">
      <formula>NOT(ISERROR(SEARCH("ABIERTA",Z97)))</formula>
    </cfRule>
  </conditionalFormatting>
  <conditionalFormatting sqref="Y97">
    <cfRule type="containsText" dxfId="290" priority="290" operator="containsText" text="TERMINADA EXTEMPORÁNEA">
      <formula>NOT(ISERROR(SEARCH("TERMINADA EXTEMPORÁNEA",Y97)))</formula>
    </cfRule>
    <cfRule type="containsText" dxfId="289" priority="291" operator="containsText" text="TERMINADA">
      <formula>NOT(ISERROR(SEARCH("TERMINADA",Y97)))</formula>
    </cfRule>
    <cfRule type="containsText" dxfId="288" priority="292" operator="containsText" text="EN PROCESO">
      <formula>NOT(ISERROR(SEARCH("EN PROCESO",Y97)))</formula>
    </cfRule>
    <cfRule type="containsText" dxfId="287" priority="293" operator="containsText" text="INCUMPLIDA">
      <formula>NOT(ISERROR(SEARCH("INCUMPLIDA",Y97)))</formula>
    </cfRule>
    <cfRule type="containsText" dxfId="286" priority="294" operator="containsText" text="SIN INICIAR">
      <formula>NOT(ISERROR(SEARCH("SIN INICIAR",Y97)))</formula>
    </cfRule>
  </conditionalFormatting>
  <conditionalFormatting sqref="Y98:Z98">
    <cfRule type="containsText" dxfId="285" priority="285" operator="containsText" text="TERMINADA EXTEMPORÁNEA">
      <formula>NOT(ISERROR(SEARCH("TERMINADA EXTEMPORÁNEA",Y98)))</formula>
    </cfRule>
    <cfRule type="containsText" dxfId="284" priority="286" operator="containsText" text="TERMINADA">
      <formula>NOT(ISERROR(SEARCH("TERMINADA",Y98)))</formula>
    </cfRule>
    <cfRule type="containsText" dxfId="283" priority="287" operator="containsText" text="EN PROCESO">
      <formula>NOT(ISERROR(SEARCH("EN PROCESO",Y98)))</formula>
    </cfRule>
    <cfRule type="containsText" dxfId="282" priority="288" operator="containsText" text="INCUMPLIDA">
      <formula>NOT(ISERROR(SEARCH("INCUMPLIDA",Y98)))</formula>
    </cfRule>
    <cfRule type="containsText" dxfId="281" priority="289" operator="containsText" text="SIN INICIAR">
      <formula>NOT(ISERROR(SEARCH("SIN INICIAR",Y98)))</formula>
    </cfRule>
  </conditionalFormatting>
  <conditionalFormatting sqref="Z98">
    <cfRule type="containsText" dxfId="280" priority="284" operator="containsText" text="ABIERTA">
      <formula>NOT(ISERROR(SEARCH("ABIERTA",Z98)))</formula>
    </cfRule>
  </conditionalFormatting>
  <conditionalFormatting sqref="Z98">
    <cfRule type="containsText" dxfId="279" priority="279" operator="containsText" text="TERMINADA EXTEMPORÁNEA">
      <formula>NOT(ISERROR(SEARCH("TERMINADA EXTEMPORÁNEA",Z98)))</formula>
    </cfRule>
    <cfRule type="containsText" dxfId="278" priority="280" operator="containsText" text="TERMINADA">
      <formula>NOT(ISERROR(SEARCH("TERMINADA",Z98)))</formula>
    </cfRule>
    <cfRule type="containsText" dxfId="277" priority="281" operator="containsText" text="EN PROCESO">
      <formula>NOT(ISERROR(SEARCH("EN PROCESO",Z98)))</formula>
    </cfRule>
    <cfRule type="containsText" dxfId="276" priority="282" operator="containsText" text="INCUMPLIDA">
      <formula>NOT(ISERROR(SEARCH("INCUMPLIDA",Z98)))</formula>
    </cfRule>
    <cfRule type="containsText" dxfId="275" priority="283" operator="containsText" text="SIN INICIAR">
      <formula>NOT(ISERROR(SEARCH("SIN INICIAR",Z98)))</formula>
    </cfRule>
  </conditionalFormatting>
  <conditionalFormatting sqref="Z98">
    <cfRule type="containsText" dxfId="274" priority="278" operator="containsText" text="ABIERTA">
      <formula>NOT(ISERROR(SEARCH("ABIERTA",Z98)))</formula>
    </cfRule>
  </conditionalFormatting>
  <conditionalFormatting sqref="Y98">
    <cfRule type="containsText" dxfId="273" priority="273" operator="containsText" text="TERMINADA EXTEMPORÁNEA">
      <formula>NOT(ISERROR(SEARCH("TERMINADA EXTEMPORÁNEA",Y98)))</formula>
    </cfRule>
    <cfRule type="containsText" dxfId="272" priority="274" operator="containsText" text="TERMINADA">
      <formula>NOT(ISERROR(SEARCH("TERMINADA",Y98)))</formula>
    </cfRule>
    <cfRule type="containsText" dxfId="271" priority="275" operator="containsText" text="EN PROCESO">
      <formula>NOT(ISERROR(SEARCH("EN PROCESO",Y98)))</formula>
    </cfRule>
    <cfRule type="containsText" dxfId="270" priority="276" operator="containsText" text="INCUMPLIDA">
      <formula>NOT(ISERROR(SEARCH("INCUMPLIDA",Y98)))</formula>
    </cfRule>
    <cfRule type="containsText" dxfId="269" priority="277" operator="containsText" text="SIN INICIAR">
      <formula>NOT(ISERROR(SEARCH("SIN INICIAR",Y98)))</formula>
    </cfRule>
  </conditionalFormatting>
  <conditionalFormatting sqref="Y99:Z99">
    <cfRule type="containsText" dxfId="268" priority="268" operator="containsText" text="TERMINADA EXTEMPORÁNEA">
      <formula>NOT(ISERROR(SEARCH("TERMINADA EXTEMPORÁNEA",Y99)))</formula>
    </cfRule>
    <cfRule type="containsText" dxfId="267" priority="269" operator="containsText" text="TERMINADA">
      <formula>NOT(ISERROR(SEARCH("TERMINADA",Y99)))</formula>
    </cfRule>
    <cfRule type="containsText" dxfId="266" priority="270" operator="containsText" text="EN PROCESO">
      <formula>NOT(ISERROR(SEARCH("EN PROCESO",Y99)))</formula>
    </cfRule>
    <cfRule type="containsText" dxfId="265" priority="271" operator="containsText" text="INCUMPLIDA">
      <formula>NOT(ISERROR(SEARCH("INCUMPLIDA",Y99)))</formula>
    </cfRule>
    <cfRule type="containsText" dxfId="264" priority="272" operator="containsText" text="SIN INICIAR">
      <formula>NOT(ISERROR(SEARCH("SIN INICIAR",Y99)))</formula>
    </cfRule>
  </conditionalFormatting>
  <conditionalFormatting sqref="Z99">
    <cfRule type="containsText" dxfId="263" priority="267" operator="containsText" text="ABIERTA">
      <formula>NOT(ISERROR(SEARCH("ABIERTA",Z99)))</formula>
    </cfRule>
  </conditionalFormatting>
  <conditionalFormatting sqref="Z99">
    <cfRule type="containsText" dxfId="262" priority="262" operator="containsText" text="TERMINADA EXTEMPORÁNEA">
      <formula>NOT(ISERROR(SEARCH("TERMINADA EXTEMPORÁNEA",Z99)))</formula>
    </cfRule>
    <cfRule type="containsText" dxfId="261" priority="263" operator="containsText" text="TERMINADA">
      <formula>NOT(ISERROR(SEARCH("TERMINADA",Z99)))</formula>
    </cfRule>
    <cfRule type="containsText" dxfId="260" priority="264" operator="containsText" text="EN PROCESO">
      <formula>NOT(ISERROR(SEARCH("EN PROCESO",Z99)))</formula>
    </cfRule>
    <cfRule type="containsText" dxfId="259" priority="265" operator="containsText" text="INCUMPLIDA">
      <formula>NOT(ISERROR(SEARCH("INCUMPLIDA",Z99)))</formula>
    </cfRule>
    <cfRule type="containsText" dxfId="258" priority="266" operator="containsText" text="SIN INICIAR">
      <formula>NOT(ISERROR(SEARCH("SIN INICIAR",Z99)))</formula>
    </cfRule>
  </conditionalFormatting>
  <conditionalFormatting sqref="Z99">
    <cfRule type="containsText" dxfId="257" priority="261" operator="containsText" text="ABIERTA">
      <formula>NOT(ISERROR(SEARCH("ABIERTA",Z99)))</formula>
    </cfRule>
  </conditionalFormatting>
  <conditionalFormatting sqref="Y99">
    <cfRule type="containsText" dxfId="256" priority="256" operator="containsText" text="TERMINADA EXTEMPORÁNEA">
      <formula>NOT(ISERROR(SEARCH("TERMINADA EXTEMPORÁNEA",Y99)))</formula>
    </cfRule>
    <cfRule type="containsText" dxfId="255" priority="257" operator="containsText" text="TERMINADA">
      <formula>NOT(ISERROR(SEARCH("TERMINADA",Y99)))</formula>
    </cfRule>
    <cfRule type="containsText" dxfId="254" priority="258" operator="containsText" text="EN PROCESO">
      <formula>NOT(ISERROR(SEARCH("EN PROCESO",Y99)))</formula>
    </cfRule>
    <cfRule type="containsText" dxfId="253" priority="259" operator="containsText" text="INCUMPLIDA">
      <formula>NOT(ISERROR(SEARCH("INCUMPLIDA",Y99)))</formula>
    </cfRule>
    <cfRule type="containsText" dxfId="252" priority="260" operator="containsText" text="SIN INICIAR">
      <formula>NOT(ISERROR(SEARCH("SIN INICIAR",Y99)))</formula>
    </cfRule>
  </conditionalFormatting>
  <conditionalFormatting sqref="Y100:Z100">
    <cfRule type="containsText" dxfId="251" priority="251" operator="containsText" text="TERMINADA EXTEMPORÁNEA">
      <formula>NOT(ISERROR(SEARCH("TERMINADA EXTEMPORÁNEA",Y100)))</formula>
    </cfRule>
    <cfRule type="containsText" dxfId="250" priority="252" operator="containsText" text="TERMINADA">
      <formula>NOT(ISERROR(SEARCH("TERMINADA",Y100)))</formula>
    </cfRule>
    <cfRule type="containsText" dxfId="249" priority="253" operator="containsText" text="EN PROCESO">
      <formula>NOT(ISERROR(SEARCH("EN PROCESO",Y100)))</formula>
    </cfRule>
    <cfRule type="containsText" dxfId="248" priority="254" operator="containsText" text="INCUMPLIDA">
      <formula>NOT(ISERROR(SEARCH("INCUMPLIDA",Y100)))</formula>
    </cfRule>
    <cfRule type="containsText" dxfId="247" priority="255" operator="containsText" text="SIN INICIAR">
      <formula>NOT(ISERROR(SEARCH("SIN INICIAR",Y100)))</formula>
    </cfRule>
  </conditionalFormatting>
  <conditionalFormatting sqref="Z100">
    <cfRule type="containsText" dxfId="246" priority="250" operator="containsText" text="ABIERTA">
      <formula>NOT(ISERROR(SEARCH("ABIERTA",Z100)))</formula>
    </cfRule>
  </conditionalFormatting>
  <conditionalFormatting sqref="Z100">
    <cfRule type="containsText" dxfId="245" priority="245" operator="containsText" text="TERMINADA EXTEMPORÁNEA">
      <formula>NOT(ISERROR(SEARCH("TERMINADA EXTEMPORÁNEA",Z100)))</formula>
    </cfRule>
    <cfRule type="containsText" dxfId="244" priority="246" operator="containsText" text="TERMINADA">
      <formula>NOT(ISERROR(SEARCH("TERMINADA",Z100)))</formula>
    </cfRule>
    <cfRule type="containsText" dxfId="243" priority="247" operator="containsText" text="EN PROCESO">
      <formula>NOT(ISERROR(SEARCH("EN PROCESO",Z100)))</formula>
    </cfRule>
    <cfRule type="containsText" dxfId="242" priority="248" operator="containsText" text="INCUMPLIDA">
      <formula>NOT(ISERROR(SEARCH("INCUMPLIDA",Z100)))</formula>
    </cfRule>
    <cfRule type="containsText" dxfId="241" priority="249" operator="containsText" text="SIN INICIAR">
      <formula>NOT(ISERROR(SEARCH("SIN INICIAR",Z100)))</formula>
    </cfRule>
  </conditionalFormatting>
  <conditionalFormatting sqref="Z100">
    <cfRule type="containsText" dxfId="240" priority="244" operator="containsText" text="ABIERTA">
      <formula>NOT(ISERROR(SEARCH("ABIERTA",Z100)))</formula>
    </cfRule>
  </conditionalFormatting>
  <conditionalFormatting sqref="Y100">
    <cfRule type="containsText" dxfId="239" priority="239" operator="containsText" text="TERMINADA EXTEMPORÁNEA">
      <formula>NOT(ISERROR(SEARCH("TERMINADA EXTEMPORÁNEA",Y100)))</formula>
    </cfRule>
    <cfRule type="containsText" dxfId="238" priority="240" operator="containsText" text="TERMINADA">
      <formula>NOT(ISERROR(SEARCH("TERMINADA",Y100)))</formula>
    </cfRule>
    <cfRule type="containsText" dxfId="237" priority="241" operator="containsText" text="EN PROCESO">
      <formula>NOT(ISERROR(SEARCH("EN PROCESO",Y100)))</formula>
    </cfRule>
    <cfRule type="containsText" dxfId="236" priority="242" operator="containsText" text="INCUMPLIDA">
      <formula>NOT(ISERROR(SEARCH("INCUMPLIDA",Y100)))</formula>
    </cfRule>
    <cfRule type="containsText" dxfId="235" priority="243" operator="containsText" text="SIN INICIAR">
      <formula>NOT(ISERROR(SEARCH("SIN INICIAR",Y100)))</formula>
    </cfRule>
  </conditionalFormatting>
  <conditionalFormatting sqref="Y101:Z101">
    <cfRule type="containsText" dxfId="234" priority="234" operator="containsText" text="TERMINADA EXTEMPORÁNEA">
      <formula>NOT(ISERROR(SEARCH("TERMINADA EXTEMPORÁNEA",Y101)))</formula>
    </cfRule>
    <cfRule type="containsText" dxfId="233" priority="235" operator="containsText" text="TERMINADA">
      <formula>NOT(ISERROR(SEARCH("TERMINADA",Y101)))</formula>
    </cfRule>
    <cfRule type="containsText" dxfId="232" priority="236" operator="containsText" text="EN PROCESO">
      <formula>NOT(ISERROR(SEARCH("EN PROCESO",Y101)))</formula>
    </cfRule>
    <cfRule type="containsText" dxfId="231" priority="237" operator="containsText" text="INCUMPLIDA">
      <formula>NOT(ISERROR(SEARCH("INCUMPLIDA",Y101)))</formula>
    </cfRule>
    <cfRule type="containsText" dxfId="230" priority="238" operator="containsText" text="SIN INICIAR">
      <formula>NOT(ISERROR(SEARCH("SIN INICIAR",Y101)))</formula>
    </cfRule>
  </conditionalFormatting>
  <conditionalFormatting sqref="Z101">
    <cfRule type="containsText" dxfId="229" priority="233" operator="containsText" text="ABIERTA">
      <formula>NOT(ISERROR(SEARCH("ABIERTA",Z101)))</formula>
    </cfRule>
  </conditionalFormatting>
  <conditionalFormatting sqref="Z101">
    <cfRule type="containsText" dxfId="228" priority="228" operator="containsText" text="TERMINADA EXTEMPORÁNEA">
      <formula>NOT(ISERROR(SEARCH("TERMINADA EXTEMPORÁNEA",Z101)))</formula>
    </cfRule>
    <cfRule type="containsText" dxfId="227" priority="229" operator="containsText" text="TERMINADA">
      <formula>NOT(ISERROR(SEARCH("TERMINADA",Z101)))</formula>
    </cfRule>
    <cfRule type="containsText" dxfId="226" priority="230" operator="containsText" text="EN PROCESO">
      <formula>NOT(ISERROR(SEARCH("EN PROCESO",Z101)))</formula>
    </cfRule>
    <cfRule type="containsText" dxfId="225" priority="231" operator="containsText" text="INCUMPLIDA">
      <formula>NOT(ISERROR(SEARCH("INCUMPLIDA",Z101)))</formula>
    </cfRule>
    <cfRule type="containsText" dxfId="224" priority="232" operator="containsText" text="SIN INICIAR">
      <formula>NOT(ISERROR(SEARCH("SIN INICIAR",Z101)))</formula>
    </cfRule>
  </conditionalFormatting>
  <conditionalFormatting sqref="Z101">
    <cfRule type="containsText" dxfId="223" priority="227" operator="containsText" text="ABIERTA">
      <formula>NOT(ISERROR(SEARCH("ABIERTA",Z101)))</formula>
    </cfRule>
  </conditionalFormatting>
  <conditionalFormatting sqref="Y101">
    <cfRule type="containsText" dxfId="222" priority="222" operator="containsText" text="TERMINADA EXTEMPORÁNEA">
      <formula>NOT(ISERROR(SEARCH("TERMINADA EXTEMPORÁNEA",Y101)))</formula>
    </cfRule>
    <cfRule type="containsText" dxfId="221" priority="223" operator="containsText" text="TERMINADA">
      <formula>NOT(ISERROR(SEARCH("TERMINADA",Y101)))</formula>
    </cfRule>
    <cfRule type="containsText" dxfId="220" priority="224" operator="containsText" text="EN PROCESO">
      <formula>NOT(ISERROR(SEARCH("EN PROCESO",Y101)))</formula>
    </cfRule>
    <cfRule type="containsText" dxfId="219" priority="225" operator="containsText" text="INCUMPLIDA">
      <formula>NOT(ISERROR(SEARCH("INCUMPLIDA",Y101)))</formula>
    </cfRule>
    <cfRule type="containsText" dxfId="218" priority="226" operator="containsText" text="SIN INICIAR">
      <formula>NOT(ISERROR(SEARCH("SIN INICIAR",Y101)))</formula>
    </cfRule>
  </conditionalFormatting>
  <conditionalFormatting sqref="Y102:Z102">
    <cfRule type="containsText" dxfId="217" priority="217" operator="containsText" text="TERMINADA EXTEMPORÁNEA">
      <formula>NOT(ISERROR(SEARCH("TERMINADA EXTEMPORÁNEA",Y102)))</formula>
    </cfRule>
    <cfRule type="containsText" dxfId="216" priority="218" operator="containsText" text="TERMINADA">
      <formula>NOT(ISERROR(SEARCH("TERMINADA",Y102)))</formula>
    </cfRule>
    <cfRule type="containsText" dxfId="215" priority="219" operator="containsText" text="EN PROCESO">
      <formula>NOT(ISERROR(SEARCH("EN PROCESO",Y102)))</formula>
    </cfRule>
    <cfRule type="containsText" dxfId="214" priority="220" operator="containsText" text="INCUMPLIDA">
      <formula>NOT(ISERROR(SEARCH("INCUMPLIDA",Y102)))</formula>
    </cfRule>
    <cfRule type="containsText" dxfId="213" priority="221" operator="containsText" text="SIN INICIAR">
      <formula>NOT(ISERROR(SEARCH("SIN INICIAR",Y102)))</formula>
    </cfRule>
  </conditionalFormatting>
  <conditionalFormatting sqref="Z102">
    <cfRule type="containsText" dxfId="212" priority="216" operator="containsText" text="ABIERTA">
      <formula>NOT(ISERROR(SEARCH("ABIERTA",Z102)))</formula>
    </cfRule>
  </conditionalFormatting>
  <conditionalFormatting sqref="Z102">
    <cfRule type="containsText" dxfId="211" priority="211" operator="containsText" text="TERMINADA EXTEMPORÁNEA">
      <formula>NOT(ISERROR(SEARCH("TERMINADA EXTEMPORÁNEA",Z102)))</formula>
    </cfRule>
    <cfRule type="containsText" dxfId="210" priority="212" operator="containsText" text="TERMINADA">
      <formula>NOT(ISERROR(SEARCH("TERMINADA",Z102)))</formula>
    </cfRule>
    <cfRule type="containsText" dxfId="209" priority="213" operator="containsText" text="EN PROCESO">
      <formula>NOT(ISERROR(SEARCH("EN PROCESO",Z102)))</formula>
    </cfRule>
    <cfRule type="containsText" dxfId="208" priority="214" operator="containsText" text="INCUMPLIDA">
      <formula>NOT(ISERROR(SEARCH("INCUMPLIDA",Z102)))</formula>
    </cfRule>
    <cfRule type="containsText" dxfId="207" priority="215" operator="containsText" text="SIN INICIAR">
      <formula>NOT(ISERROR(SEARCH("SIN INICIAR",Z102)))</formula>
    </cfRule>
  </conditionalFormatting>
  <conditionalFormatting sqref="Z102">
    <cfRule type="containsText" dxfId="206" priority="210" operator="containsText" text="ABIERTA">
      <formula>NOT(ISERROR(SEARCH("ABIERTA",Z102)))</formula>
    </cfRule>
  </conditionalFormatting>
  <conditionalFormatting sqref="Y102">
    <cfRule type="containsText" dxfId="205" priority="205" operator="containsText" text="TERMINADA EXTEMPORÁNEA">
      <formula>NOT(ISERROR(SEARCH("TERMINADA EXTEMPORÁNEA",Y102)))</formula>
    </cfRule>
    <cfRule type="containsText" dxfId="204" priority="206" operator="containsText" text="TERMINADA">
      <formula>NOT(ISERROR(SEARCH("TERMINADA",Y102)))</formula>
    </cfRule>
    <cfRule type="containsText" dxfId="203" priority="207" operator="containsText" text="EN PROCESO">
      <formula>NOT(ISERROR(SEARCH("EN PROCESO",Y102)))</formula>
    </cfRule>
    <cfRule type="containsText" dxfId="202" priority="208" operator="containsText" text="INCUMPLIDA">
      <formula>NOT(ISERROR(SEARCH("INCUMPLIDA",Y102)))</formula>
    </cfRule>
    <cfRule type="containsText" dxfId="201" priority="209" operator="containsText" text="SIN INICIAR">
      <formula>NOT(ISERROR(SEARCH("SIN INICIAR",Y102)))</formula>
    </cfRule>
  </conditionalFormatting>
  <conditionalFormatting sqref="Y103:Z103">
    <cfRule type="containsText" dxfId="200" priority="200" operator="containsText" text="TERMINADA EXTEMPORÁNEA">
      <formula>NOT(ISERROR(SEARCH("TERMINADA EXTEMPORÁNEA",Y103)))</formula>
    </cfRule>
    <cfRule type="containsText" dxfId="199" priority="201" operator="containsText" text="TERMINADA">
      <formula>NOT(ISERROR(SEARCH("TERMINADA",Y103)))</formula>
    </cfRule>
    <cfRule type="containsText" dxfId="198" priority="202" operator="containsText" text="EN PROCESO">
      <formula>NOT(ISERROR(SEARCH("EN PROCESO",Y103)))</formula>
    </cfRule>
    <cfRule type="containsText" dxfId="197" priority="203" operator="containsText" text="INCUMPLIDA">
      <formula>NOT(ISERROR(SEARCH("INCUMPLIDA",Y103)))</formula>
    </cfRule>
    <cfRule type="containsText" dxfId="196" priority="204" operator="containsText" text="SIN INICIAR">
      <formula>NOT(ISERROR(SEARCH("SIN INICIAR",Y103)))</formula>
    </cfRule>
  </conditionalFormatting>
  <conditionalFormatting sqref="Z103">
    <cfRule type="containsText" dxfId="195" priority="199" operator="containsText" text="ABIERTA">
      <formula>NOT(ISERROR(SEARCH("ABIERTA",Z103)))</formula>
    </cfRule>
  </conditionalFormatting>
  <conditionalFormatting sqref="Z103">
    <cfRule type="containsText" dxfId="194" priority="194" operator="containsText" text="TERMINADA EXTEMPORÁNEA">
      <formula>NOT(ISERROR(SEARCH("TERMINADA EXTEMPORÁNEA",Z103)))</formula>
    </cfRule>
    <cfRule type="containsText" dxfId="193" priority="195" operator="containsText" text="TERMINADA">
      <formula>NOT(ISERROR(SEARCH("TERMINADA",Z103)))</formula>
    </cfRule>
    <cfRule type="containsText" dxfId="192" priority="196" operator="containsText" text="EN PROCESO">
      <formula>NOT(ISERROR(SEARCH("EN PROCESO",Z103)))</formula>
    </cfRule>
    <cfRule type="containsText" dxfId="191" priority="197" operator="containsText" text="INCUMPLIDA">
      <formula>NOT(ISERROR(SEARCH("INCUMPLIDA",Z103)))</formula>
    </cfRule>
    <cfRule type="containsText" dxfId="190" priority="198" operator="containsText" text="SIN INICIAR">
      <formula>NOT(ISERROR(SEARCH("SIN INICIAR",Z103)))</formula>
    </cfRule>
  </conditionalFormatting>
  <conditionalFormatting sqref="Z103">
    <cfRule type="containsText" dxfId="189" priority="193" operator="containsText" text="ABIERTA">
      <formula>NOT(ISERROR(SEARCH("ABIERTA",Z103)))</formula>
    </cfRule>
  </conditionalFormatting>
  <conditionalFormatting sqref="Y103">
    <cfRule type="containsText" dxfId="188" priority="188" operator="containsText" text="TERMINADA EXTEMPORÁNEA">
      <formula>NOT(ISERROR(SEARCH("TERMINADA EXTEMPORÁNEA",Y103)))</formula>
    </cfRule>
    <cfRule type="containsText" dxfId="187" priority="189" operator="containsText" text="TERMINADA">
      <formula>NOT(ISERROR(SEARCH("TERMINADA",Y103)))</formula>
    </cfRule>
    <cfRule type="containsText" dxfId="186" priority="190" operator="containsText" text="EN PROCESO">
      <formula>NOT(ISERROR(SEARCH("EN PROCESO",Y103)))</formula>
    </cfRule>
    <cfRule type="containsText" dxfId="185" priority="191" operator="containsText" text="INCUMPLIDA">
      <formula>NOT(ISERROR(SEARCH("INCUMPLIDA",Y103)))</formula>
    </cfRule>
    <cfRule type="containsText" dxfId="184" priority="192" operator="containsText" text="SIN INICIAR">
      <formula>NOT(ISERROR(SEARCH("SIN INICIAR",Y103)))</formula>
    </cfRule>
  </conditionalFormatting>
  <conditionalFormatting sqref="Y104:Z104">
    <cfRule type="containsText" dxfId="183" priority="183" operator="containsText" text="TERMINADA EXTEMPORÁNEA">
      <formula>NOT(ISERROR(SEARCH("TERMINADA EXTEMPORÁNEA",Y104)))</formula>
    </cfRule>
    <cfRule type="containsText" dxfId="182" priority="184" operator="containsText" text="TERMINADA">
      <formula>NOT(ISERROR(SEARCH("TERMINADA",Y104)))</formula>
    </cfRule>
    <cfRule type="containsText" dxfId="181" priority="185" operator="containsText" text="EN PROCESO">
      <formula>NOT(ISERROR(SEARCH("EN PROCESO",Y104)))</formula>
    </cfRule>
    <cfRule type="containsText" dxfId="180" priority="186" operator="containsText" text="INCUMPLIDA">
      <formula>NOT(ISERROR(SEARCH("INCUMPLIDA",Y104)))</formula>
    </cfRule>
    <cfRule type="containsText" dxfId="179" priority="187" operator="containsText" text="SIN INICIAR">
      <formula>NOT(ISERROR(SEARCH("SIN INICIAR",Y104)))</formula>
    </cfRule>
  </conditionalFormatting>
  <conditionalFormatting sqref="Z104">
    <cfRule type="containsText" dxfId="178" priority="182" operator="containsText" text="ABIERTA">
      <formula>NOT(ISERROR(SEARCH("ABIERTA",Z104)))</formula>
    </cfRule>
  </conditionalFormatting>
  <conditionalFormatting sqref="Z104">
    <cfRule type="containsText" dxfId="177" priority="177" operator="containsText" text="TERMINADA EXTEMPORÁNEA">
      <formula>NOT(ISERROR(SEARCH("TERMINADA EXTEMPORÁNEA",Z104)))</formula>
    </cfRule>
    <cfRule type="containsText" dxfId="176" priority="178" operator="containsText" text="TERMINADA">
      <formula>NOT(ISERROR(SEARCH("TERMINADA",Z104)))</formula>
    </cfRule>
    <cfRule type="containsText" dxfId="175" priority="179" operator="containsText" text="EN PROCESO">
      <formula>NOT(ISERROR(SEARCH("EN PROCESO",Z104)))</formula>
    </cfRule>
    <cfRule type="containsText" dxfId="174" priority="180" operator="containsText" text="INCUMPLIDA">
      <formula>NOT(ISERROR(SEARCH("INCUMPLIDA",Z104)))</formula>
    </cfRule>
    <cfRule type="containsText" dxfId="173" priority="181" operator="containsText" text="SIN INICIAR">
      <formula>NOT(ISERROR(SEARCH("SIN INICIAR",Z104)))</formula>
    </cfRule>
  </conditionalFormatting>
  <conditionalFormatting sqref="Z104">
    <cfRule type="containsText" dxfId="172" priority="176" operator="containsText" text="ABIERTA">
      <formula>NOT(ISERROR(SEARCH("ABIERTA",Z104)))</formula>
    </cfRule>
  </conditionalFormatting>
  <conditionalFormatting sqref="Y104">
    <cfRule type="containsText" dxfId="171" priority="171" operator="containsText" text="TERMINADA EXTEMPORÁNEA">
      <formula>NOT(ISERROR(SEARCH("TERMINADA EXTEMPORÁNEA",Y104)))</formula>
    </cfRule>
    <cfRule type="containsText" dxfId="170" priority="172" operator="containsText" text="TERMINADA">
      <formula>NOT(ISERROR(SEARCH("TERMINADA",Y104)))</formula>
    </cfRule>
    <cfRule type="containsText" dxfId="169" priority="173" operator="containsText" text="EN PROCESO">
      <formula>NOT(ISERROR(SEARCH("EN PROCESO",Y104)))</formula>
    </cfRule>
    <cfRule type="containsText" dxfId="168" priority="174" operator="containsText" text="INCUMPLIDA">
      <formula>NOT(ISERROR(SEARCH("INCUMPLIDA",Y104)))</formula>
    </cfRule>
    <cfRule type="containsText" dxfId="167" priority="175" operator="containsText" text="SIN INICIAR">
      <formula>NOT(ISERROR(SEARCH("SIN INICIAR",Y104)))</formula>
    </cfRule>
  </conditionalFormatting>
  <conditionalFormatting sqref="Y105:Z105">
    <cfRule type="containsText" dxfId="166" priority="166" operator="containsText" text="TERMINADA EXTEMPORÁNEA">
      <formula>NOT(ISERROR(SEARCH("TERMINADA EXTEMPORÁNEA",Y105)))</formula>
    </cfRule>
    <cfRule type="containsText" dxfId="165" priority="167" operator="containsText" text="TERMINADA">
      <formula>NOT(ISERROR(SEARCH("TERMINADA",Y105)))</formula>
    </cfRule>
    <cfRule type="containsText" dxfId="164" priority="168" operator="containsText" text="EN PROCESO">
      <formula>NOT(ISERROR(SEARCH("EN PROCESO",Y105)))</formula>
    </cfRule>
    <cfRule type="containsText" dxfId="163" priority="169" operator="containsText" text="INCUMPLIDA">
      <formula>NOT(ISERROR(SEARCH("INCUMPLIDA",Y105)))</formula>
    </cfRule>
    <cfRule type="containsText" dxfId="162" priority="170" operator="containsText" text="SIN INICIAR">
      <formula>NOT(ISERROR(SEARCH("SIN INICIAR",Y105)))</formula>
    </cfRule>
  </conditionalFormatting>
  <conditionalFormatting sqref="Z105">
    <cfRule type="containsText" dxfId="161" priority="165" operator="containsText" text="ABIERTA">
      <formula>NOT(ISERROR(SEARCH("ABIERTA",Z105)))</formula>
    </cfRule>
  </conditionalFormatting>
  <conditionalFormatting sqref="Z105">
    <cfRule type="containsText" dxfId="160" priority="160" operator="containsText" text="TERMINADA EXTEMPORÁNEA">
      <formula>NOT(ISERROR(SEARCH("TERMINADA EXTEMPORÁNEA",Z105)))</formula>
    </cfRule>
    <cfRule type="containsText" dxfId="159" priority="161" operator="containsText" text="TERMINADA">
      <formula>NOT(ISERROR(SEARCH("TERMINADA",Z105)))</formula>
    </cfRule>
    <cfRule type="containsText" dxfId="158" priority="162" operator="containsText" text="EN PROCESO">
      <formula>NOT(ISERROR(SEARCH("EN PROCESO",Z105)))</formula>
    </cfRule>
    <cfRule type="containsText" dxfId="157" priority="163" operator="containsText" text="INCUMPLIDA">
      <formula>NOT(ISERROR(SEARCH("INCUMPLIDA",Z105)))</formula>
    </cfRule>
    <cfRule type="containsText" dxfId="156" priority="164" operator="containsText" text="SIN INICIAR">
      <formula>NOT(ISERROR(SEARCH("SIN INICIAR",Z105)))</formula>
    </cfRule>
  </conditionalFormatting>
  <conditionalFormatting sqref="Z105">
    <cfRule type="containsText" dxfId="155" priority="159" operator="containsText" text="ABIERTA">
      <formula>NOT(ISERROR(SEARCH("ABIERTA",Z105)))</formula>
    </cfRule>
  </conditionalFormatting>
  <conditionalFormatting sqref="Y105">
    <cfRule type="containsText" dxfId="154" priority="154" operator="containsText" text="TERMINADA EXTEMPORÁNEA">
      <formula>NOT(ISERROR(SEARCH("TERMINADA EXTEMPORÁNEA",Y105)))</formula>
    </cfRule>
    <cfRule type="containsText" dxfId="153" priority="155" operator="containsText" text="TERMINADA">
      <formula>NOT(ISERROR(SEARCH("TERMINADA",Y105)))</formula>
    </cfRule>
    <cfRule type="containsText" dxfId="152" priority="156" operator="containsText" text="EN PROCESO">
      <formula>NOT(ISERROR(SEARCH("EN PROCESO",Y105)))</formula>
    </cfRule>
    <cfRule type="containsText" dxfId="151" priority="157" operator="containsText" text="INCUMPLIDA">
      <formula>NOT(ISERROR(SEARCH("INCUMPLIDA",Y105)))</formula>
    </cfRule>
    <cfRule type="containsText" dxfId="150" priority="158" operator="containsText" text="SIN INICIAR">
      <formula>NOT(ISERROR(SEARCH("SIN INICIAR",Y105)))</formula>
    </cfRule>
  </conditionalFormatting>
  <conditionalFormatting sqref="Y106:Z106">
    <cfRule type="containsText" dxfId="149" priority="149" operator="containsText" text="TERMINADA EXTEMPORÁNEA">
      <formula>NOT(ISERROR(SEARCH("TERMINADA EXTEMPORÁNEA",Y106)))</formula>
    </cfRule>
    <cfRule type="containsText" dxfId="148" priority="150" operator="containsText" text="TERMINADA">
      <formula>NOT(ISERROR(SEARCH("TERMINADA",Y106)))</formula>
    </cfRule>
    <cfRule type="containsText" dxfId="147" priority="151" operator="containsText" text="EN PROCESO">
      <formula>NOT(ISERROR(SEARCH("EN PROCESO",Y106)))</formula>
    </cfRule>
    <cfRule type="containsText" dxfId="146" priority="152" operator="containsText" text="INCUMPLIDA">
      <formula>NOT(ISERROR(SEARCH("INCUMPLIDA",Y106)))</formula>
    </cfRule>
    <cfRule type="containsText" dxfId="145" priority="153" operator="containsText" text="SIN INICIAR">
      <formula>NOT(ISERROR(SEARCH("SIN INICIAR",Y106)))</formula>
    </cfRule>
  </conditionalFormatting>
  <conditionalFormatting sqref="Z106">
    <cfRule type="containsText" dxfId="144" priority="148" operator="containsText" text="ABIERTA">
      <formula>NOT(ISERROR(SEARCH("ABIERTA",Z106)))</formula>
    </cfRule>
  </conditionalFormatting>
  <conditionalFormatting sqref="Z106">
    <cfRule type="containsText" dxfId="143" priority="143" operator="containsText" text="TERMINADA EXTEMPORÁNEA">
      <formula>NOT(ISERROR(SEARCH("TERMINADA EXTEMPORÁNEA",Z106)))</formula>
    </cfRule>
    <cfRule type="containsText" dxfId="142" priority="144" operator="containsText" text="TERMINADA">
      <formula>NOT(ISERROR(SEARCH("TERMINADA",Z106)))</formula>
    </cfRule>
    <cfRule type="containsText" dxfId="141" priority="145" operator="containsText" text="EN PROCESO">
      <formula>NOT(ISERROR(SEARCH("EN PROCESO",Z106)))</formula>
    </cfRule>
    <cfRule type="containsText" dxfId="140" priority="146" operator="containsText" text="INCUMPLIDA">
      <formula>NOT(ISERROR(SEARCH("INCUMPLIDA",Z106)))</formula>
    </cfRule>
    <cfRule type="containsText" dxfId="139" priority="147" operator="containsText" text="SIN INICIAR">
      <formula>NOT(ISERROR(SEARCH("SIN INICIAR",Z106)))</formula>
    </cfRule>
  </conditionalFormatting>
  <conditionalFormatting sqref="Z106">
    <cfRule type="containsText" dxfId="138" priority="142" operator="containsText" text="ABIERTA">
      <formula>NOT(ISERROR(SEARCH("ABIERTA",Z106)))</formula>
    </cfRule>
  </conditionalFormatting>
  <conditionalFormatting sqref="Y106">
    <cfRule type="containsText" dxfId="137" priority="137" operator="containsText" text="TERMINADA EXTEMPORÁNEA">
      <formula>NOT(ISERROR(SEARCH("TERMINADA EXTEMPORÁNEA",Y106)))</formula>
    </cfRule>
    <cfRule type="containsText" dxfId="136" priority="138" operator="containsText" text="TERMINADA">
      <formula>NOT(ISERROR(SEARCH("TERMINADA",Y106)))</formula>
    </cfRule>
    <cfRule type="containsText" dxfId="135" priority="139" operator="containsText" text="EN PROCESO">
      <formula>NOT(ISERROR(SEARCH("EN PROCESO",Y106)))</formula>
    </cfRule>
    <cfRule type="containsText" dxfId="134" priority="140" operator="containsText" text="INCUMPLIDA">
      <formula>NOT(ISERROR(SEARCH("INCUMPLIDA",Y106)))</formula>
    </cfRule>
    <cfRule type="containsText" dxfId="133" priority="141" operator="containsText" text="SIN INICIAR">
      <formula>NOT(ISERROR(SEARCH("SIN INICIAR",Y106)))</formula>
    </cfRule>
  </conditionalFormatting>
  <conditionalFormatting sqref="Y107:Z107">
    <cfRule type="containsText" dxfId="132" priority="132" operator="containsText" text="TERMINADA EXTEMPORÁNEA">
      <formula>NOT(ISERROR(SEARCH("TERMINADA EXTEMPORÁNEA",Y107)))</formula>
    </cfRule>
    <cfRule type="containsText" dxfId="131" priority="133" operator="containsText" text="TERMINADA">
      <formula>NOT(ISERROR(SEARCH("TERMINADA",Y107)))</formula>
    </cfRule>
    <cfRule type="containsText" dxfId="130" priority="134" operator="containsText" text="EN PROCESO">
      <formula>NOT(ISERROR(SEARCH("EN PROCESO",Y107)))</formula>
    </cfRule>
    <cfRule type="containsText" dxfId="129" priority="135" operator="containsText" text="INCUMPLIDA">
      <formula>NOT(ISERROR(SEARCH("INCUMPLIDA",Y107)))</formula>
    </cfRule>
    <cfRule type="containsText" dxfId="128" priority="136" operator="containsText" text="SIN INICIAR">
      <formula>NOT(ISERROR(SEARCH("SIN INICIAR",Y107)))</formula>
    </cfRule>
  </conditionalFormatting>
  <conditionalFormatting sqref="Z107">
    <cfRule type="containsText" dxfId="127" priority="131" operator="containsText" text="ABIERTA">
      <formula>NOT(ISERROR(SEARCH("ABIERTA",Z107)))</formula>
    </cfRule>
  </conditionalFormatting>
  <conditionalFormatting sqref="Z107">
    <cfRule type="containsText" dxfId="126" priority="126" operator="containsText" text="TERMINADA EXTEMPORÁNEA">
      <formula>NOT(ISERROR(SEARCH("TERMINADA EXTEMPORÁNEA",Z107)))</formula>
    </cfRule>
    <cfRule type="containsText" dxfId="125" priority="127" operator="containsText" text="TERMINADA">
      <formula>NOT(ISERROR(SEARCH("TERMINADA",Z107)))</formula>
    </cfRule>
    <cfRule type="containsText" dxfId="124" priority="128" operator="containsText" text="EN PROCESO">
      <formula>NOT(ISERROR(SEARCH("EN PROCESO",Z107)))</formula>
    </cfRule>
    <cfRule type="containsText" dxfId="123" priority="129" operator="containsText" text="INCUMPLIDA">
      <formula>NOT(ISERROR(SEARCH("INCUMPLIDA",Z107)))</formula>
    </cfRule>
    <cfRule type="containsText" dxfId="122" priority="130" operator="containsText" text="SIN INICIAR">
      <formula>NOT(ISERROR(SEARCH("SIN INICIAR",Z107)))</formula>
    </cfRule>
  </conditionalFormatting>
  <conditionalFormatting sqref="Z107">
    <cfRule type="containsText" dxfId="121" priority="125" operator="containsText" text="ABIERTA">
      <formula>NOT(ISERROR(SEARCH("ABIERTA",Z107)))</formula>
    </cfRule>
  </conditionalFormatting>
  <conditionalFormatting sqref="Y107">
    <cfRule type="containsText" dxfId="120" priority="120" operator="containsText" text="TERMINADA EXTEMPORÁNEA">
      <formula>NOT(ISERROR(SEARCH("TERMINADA EXTEMPORÁNEA",Y107)))</formula>
    </cfRule>
    <cfRule type="containsText" dxfId="119" priority="121" operator="containsText" text="TERMINADA">
      <formula>NOT(ISERROR(SEARCH("TERMINADA",Y107)))</formula>
    </cfRule>
    <cfRule type="containsText" dxfId="118" priority="122" operator="containsText" text="EN PROCESO">
      <formula>NOT(ISERROR(SEARCH("EN PROCESO",Y107)))</formula>
    </cfRule>
    <cfRule type="containsText" dxfId="117" priority="123" operator="containsText" text="INCUMPLIDA">
      <formula>NOT(ISERROR(SEARCH("INCUMPLIDA",Y107)))</formula>
    </cfRule>
    <cfRule type="containsText" dxfId="116" priority="124" operator="containsText" text="SIN INICIAR">
      <formula>NOT(ISERROR(SEARCH("SIN INICIAR",Y107)))</formula>
    </cfRule>
  </conditionalFormatting>
  <conditionalFormatting sqref="Y108:Z108">
    <cfRule type="containsText" dxfId="115" priority="115" operator="containsText" text="TERMINADA EXTEMPORÁNEA">
      <formula>NOT(ISERROR(SEARCH("TERMINADA EXTEMPORÁNEA",Y108)))</formula>
    </cfRule>
    <cfRule type="containsText" dxfId="114" priority="116" operator="containsText" text="TERMINADA">
      <formula>NOT(ISERROR(SEARCH("TERMINADA",Y108)))</formula>
    </cfRule>
    <cfRule type="containsText" dxfId="113" priority="117" operator="containsText" text="EN PROCESO">
      <formula>NOT(ISERROR(SEARCH("EN PROCESO",Y108)))</formula>
    </cfRule>
    <cfRule type="containsText" dxfId="112" priority="118" operator="containsText" text="INCUMPLIDA">
      <formula>NOT(ISERROR(SEARCH("INCUMPLIDA",Y108)))</formula>
    </cfRule>
    <cfRule type="containsText" dxfId="111" priority="119" operator="containsText" text="SIN INICIAR">
      <formula>NOT(ISERROR(SEARCH("SIN INICIAR",Y108)))</formula>
    </cfRule>
  </conditionalFormatting>
  <conditionalFormatting sqref="Z108">
    <cfRule type="containsText" dxfId="110" priority="114" operator="containsText" text="ABIERTA">
      <formula>NOT(ISERROR(SEARCH("ABIERTA",Z108)))</formula>
    </cfRule>
  </conditionalFormatting>
  <conditionalFormatting sqref="Z108">
    <cfRule type="containsText" dxfId="109" priority="109" operator="containsText" text="TERMINADA EXTEMPORÁNEA">
      <formula>NOT(ISERROR(SEARCH("TERMINADA EXTEMPORÁNEA",Z108)))</formula>
    </cfRule>
    <cfRule type="containsText" dxfId="108" priority="110" operator="containsText" text="TERMINADA">
      <formula>NOT(ISERROR(SEARCH("TERMINADA",Z108)))</formula>
    </cfRule>
    <cfRule type="containsText" dxfId="107" priority="111" operator="containsText" text="EN PROCESO">
      <formula>NOT(ISERROR(SEARCH("EN PROCESO",Z108)))</formula>
    </cfRule>
    <cfRule type="containsText" dxfId="106" priority="112" operator="containsText" text="INCUMPLIDA">
      <formula>NOT(ISERROR(SEARCH("INCUMPLIDA",Z108)))</formula>
    </cfRule>
    <cfRule type="containsText" dxfId="105" priority="113" operator="containsText" text="SIN INICIAR">
      <formula>NOT(ISERROR(SEARCH("SIN INICIAR",Z108)))</formula>
    </cfRule>
  </conditionalFormatting>
  <conditionalFormatting sqref="Z108">
    <cfRule type="containsText" dxfId="104" priority="108" operator="containsText" text="ABIERTA">
      <formula>NOT(ISERROR(SEARCH("ABIERTA",Z108)))</formula>
    </cfRule>
  </conditionalFormatting>
  <conditionalFormatting sqref="Y108">
    <cfRule type="containsText" dxfId="103" priority="103" operator="containsText" text="TERMINADA EXTEMPORÁNEA">
      <formula>NOT(ISERROR(SEARCH("TERMINADA EXTEMPORÁNEA",Y108)))</formula>
    </cfRule>
    <cfRule type="containsText" dxfId="102" priority="104" operator="containsText" text="TERMINADA">
      <formula>NOT(ISERROR(SEARCH("TERMINADA",Y108)))</formula>
    </cfRule>
    <cfRule type="containsText" dxfId="101" priority="105" operator="containsText" text="EN PROCESO">
      <formula>NOT(ISERROR(SEARCH("EN PROCESO",Y108)))</formula>
    </cfRule>
    <cfRule type="containsText" dxfId="100" priority="106" operator="containsText" text="INCUMPLIDA">
      <formula>NOT(ISERROR(SEARCH("INCUMPLIDA",Y108)))</formula>
    </cfRule>
    <cfRule type="containsText" dxfId="99" priority="107" operator="containsText" text="SIN INICIAR">
      <formula>NOT(ISERROR(SEARCH("SIN INICIAR",Y108)))</formula>
    </cfRule>
  </conditionalFormatting>
  <conditionalFormatting sqref="Y109:Z109">
    <cfRule type="containsText" dxfId="98" priority="98" operator="containsText" text="TERMINADA EXTEMPORÁNEA">
      <formula>NOT(ISERROR(SEARCH("TERMINADA EXTEMPORÁNEA",Y109)))</formula>
    </cfRule>
    <cfRule type="containsText" dxfId="97" priority="99" operator="containsText" text="TERMINADA">
      <formula>NOT(ISERROR(SEARCH("TERMINADA",Y109)))</formula>
    </cfRule>
    <cfRule type="containsText" dxfId="96" priority="100" operator="containsText" text="EN PROCESO">
      <formula>NOT(ISERROR(SEARCH("EN PROCESO",Y109)))</formula>
    </cfRule>
    <cfRule type="containsText" dxfId="95" priority="101" operator="containsText" text="INCUMPLIDA">
      <formula>NOT(ISERROR(SEARCH("INCUMPLIDA",Y109)))</formula>
    </cfRule>
    <cfRule type="containsText" dxfId="94" priority="102" operator="containsText" text="SIN INICIAR">
      <formula>NOT(ISERROR(SEARCH("SIN INICIAR",Y109)))</formula>
    </cfRule>
  </conditionalFormatting>
  <conditionalFormatting sqref="Z109">
    <cfRule type="containsText" dxfId="93" priority="97" operator="containsText" text="ABIERTA">
      <formula>NOT(ISERROR(SEARCH("ABIERTA",Z109)))</formula>
    </cfRule>
  </conditionalFormatting>
  <conditionalFormatting sqref="Z109">
    <cfRule type="containsText" dxfId="92" priority="92" operator="containsText" text="TERMINADA EXTEMPORÁNEA">
      <formula>NOT(ISERROR(SEARCH("TERMINADA EXTEMPORÁNEA",Z109)))</formula>
    </cfRule>
    <cfRule type="containsText" dxfId="91" priority="93" operator="containsText" text="TERMINADA">
      <formula>NOT(ISERROR(SEARCH("TERMINADA",Z109)))</formula>
    </cfRule>
    <cfRule type="containsText" dxfId="90" priority="94" operator="containsText" text="EN PROCESO">
      <formula>NOT(ISERROR(SEARCH("EN PROCESO",Z109)))</formula>
    </cfRule>
    <cfRule type="containsText" dxfId="89" priority="95" operator="containsText" text="INCUMPLIDA">
      <formula>NOT(ISERROR(SEARCH("INCUMPLIDA",Z109)))</formula>
    </cfRule>
    <cfRule type="containsText" dxfId="88" priority="96" operator="containsText" text="SIN INICIAR">
      <formula>NOT(ISERROR(SEARCH("SIN INICIAR",Z109)))</formula>
    </cfRule>
  </conditionalFormatting>
  <conditionalFormatting sqref="Z109">
    <cfRule type="containsText" dxfId="87" priority="91" operator="containsText" text="ABIERTA">
      <formula>NOT(ISERROR(SEARCH("ABIERTA",Z109)))</formula>
    </cfRule>
  </conditionalFormatting>
  <conditionalFormatting sqref="Y109">
    <cfRule type="containsText" dxfId="86" priority="86" operator="containsText" text="TERMINADA EXTEMPORÁNEA">
      <formula>NOT(ISERROR(SEARCH("TERMINADA EXTEMPORÁNEA",Y109)))</formula>
    </cfRule>
    <cfRule type="containsText" dxfId="85" priority="87" operator="containsText" text="TERMINADA">
      <formula>NOT(ISERROR(SEARCH("TERMINADA",Y109)))</formula>
    </cfRule>
    <cfRule type="containsText" dxfId="84" priority="88" operator="containsText" text="EN PROCESO">
      <formula>NOT(ISERROR(SEARCH("EN PROCESO",Y109)))</formula>
    </cfRule>
    <cfRule type="containsText" dxfId="83" priority="89" operator="containsText" text="INCUMPLIDA">
      <formula>NOT(ISERROR(SEARCH("INCUMPLIDA",Y109)))</formula>
    </cfRule>
    <cfRule type="containsText" dxfId="82" priority="90" operator="containsText" text="SIN INICIAR">
      <formula>NOT(ISERROR(SEARCH("SIN INICIAR",Y109)))</formula>
    </cfRule>
  </conditionalFormatting>
  <conditionalFormatting sqref="Y110:Z110">
    <cfRule type="containsText" dxfId="81" priority="81" operator="containsText" text="TERMINADA EXTEMPORÁNEA">
      <formula>NOT(ISERROR(SEARCH("TERMINADA EXTEMPORÁNEA",Y110)))</formula>
    </cfRule>
    <cfRule type="containsText" dxfId="80" priority="82" operator="containsText" text="TERMINADA">
      <formula>NOT(ISERROR(SEARCH("TERMINADA",Y110)))</formula>
    </cfRule>
    <cfRule type="containsText" dxfId="79" priority="83" operator="containsText" text="EN PROCESO">
      <formula>NOT(ISERROR(SEARCH("EN PROCESO",Y110)))</formula>
    </cfRule>
    <cfRule type="containsText" dxfId="78" priority="84" operator="containsText" text="INCUMPLIDA">
      <formula>NOT(ISERROR(SEARCH("INCUMPLIDA",Y110)))</formula>
    </cfRule>
    <cfRule type="containsText" dxfId="77" priority="85" operator="containsText" text="SIN INICIAR">
      <formula>NOT(ISERROR(SEARCH("SIN INICIAR",Y110)))</formula>
    </cfRule>
  </conditionalFormatting>
  <conditionalFormatting sqref="Z110">
    <cfRule type="containsText" dxfId="76" priority="80" operator="containsText" text="ABIERTA">
      <formula>NOT(ISERROR(SEARCH("ABIERTA",Z110)))</formula>
    </cfRule>
  </conditionalFormatting>
  <conditionalFormatting sqref="Z110">
    <cfRule type="containsText" dxfId="75" priority="75" operator="containsText" text="TERMINADA EXTEMPORÁNEA">
      <formula>NOT(ISERROR(SEARCH("TERMINADA EXTEMPORÁNEA",Z110)))</formula>
    </cfRule>
    <cfRule type="containsText" dxfId="74" priority="76" operator="containsText" text="TERMINADA">
      <formula>NOT(ISERROR(SEARCH("TERMINADA",Z110)))</formula>
    </cfRule>
    <cfRule type="containsText" dxfId="73" priority="77" operator="containsText" text="EN PROCESO">
      <formula>NOT(ISERROR(SEARCH("EN PROCESO",Z110)))</formula>
    </cfRule>
    <cfRule type="containsText" dxfId="72" priority="78" operator="containsText" text="INCUMPLIDA">
      <formula>NOT(ISERROR(SEARCH("INCUMPLIDA",Z110)))</formula>
    </cfRule>
    <cfRule type="containsText" dxfId="71" priority="79" operator="containsText" text="SIN INICIAR">
      <formula>NOT(ISERROR(SEARCH("SIN INICIAR",Z110)))</formula>
    </cfRule>
  </conditionalFormatting>
  <conditionalFormatting sqref="Z110">
    <cfRule type="containsText" dxfId="70" priority="74" operator="containsText" text="ABIERTA">
      <formula>NOT(ISERROR(SEARCH("ABIERTA",Z110)))</formula>
    </cfRule>
  </conditionalFormatting>
  <conditionalFormatting sqref="Y110">
    <cfRule type="containsText" dxfId="69" priority="69" operator="containsText" text="TERMINADA EXTEMPORÁNEA">
      <formula>NOT(ISERROR(SEARCH("TERMINADA EXTEMPORÁNEA",Y110)))</formula>
    </cfRule>
    <cfRule type="containsText" dxfId="68" priority="70" operator="containsText" text="TERMINADA">
      <formula>NOT(ISERROR(SEARCH("TERMINADA",Y110)))</formula>
    </cfRule>
    <cfRule type="containsText" dxfId="67" priority="71" operator="containsText" text="EN PROCESO">
      <formula>NOT(ISERROR(SEARCH("EN PROCESO",Y110)))</formula>
    </cfRule>
    <cfRule type="containsText" dxfId="66" priority="72" operator="containsText" text="INCUMPLIDA">
      <formula>NOT(ISERROR(SEARCH("INCUMPLIDA",Y110)))</formula>
    </cfRule>
    <cfRule type="containsText" dxfId="65" priority="73" operator="containsText" text="SIN INICIAR">
      <formula>NOT(ISERROR(SEARCH("SIN INICIAR",Y110)))</formula>
    </cfRule>
  </conditionalFormatting>
  <conditionalFormatting sqref="Y111:Z111">
    <cfRule type="containsText" dxfId="64" priority="64" operator="containsText" text="TERMINADA EXTEMPORÁNEA">
      <formula>NOT(ISERROR(SEARCH("TERMINADA EXTEMPORÁNEA",Y111)))</formula>
    </cfRule>
    <cfRule type="containsText" dxfId="63" priority="65" operator="containsText" text="TERMINADA">
      <formula>NOT(ISERROR(SEARCH("TERMINADA",Y111)))</formula>
    </cfRule>
    <cfRule type="containsText" dxfId="62" priority="66" operator="containsText" text="EN PROCESO">
      <formula>NOT(ISERROR(SEARCH("EN PROCESO",Y111)))</formula>
    </cfRule>
    <cfRule type="containsText" dxfId="61" priority="67" operator="containsText" text="INCUMPLIDA">
      <formula>NOT(ISERROR(SEARCH("INCUMPLIDA",Y111)))</formula>
    </cfRule>
    <cfRule type="containsText" dxfId="60" priority="68" operator="containsText" text="SIN INICIAR">
      <formula>NOT(ISERROR(SEARCH("SIN INICIAR",Y111)))</formula>
    </cfRule>
  </conditionalFormatting>
  <conditionalFormatting sqref="Z111">
    <cfRule type="containsText" dxfId="59" priority="63" operator="containsText" text="ABIERTA">
      <formula>NOT(ISERROR(SEARCH("ABIERTA",Z111)))</formula>
    </cfRule>
  </conditionalFormatting>
  <conditionalFormatting sqref="Z111">
    <cfRule type="containsText" dxfId="58" priority="58" operator="containsText" text="TERMINADA EXTEMPORÁNEA">
      <formula>NOT(ISERROR(SEARCH("TERMINADA EXTEMPORÁNEA",Z111)))</formula>
    </cfRule>
    <cfRule type="containsText" dxfId="57" priority="59" operator="containsText" text="TERMINADA">
      <formula>NOT(ISERROR(SEARCH("TERMINADA",Z111)))</formula>
    </cfRule>
    <cfRule type="containsText" dxfId="56" priority="60" operator="containsText" text="EN PROCESO">
      <formula>NOT(ISERROR(SEARCH("EN PROCESO",Z111)))</formula>
    </cfRule>
    <cfRule type="containsText" dxfId="55" priority="61" operator="containsText" text="INCUMPLIDA">
      <formula>NOT(ISERROR(SEARCH("INCUMPLIDA",Z111)))</formula>
    </cfRule>
    <cfRule type="containsText" dxfId="54" priority="62" operator="containsText" text="SIN INICIAR">
      <formula>NOT(ISERROR(SEARCH("SIN INICIAR",Z111)))</formula>
    </cfRule>
  </conditionalFormatting>
  <conditionalFormatting sqref="Z111">
    <cfRule type="containsText" dxfId="53" priority="57" operator="containsText" text="ABIERTA">
      <formula>NOT(ISERROR(SEARCH("ABIERTA",Z111)))</formula>
    </cfRule>
  </conditionalFormatting>
  <conditionalFormatting sqref="Y111">
    <cfRule type="containsText" dxfId="52" priority="52" operator="containsText" text="TERMINADA EXTEMPORÁNEA">
      <formula>NOT(ISERROR(SEARCH("TERMINADA EXTEMPORÁNEA",Y111)))</formula>
    </cfRule>
    <cfRule type="containsText" dxfId="51" priority="53" operator="containsText" text="TERMINADA">
      <formula>NOT(ISERROR(SEARCH("TERMINADA",Y111)))</formula>
    </cfRule>
    <cfRule type="containsText" dxfId="50" priority="54" operator="containsText" text="EN PROCESO">
      <formula>NOT(ISERROR(SEARCH("EN PROCESO",Y111)))</formula>
    </cfRule>
    <cfRule type="containsText" dxfId="49" priority="55" operator="containsText" text="INCUMPLIDA">
      <formula>NOT(ISERROR(SEARCH("INCUMPLIDA",Y111)))</formula>
    </cfRule>
    <cfRule type="containsText" dxfId="48" priority="56" operator="containsText" text="SIN INICIAR">
      <formula>NOT(ISERROR(SEARCH("SIN INICIAR",Y111)))</formula>
    </cfRule>
  </conditionalFormatting>
  <conditionalFormatting sqref="Y112:Z112">
    <cfRule type="containsText" dxfId="47" priority="47" operator="containsText" text="TERMINADA EXTEMPORÁNEA">
      <formula>NOT(ISERROR(SEARCH("TERMINADA EXTEMPORÁNEA",Y112)))</formula>
    </cfRule>
    <cfRule type="containsText" dxfId="46" priority="48" operator="containsText" text="TERMINADA">
      <formula>NOT(ISERROR(SEARCH("TERMINADA",Y112)))</formula>
    </cfRule>
    <cfRule type="containsText" dxfId="45" priority="49" operator="containsText" text="EN PROCESO">
      <formula>NOT(ISERROR(SEARCH("EN PROCESO",Y112)))</formula>
    </cfRule>
    <cfRule type="containsText" dxfId="44" priority="50" operator="containsText" text="INCUMPLIDA">
      <formula>NOT(ISERROR(SEARCH("INCUMPLIDA",Y112)))</formula>
    </cfRule>
    <cfRule type="containsText" dxfId="43" priority="51" operator="containsText" text="SIN INICIAR">
      <formula>NOT(ISERROR(SEARCH("SIN INICIAR",Y112)))</formula>
    </cfRule>
  </conditionalFormatting>
  <conditionalFormatting sqref="Z112">
    <cfRule type="containsText" dxfId="42" priority="46" operator="containsText" text="ABIERTA">
      <formula>NOT(ISERROR(SEARCH("ABIERTA",Z112)))</formula>
    </cfRule>
  </conditionalFormatting>
  <conditionalFormatting sqref="Z112">
    <cfRule type="containsText" dxfId="41" priority="41" operator="containsText" text="TERMINADA EXTEMPORÁNEA">
      <formula>NOT(ISERROR(SEARCH("TERMINADA EXTEMPORÁNEA",Z112)))</formula>
    </cfRule>
    <cfRule type="containsText" dxfId="40" priority="42" operator="containsText" text="TERMINADA">
      <formula>NOT(ISERROR(SEARCH("TERMINADA",Z112)))</formula>
    </cfRule>
    <cfRule type="containsText" dxfId="39" priority="43" operator="containsText" text="EN PROCESO">
      <formula>NOT(ISERROR(SEARCH("EN PROCESO",Z112)))</formula>
    </cfRule>
    <cfRule type="containsText" dxfId="38" priority="44" operator="containsText" text="INCUMPLIDA">
      <formula>NOT(ISERROR(SEARCH("INCUMPLIDA",Z112)))</formula>
    </cfRule>
    <cfRule type="containsText" dxfId="37" priority="45" operator="containsText" text="SIN INICIAR">
      <formula>NOT(ISERROR(SEARCH("SIN INICIAR",Z112)))</formula>
    </cfRule>
  </conditionalFormatting>
  <conditionalFormatting sqref="Z112">
    <cfRule type="containsText" dxfId="36" priority="40" operator="containsText" text="ABIERTA">
      <formula>NOT(ISERROR(SEARCH("ABIERTA",Z112)))</formula>
    </cfRule>
  </conditionalFormatting>
  <conditionalFormatting sqref="Y112">
    <cfRule type="containsText" dxfId="35" priority="35" operator="containsText" text="TERMINADA EXTEMPORÁNEA">
      <formula>NOT(ISERROR(SEARCH("TERMINADA EXTEMPORÁNEA",Y112)))</formula>
    </cfRule>
    <cfRule type="containsText" dxfId="34" priority="36" operator="containsText" text="TERMINADA">
      <formula>NOT(ISERROR(SEARCH("TERMINADA",Y112)))</formula>
    </cfRule>
    <cfRule type="containsText" dxfId="33" priority="37" operator="containsText" text="EN PROCESO">
      <formula>NOT(ISERROR(SEARCH("EN PROCESO",Y112)))</formula>
    </cfRule>
    <cfRule type="containsText" dxfId="32" priority="38" operator="containsText" text="INCUMPLIDA">
      <formula>NOT(ISERROR(SEARCH("INCUMPLIDA",Y112)))</formula>
    </cfRule>
    <cfRule type="containsText" dxfId="31" priority="39" operator="containsText" text="SIN INICIAR">
      <formula>NOT(ISERROR(SEARCH("SIN INICIAR",Y112)))</formula>
    </cfRule>
  </conditionalFormatting>
  <conditionalFormatting sqref="Y113:Z113">
    <cfRule type="containsText" dxfId="30" priority="30" operator="containsText" text="TERMINADA EXTEMPORÁNEA">
      <formula>NOT(ISERROR(SEARCH("TERMINADA EXTEMPORÁNEA",Y113)))</formula>
    </cfRule>
    <cfRule type="containsText" dxfId="29" priority="31" operator="containsText" text="TERMINADA">
      <formula>NOT(ISERROR(SEARCH("TERMINADA",Y113)))</formula>
    </cfRule>
    <cfRule type="containsText" dxfId="28" priority="32" operator="containsText" text="EN PROCESO">
      <formula>NOT(ISERROR(SEARCH("EN PROCESO",Y113)))</formula>
    </cfRule>
    <cfRule type="containsText" dxfId="27" priority="33" operator="containsText" text="INCUMPLIDA">
      <formula>NOT(ISERROR(SEARCH("INCUMPLIDA",Y113)))</formula>
    </cfRule>
    <cfRule type="containsText" dxfId="26" priority="34" operator="containsText" text="SIN INICIAR">
      <formula>NOT(ISERROR(SEARCH("SIN INICIAR",Y113)))</formula>
    </cfRule>
  </conditionalFormatting>
  <conditionalFormatting sqref="Z113">
    <cfRule type="containsText" dxfId="25" priority="29" operator="containsText" text="ABIERTA">
      <formula>NOT(ISERROR(SEARCH("ABIERTA",Z113)))</formula>
    </cfRule>
  </conditionalFormatting>
  <conditionalFormatting sqref="Z113">
    <cfRule type="containsText" dxfId="24" priority="24" operator="containsText" text="TERMINADA EXTEMPORÁNEA">
      <formula>NOT(ISERROR(SEARCH("TERMINADA EXTEMPORÁNEA",Z113)))</formula>
    </cfRule>
    <cfRule type="containsText" dxfId="23" priority="25" operator="containsText" text="TERMINADA">
      <formula>NOT(ISERROR(SEARCH("TERMINADA",Z113)))</formula>
    </cfRule>
    <cfRule type="containsText" dxfId="22" priority="26" operator="containsText" text="EN PROCESO">
      <formula>NOT(ISERROR(SEARCH("EN PROCESO",Z113)))</formula>
    </cfRule>
    <cfRule type="containsText" dxfId="21" priority="27" operator="containsText" text="INCUMPLIDA">
      <formula>NOT(ISERROR(SEARCH("INCUMPLIDA",Z113)))</formula>
    </cfRule>
    <cfRule type="containsText" dxfId="20" priority="28" operator="containsText" text="SIN INICIAR">
      <formula>NOT(ISERROR(SEARCH("SIN INICIAR",Z113)))</formula>
    </cfRule>
  </conditionalFormatting>
  <conditionalFormatting sqref="Z113">
    <cfRule type="containsText" dxfId="19" priority="23" operator="containsText" text="ABIERTA">
      <formula>NOT(ISERROR(SEARCH("ABIERTA",Z113)))</formula>
    </cfRule>
  </conditionalFormatting>
  <conditionalFormatting sqref="Y113">
    <cfRule type="containsText" dxfId="18" priority="18" operator="containsText" text="TERMINADA EXTEMPORÁNEA">
      <formula>NOT(ISERROR(SEARCH("TERMINADA EXTEMPORÁNEA",Y113)))</formula>
    </cfRule>
    <cfRule type="containsText" dxfId="17" priority="19" operator="containsText" text="TERMINADA">
      <formula>NOT(ISERROR(SEARCH("TERMINADA",Y113)))</formula>
    </cfRule>
    <cfRule type="containsText" dxfId="16" priority="20" operator="containsText" text="EN PROCESO">
      <formula>NOT(ISERROR(SEARCH("EN PROCESO",Y113)))</formula>
    </cfRule>
    <cfRule type="containsText" dxfId="15" priority="21" operator="containsText" text="INCUMPLIDA">
      <formula>NOT(ISERROR(SEARCH("INCUMPLIDA",Y113)))</formula>
    </cfRule>
    <cfRule type="containsText" dxfId="14" priority="22" operator="containsText" text="SIN INICIAR">
      <formula>NOT(ISERROR(SEARCH("SIN INICIAR",Y113)))</formula>
    </cfRule>
  </conditionalFormatting>
  <conditionalFormatting sqref="AN26">
    <cfRule type="containsText" dxfId="13" priority="15" operator="containsText" text="CERRADA">
      <formula>NOT(ISERROR(SEARCH("CERRADA",AN26)))</formula>
    </cfRule>
    <cfRule type="containsText" dxfId="12" priority="16" operator="containsText" text="ABIERTA">
      <formula>NOT(ISERROR(SEARCH("ABIERTA",AN26)))</formula>
    </cfRule>
  </conditionalFormatting>
  <conditionalFormatting sqref="AN37">
    <cfRule type="containsText" dxfId="11" priority="11" operator="containsText" text="CERRADA">
      <formula>NOT(ISERROR(SEARCH("CERRADA",AN37)))</formula>
    </cfRule>
    <cfRule type="containsText" dxfId="10" priority="12" operator="containsText" text="ABIERTA">
      <formula>NOT(ISERROR(SEARCH("ABIERTA",AN37)))</formula>
    </cfRule>
  </conditionalFormatting>
  <conditionalFormatting sqref="AN39">
    <cfRule type="containsText" dxfId="9" priority="9" operator="containsText" text="CERRADA">
      <formula>NOT(ISERROR(SEARCH("CERRADA",AN39)))</formula>
    </cfRule>
    <cfRule type="containsText" dxfId="8" priority="10" operator="containsText" text="ABIERTA">
      <formula>NOT(ISERROR(SEARCH("ABIERTA",AN39)))</formula>
    </cfRule>
  </conditionalFormatting>
  <conditionalFormatting sqref="AN47">
    <cfRule type="containsText" dxfId="7" priority="7" operator="containsText" text="CERRADA">
      <formula>NOT(ISERROR(SEARCH("CERRADA",AN47)))</formula>
    </cfRule>
    <cfRule type="containsText" dxfId="6" priority="8" operator="containsText" text="ABIERTA">
      <formula>NOT(ISERROR(SEARCH("ABIERTA",AN47)))</formula>
    </cfRule>
  </conditionalFormatting>
  <conditionalFormatting sqref="AN136">
    <cfRule type="containsText" dxfId="5" priority="5" operator="containsText" text="CERRADA">
      <formula>NOT(ISERROR(SEARCH("CERRADA",AN136)))</formula>
    </cfRule>
    <cfRule type="containsText" dxfId="4" priority="6" operator="containsText" text="ABIERTA">
      <formula>NOT(ISERROR(SEARCH("ABIERTA",AN136)))</formula>
    </cfRule>
  </conditionalFormatting>
  <conditionalFormatting sqref="AN67">
    <cfRule type="containsText" dxfId="3" priority="3" operator="containsText" text="CERRADA">
      <formula>NOT(ISERROR(SEARCH("CERRADA",AN67)))</formula>
    </cfRule>
    <cfRule type="containsText" dxfId="2" priority="4" operator="containsText" text="ABIERTA">
      <formula>NOT(ISERROR(SEARCH("ABIERTA",AN67)))</formula>
    </cfRule>
  </conditionalFormatting>
  <conditionalFormatting sqref="AN78">
    <cfRule type="containsText" dxfId="1" priority="1" operator="containsText" text="CERRADA">
      <formula>NOT(ISERROR(SEARCH("CERRADA",AN78)))</formula>
    </cfRule>
    <cfRule type="containsText" dxfId="0" priority="2" operator="containsText" text="ABIERTA">
      <formula>NOT(ISERROR(SEARCH("ABIERTA",AN78)))</formula>
    </cfRule>
  </conditionalFormatting>
  <dataValidations count="21">
    <dataValidation type="date" operator="greaterThan" allowBlank="1" showInputMessage="1" showErrorMessage="1" error="Fecha debe ser posterior a la de inicio (Columna U)" sqref="Q13:Q17 Q96 Q101:Q109 Q22:Q36 Q47:Q59 Q63:Q68 Q82:Q94 Q114:Q128 Q130:Q152">
      <formula1>P13</formula1>
    </dataValidation>
    <dataValidation type="date" operator="greaterThan" allowBlank="1" showInputMessage="1" showErrorMessage="1" sqref="E13:E17 B13:B17 B101:B102 E101:E102 E19:E36 B19:B36 E47:E68 B47:B68 E82:E94 B82:B94 B114:B128 B130:B152 E114:E152">
      <formula1>36892</formula1>
    </dataValidation>
    <dataValidation type="date" operator="greaterThan" allowBlank="1" showInputMessage="1" showErrorMessage="1" prompt="Fecha debe ser posterior a la de inicio (Columna U)" sqref="Q69:Q81 Q37:Q46">
      <formula1>P37</formula1>
    </dataValidation>
    <dataValidation type="date" operator="greaterThan" allowBlank="1" showInputMessage="1" showErrorMessage="1" error="Fecha debe ser posterior a la del hallazgo (Columna E)" sqref="P58 P96 P87:P88 P101:P109 P22:P34 P47:P56 P92:P93">
      <formula1>#REF!</formula1>
    </dataValidation>
    <dataValidation type="list" allowBlank="1" showInputMessage="1" showErrorMessage="1" sqref="K10:K18 U10:U17">
      <formula1>#REF!</formula1>
    </dataValidation>
    <dataValidation type="date" operator="greaterThan" allowBlank="1" showInputMessage="1" showErrorMessage="1" prompt="Fecha debe ser posterior a la del hallazgo (Columna E)" sqref="P19:Q21">
      <formula1>#REF!</formula1>
    </dataValidation>
    <dataValidation type="date" operator="greaterThan" allowBlank="1" showInputMessage="1" showErrorMessage="1" error="Fecha debe ser posterior a la del hallazgo (Columna E)" sqref="P35">
      <formula1>XEC35</formula1>
    </dataValidation>
    <dataValidation type="date" operator="greaterThan" allowBlank="1" showInputMessage="1" showErrorMessage="1" error="Fecha debe ser posterior a la del hallazgo (Columna E)" sqref="P57 P36">
      <formula1>XEF36</formula1>
    </dataValidation>
    <dataValidation type="date" operator="greaterThan" allowBlank="1" showInputMessage="1" showErrorMessage="1" error="Fecha debe ser posterior a la del hallazgo (Columna E)" sqref="P18">
      <formula1>#REF!</formula1>
      <formula2>0</formula2>
    </dataValidation>
    <dataValidation type="date" operator="greaterThan" allowBlank="1" showInputMessage="1" showErrorMessage="1" sqref="B18 E18">
      <formula1>36892</formula1>
      <formula2>0</formula2>
    </dataValidation>
    <dataValidation type="date" operator="greaterThan" allowBlank="1" showInputMessage="1" showErrorMessage="1" error="Fecha debe ser posterior a la del hallazgo (Columna E)" sqref="P59">
      <formula1>XDZ59</formula1>
    </dataValidation>
    <dataValidation type="date" operator="greaterThan" allowBlank="1" showInputMessage="1" showErrorMessage="1" error="Fecha debe ser posterior a la del hallazgo (Columna E)" sqref="P13:P17">
      <formula1>F13</formula1>
    </dataValidation>
    <dataValidation type="date" operator="greaterThan" allowBlank="1" showErrorMessage="1" sqref="E69:E81 B69:B81 E37:E46 B37:B46">
      <formula1>36892</formula1>
    </dataValidation>
    <dataValidation type="date" operator="greaterThan" allowBlank="1" showInputMessage="1" showErrorMessage="1" error="Fecha debe ser posterior a la del hallazgo (Columna E)" sqref="P94 P63:P68 P86 P89:P91">
      <formula1>XEA63</formula1>
    </dataValidation>
    <dataValidation type="date" operator="greaterThan" allowBlank="1" showInputMessage="1" showErrorMessage="1" prompt="Fecha debe ser posterior a la del hallazgo (Columna E)" sqref="P69:P81">
      <formula1>XDX69</formula1>
    </dataValidation>
    <dataValidation type="date" operator="greaterThan" allowBlank="1" showInputMessage="1" showErrorMessage="1" error="Fecha debe ser posterior a la del hallazgo (Columna E)" sqref="P82:P85">
      <formula1>XEJ82</formula1>
    </dataValidation>
    <dataValidation type="date" operator="greaterThan" allowBlank="1" showInputMessage="1" showErrorMessage="1" error="Fecha debe ser posterior a la del hallazgo (Columna E)" sqref="P114:P124 P136:P140">
      <formula1>XEK114</formula1>
    </dataValidation>
    <dataValidation type="date" operator="greaterThan" allowBlank="1" showInputMessage="1" showErrorMessage="1" error="Fecha debe ser posterior a la de inicio (Columna U)" sqref="Q18">
      <formula1>P18</formula1>
      <formula2>0</formula2>
    </dataValidation>
    <dataValidation type="date" operator="greaterThan" allowBlank="1" showInputMessage="1" showErrorMessage="1" prompt="Fecha debe ser posterior a la del hallazgo (Columna E)" sqref="P37:P46">
      <formula1>XEG37</formula1>
    </dataValidation>
    <dataValidation type="date" operator="greaterThan" allowBlank="1" showInputMessage="1" showErrorMessage="1" error="Fecha debe ser posterior a la del hallazgo (Columna E)" sqref="P125:P128 P130:P134 P141:P152">
      <formula1>XEQ125</formula1>
    </dataValidation>
    <dataValidation type="date" operator="greaterThan" allowBlank="1" showInputMessage="1" showErrorMessage="1" error="Fecha debe ser posterior a la del hallazgo (Columna E)" sqref="P135">
      <formula1>XDV135</formula1>
    </dataValidation>
  </dataValidations>
  <hyperlinks>
    <hyperlink ref="AC20" r:id="rId1" location="gid=690913478"/>
    <hyperlink ref="AC70" r:id="rId2"/>
  </hyperlinks>
  <pageMargins left="0.39370078740157483" right="0.39370078740157483" top="0.59055118110236227" bottom="0.59055118110236227" header="0" footer="0"/>
  <pageSetup paperSize="5" scale="18" pageOrder="overThenDown" orientation="landscape" r:id="rId3"/>
  <headerFooter>
    <oddFooter>&amp;R&amp;"Tahoma,Normal"&amp;8Página &amp;P de &amp;N</oddFooter>
  </headerFooter>
  <ignoredErrors>
    <ignoredError sqref="F15" twoDigitTextYear="1"/>
    <ignoredError sqref="AE129:AF129 AI129" formula="1"/>
  </ignoredErrors>
  <drawing r:id="rId4"/>
  <legacyDrawing r:id="rId5"/>
  <extLst>
    <ext xmlns:x14="http://schemas.microsoft.com/office/spreadsheetml/2009/9/main" uri="{CCE6A557-97BC-4b89-ADB6-D9C93CAAB3DF}">
      <x14:dataValidations xmlns:xm="http://schemas.microsoft.com/office/excel/2006/main" count="34">
        <x14:dataValidation type="list" allowBlank="1" showInputMessage="1" showErrorMessage="1">
          <x14:formula1>
            <xm:f>'[CCSE-FT-001 ACPM_AUD_COMUNICACIONES.xlsx]Datos'!#REF!</xm:f>
          </x14:formula1>
          <xm:sqref>O22:O23 H22:H23</xm:sqref>
        </x14:dataValidation>
        <x14:dataValidation type="list" allowBlank="1" showInputMessage="1" showErrorMessage="1">
          <x14:formula1>
            <xm:f>'C:\Users\lnaranjom\Downloads\[PLAN MEJORAMIENTO CONTABLE servicios admon (3).xlsx]Datos'!#REF!</xm:f>
          </x14:formula1>
          <xm:sqref>L24 O24 U24</xm:sqref>
        </x14:dataValidation>
        <x14:dataValidation type="list" allowBlank="1" showInputMessage="1" showErrorMessage="1">
          <x14:formula1>
            <xm:f>'Z:\2018\PM\[Matriz_PM_CIC Planeación.xlsx]Datos'!#REF!</xm:f>
          </x14:formula1>
          <xm:sqref>O15 O17 O13 H13:H17</xm:sqref>
        </x14:dataValidation>
        <x14:dataValidation type="list" allowBlank="1" showInputMessage="1" showErrorMessage="1">
          <x14:formula1>
            <xm:f>Datos!$B$3:$B$4</xm:f>
          </x14:formula1>
          <xm:sqref>C10:C35</xm:sqref>
        </x14:dataValidation>
        <x14:dataValidation type="list" allowBlank="1" showInputMessage="1" showErrorMessage="1">
          <x14:formula1>
            <xm:f>Datos!$G$28:$G$50</xm:f>
          </x14:formula1>
          <xm:sqref>S10 S12:S35</xm:sqref>
        </x14:dataValidation>
        <x14:dataValidation type="list" allowBlank="1" showInputMessage="1" showErrorMessage="1">
          <x14:formula1>
            <xm:f>Datos!$H$28:$H$50</xm:f>
          </x14:formula1>
          <xm:sqref>T10 T25:T35</xm:sqref>
        </x14:dataValidation>
        <x14:dataValidation type="list" allowBlank="1" showInputMessage="1" showErrorMessage="1">
          <x14:formula1>
            <xm:f>Datos!$F$3:$F$14</xm:f>
          </x14:formula1>
          <xm:sqref>R10 R12:R32 R34:R35</xm:sqref>
        </x14:dataValidation>
        <x14:dataValidation type="list" allowBlank="1" showErrorMessage="1">
          <x14:formula1>
            <xm:f>'C:\Users\jizeth.gonzalez\Downloads\[Plan de mejoramiento Auditoria interna OCI (1) (1) (1).xlsx]Datos'!#REF!</xm:f>
          </x14:formula1>
          <xm:sqref>L37:L42 O37:O42 R37:T42 H37:H42 C37:C46</xm:sqref>
        </x14:dataValidation>
        <x14:dataValidation type="list" allowBlank="1" showInputMessage="1" showErrorMessage="1">
          <x14:formula1>
            <xm:f>Datos!$I$3:$I$13</xm:f>
          </x14:formula1>
          <xm:sqref>O16 O14</xm:sqref>
        </x14:dataValidation>
        <x14:dataValidation type="list" allowBlank="1" showInputMessage="1" showErrorMessage="1">
          <x14:formula1>
            <xm:f>'Z:\2018\AUDITORIAS\6. INVENTARIOS\INFORMES\P.M\[CCSE-FT-001 P.M. DE S.A AUDITORIA INVENTARIOS.xlsx]Datos'!#REF!</xm:f>
          </x14:formula1>
          <xm:sqref>O19 H19</xm:sqref>
        </x14:dataValidation>
        <x14:dataValidation type="list" allowBlank="1" showInputMessage="1" showErrorMessage="1">
          <x14:formula1>
            <xm:f>'C:\Users\Jizeth G\Downloads\[CCSE-FT-001 ADMINISTRACION DE ACCIONES CORRECTIVAS, PREVENTIVAS Y DE MEJORAMIENTO. (1) (1).xlsx]Datos'!#REF!</xm:f>
          </x14:formula1>
          <xm:sqref>L59 O59 C59 H59</xm:sqref>
        </x14:dataValidation>
        <x14:dataValidation type="list" allowBlank="1" showInputMessage="1" showErrorMessage="1">
          <x14:formula1>
            <xm:f>'C:\Users\jgonzalezr\Downloads\[CCSE-FT-001 ACPM_Visita Archivo Distrital_2019_V2 (1).xlsx]Datos'!#REF!</xm:f>
          </x14:formula1>
          <xm:sqref>O25:O34 U25:U34 H25:H34 L25:L34</xm:sqref>
        </x14:dataValidation>
        <x14:dataValidation type="list" allowBlank="1" showInputMessage="1" showErrorMessage="1">
          <x14:formula1>
            <xm:f>'C:\Users\jizeth.gonzalez\Downloads\[FORMULACION P. M AUD_SS. ADM V.  F.  REV..xlsx]Datos'!#REF!</xm:f>
          </x14:formula1>
          <xm:sqref>C36 H36 K36:L36 S36:T36</xm:sqref>
        </x14:dataValidation>
        <x14:dataValidation type="list" allowBlank="1" showInputMessage="1" showErrorMessage="1">
          <x14:formula1>
            <xm:f>Datos!$F$28:$F$50</xm:f>
          </x14:formula1>
          <xm:sqref>R36</xm:sqref>
        </x14:dataValidation>
        <x14:dataValidation type="list" allowBlank="1" showInputMessage="1" showErrorMessage="1">
          <x14:formula1>
            <xm:f>'C:\Users\Jizeth G\Downloads\[CCSE-FT-001 ADMINISTRACION DE ACCIONES CORRECTIVAS, PREVENTIVAS Y DE MEJORAMIENTO (2).xlsx]Datos'!#REF!</xm:f>
          </x14:formula1>
          <xm:sqref>U63:U64 O63:O64 R63:R64 L63:L66 U66 O66 C63:C66 H63:H66 R66</xm:sqref>
        </x14:dataValidation>
        <x14:dataValidation type="list" allowBlank="1" showInputMessage="1" showErrorMessage="1">
          <x14:formula1>
            <xm:f>'C:\Users\Jizeth G\Downloads\[CCSE-FT-001 ADMINISTRACION DE ACCIONES CORRECTIVAS, PREVENTIVAS Y DE MEJORAMIENTO.COMERCIALIZACION.xlsx]Datos'!#REF!</xm:f>
          </x14:formula1>
          <xm:sqref>C67:C68 H67:H68 U69:U81 U86:U109</xm:sqref>
        </x14:dataValidation>
        <x14:dataValidation type="list" allowBlank="1" showErrorMessage="1">
          <x14:formula1>
            <xm:f>'G:\Unidades compartidas\OFICINA CONTROL INTERNO 2020\110.24 PLANES\110.24.92 PLAN DE AUDITORIA\202002181102492AUDTIC\[20200726_CCSE-FT-001_ACPM_AUDTIC.xlsx]Datos'!#REF!</xm:f>
          </x14:formula1>
          <xm:sqref>H80:H81 H69:H70 H72:H74 H76:H78 C69:C81 L69:L81 R69:R70 R72:R76 R78:R80 L103:L110 O69:O81</xm:sqref>
        </x14:dataValidation>
        <x14:dataValidation type="list" allowBlank="1" showInputMessage="1" showErrorMessage="1">
          <x14:formula1>
            <xm:f>'C:\Users\Jizeth G\Downloads\[CCSE-FT-001_PM_PORMENORIZADOAVF (2).xlsx]Datos'!#REF!</xm:f>
          </x14:formula1>
          <xm:sqref>L96 L87:L88 O93 O87:O88 C86:C91 H86:H91 R96 R87:R88 C101:C113 R101:R102 H101:H102 O101:O109 L101:L102 R92:R93 L92:L93</xm:sqref>
        </x14:dataValidation>
        <x14:dataValidation type="list" allowBlank="1" showInputMessage="1" showErrorMessage="1">
          <x14:formula1>
            <xm:f>'C:\Users\Jizeth G\Downloads\[CCSE-FT-001 FORMULACIÓN PLAN DE MEJORAMIENTO DISEÑO CREACION CONTENIDOS (1).xlsx]Datos'!#REF!</xm:f>
          </x14:formula1>
          <xm:sqref>L111:L113</xm:sqref>
        </x14:dataValidation>
        <x14:dataValidation type="list" allowBlank="1" showInputMessage="1" showErrorMessage="1">
          <x14:formula1>
            <xm:f>'C:\Users\jizeth.gonzalez\Downloads\[20200930_CCSE-FT-001_FORMULACIÓN PLAN DE MEJORAMIENTO_AUDDEC371AC  (1).xlsx]Datos'!#REF!</xm:f>
          </x14:formula1>
          <xm:sqref>L82:L85 O82:O85 C82:C85</xm:sqref>
        </x14:dataValidation>
        <x14:dataValidation type="list" allowBlank="1" showInputMessage="1" showErrorMessage="1">
          <x14:formula1>
            <xm:f>'C:\Users\monia\Downloads\[CCSE-FT-001 FORMULACIÓN PLAN DE MEJORAMIENTO_AUDFINANCIERA.xlsx]Datos'!#REF!</xm:f>
          </x14:formula1>
          <xm:sqref>R123 O123 L123</xm:sqref>
        </x14:dataValidation>
        <x14:dataValidation type="list" allowBlank="1" showInputMessage="1" showErrorMessage="1">
          <x14:formula1>
            <xm:f>'C:\Users\Jizeth\Downloads\[20210226_CCSE-FT-001 FORMULACIÓN PLAN DE MEJORAMIENTO_AUDFINANCIERA Revisado.xlsx]Datos'!#REF!</xm:f>
          </x14:formula1>
          <xm:sqref>C114:C124 R114 R116:R122 H122:H124 H114:H120 O124 L124 O114:O122 L114:L122 R124</xm:sqref>
        </x14:dataValidation>
        <x14:dataValidation type="list" allowBlank="1" showInputMessage="1" showErrorMessage="1">
          <x14:formula1>
            <xm:f>'C:\Users\Jizeth\Downloads\[2021 02 23 Plan mejoramiento gestión contractual Decreto 371 de 2010 (1).xlsx]Datos'!#REF!</xm:f>
          </x14:formula1>
          <xm:sqref>R135:R140 O135:O140 C135:C140 H135:H140 L135:L140</xm:sqref>
        </x14:dataValidation>
        <x14:dataValidation type="list" allowBlank="1" showInputMessage="1" showErrorMessage="1">
          <x14:formula1>
            <xm:f>'Z:\2018\PM\PM_2018\I SEGUIMIENTO 2018\[CCSE-FT-019 PLAN DE MEJORAMIENTO_2018_OCI_CONSOLIDADO.xlsx]Datos.'!#REF!</xm:f>
          </x14:formula1>
          <xm:sqref>H10:H12 O10:O12</xm:sqref>
        </x14:dataValidation>
        <x14:dataValidation type="list" allowBlank="1" showInputMessage="1" showErrorMessage="1">
          <x14:formula1>
            <xm:f>'C:\Users\jgonzalezr\Downloads\[Plan de mejoramiento Nuevos Negocios 12102018.xlsx]Datos'!#REF!</xm:f>
          </x14:formula1>
          <xm:sqref>H20:H21</xm:sqref>
        </x14:dataValidation>
        <x14:dataValidation type="list" allowBlank="1" showErrorMessage="1">
          <x14:formula1>
            <xm:f>'Z:\2018\PM\PM_2018\PM_Formulados_2018\[CCSE-FT-001 ADMINISTRACIÓN DE ACCIONES CORRECTIVAS, PREVENTIVAS Y DE MEJORAMIENTO_SG-SST.xlsx]Datos'!#REF!</xm:f>
          </x14:formula1>
          <xm:sqref>O20:O21</xm:sqref>
        </x14:dataValidation>
        <x14:dataValidation type="list" allowBlank="1" showInputMessage="1" showErrorMessage="1">
          <x14:formula1>
            <xm:f>Datos!$D$3:$D$6</xm:f>
          </x14:formula1>
          <xm:sqref>L10:L23</xm:sqref>
        </x14:dataValidation>
        <x14:dataValidation type="list" allowBlank="1" showInputMessage="1" showErrorMessage="1">
          <x14:formula1>
            <xm:f>'C:\Users\jgonzalezr\Downloads\[CCSE-FT-001 ACPM_AUD_TALENTO_HUMANO_ Ultima versión.xlsx]Datos'!#REF!</xm:f>
          </x14:formula1>
          <xm:sqref>H35</xm:sqref>
        </x14:dataValidation>
        <x14:dataValidation type="list" allowBlank="1" showInputMessage="1" showErrorMessage="1">
          <x14:formula1>
            <xm:f>Datos!$N$3:$N$4</xm:f>
          </x14:formula1>
          <xm:sqref>AN10:AN152</xm:sqref>
        </x14:dataValidation>
        <x14:dataValidation type="list" allowBlank="1" showInputMessage="1" showErrorMessage="1">
          <x14:formula1>
            <xm:f>Datos!$P$3:$P$25</xm:f>
          </x14:formula1>
          <xm:sqref>AD10:AD34 AD43:AD152</xm:sqref>
        </x14:dataValidation>
        <x14:dataValidation type="list" allowBlank="1" showInputMessage="1" showErrorMessage="1">
          <x14:formula1>
            <xm:f>'C:\Users\Jizeth\Downloads\[20201217_CCSE-FT-001_FORMULACIÒN PLAN DE MEJORAMIENTO_AUDDEC371PCCS (23.02.2021)_FIRMAS.xlsx]Datos'!#REF!</xm:f>
          </x14:formula1>
          <xm:sqref>L125:L127 L130:L134 O125:O127 O130:O134 U125:U127 U130:U134 R125:R127 R130:R134 C125:C134 H125:H128 H130:H134</xm:sqref>
        </x14:dataValidation>
        <x14:dataValidation type="list" allowBlank="1" showInputMessage="1" showErrorMessage="1">
          <x14:formula1>
            <xm:f>'C:\Users\Jizeth\Downloads\[20201223_CCSE-FT-001 FORMULACIÓN PLAN DE MEJORAMIENTO_INFPROY7505 (1).xlsx]Datos'!#REF!</xm:f>
          </x14:formula1>
          <xm:sqref>R141:R147 O141:O147 C141:C147 H141:H147 L141:L147</xm:sqref>
        </x14:dataValidation>
        <x14:dataValidation type="list" allowBlank="1" showInputMessage="1" showErrorMessage="1">
          <x14:formula1>
            <xm:f>'[20210218_CCSE-FT-001 FORMULACIÓN PLAN DE MEJORAMIENTO_SCI2SEM2020 (Autoguardado).xlsx]Datos'!#REF!</xm:f>
          </x14:formula1>
          <xm:sqref>R148:R149 O148:O149 U148:U149 L148:L149</xm:sqref>
        </x14:dataValidation>
        <x14:dataValidation type="list" allowBlank="1" showInputMessage="1" showErrorMessage="1">
          <x14:formula1>
            <xm:f>'C:\Users\Jizeth\Downloads\[20210218_CCSE-FT-001 FORMULACIÓN PLAN DE MEJORAMIENTO_SCI2SEM2020 - CONSOLIDADO (29-03-2021).xlsx]Datos'!#REF!</xm:f>
          </x14:formula1>
          <xm:sqref>R150:R152 O150:O152 C148:C152 H148:H152 U150:U152 L150:L152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I1" workbookViewId="0">
      <selection activeCell="N19" sqref="N19"/>
    </sheetView>
  </sheetViews>
  <sheetFormatPr baseColWidth="10" defaultColWidth="11.44140625" defaultRowHeight="13.2"/>
  <cols>
    <col min="1" max="1" width="1.44140625" style="3" customWidth="1"/>
    <col min="2" max="2" width="19.109375" style="3" customWidth="1"/>
    <col min="3" max="3" width="47.5546875" style="11" customWidth="1"/>
    <col min="4" max="4" width="18.88671875" style="3" customWidth="1"/>
    <col min="5" max="5" width="27.109375" style="3" customWidth="1"/>
    <col min="6" max="7" width="42.109375" style="12" customWidth="1"/>
    <col min="8" max="8" width="42.109375" style="13" customWidth="1"/>
    <col min="9" max="9" width="44.109375" style="10" customWidth="1"/>
    <col min="10" max="10" width="9.88671875" style="10" customWidth="1"/>
    <col min="11" max="11" width="16" style="10" customWidth="1"/>
    <col min="12" max="12" width="17.5546875" style="3" customWidth="1"/>
    <col min="13" max="13" width="27.33203125" style="3" customWidth="1"/>
    <col min="14" max="14" width="17.88671875" style="3" customWidth="1"/>
    <col min="15" max="16384" width="11.44140625" style="3"/>
  </cols>
  <sheetData>
    <row r="1" spans="2:16">
      <c r="I1" s="14"/>
      <c r="J1" s="14"/>
      <c r="K1" s="14"/>
      <c r="L1" s="10"/>
    </row>
    <row r="2" spans="2:16" s="7" customFormat="1">
      <c r="B2" s="7" t="s">
        <v>187</v>
      </c>
      <c r="C2" s="7" t="s">
        <v>188</v>
      </c>
      <c r="D2" s="7" t="s">
        <v>196</v>
      </c>
      <c r="E2" s="7" t="s">
        <v>237</v>
      </c>
      <c r="F2" s="7" t="s">
        <v>197</v>
      </c>
      <c r="G2" s="7" t="s">
        <v>235</v>
      </c>
      <c r="H2" s="7" t="s">
        <v>198</v>
      </c>
      <c r="I2" s="15" t="s">
        <v>199</v>
      </c>
      <c r="J2" s="15" t="s">
        <v>41</v>
      </c>
      <c r="L2" s="7" t="s">
        <v>236</v>
      </c>
      <c r="M2" s="7" t="s">
        <v>201</v>
      </c>
      <c r="N2" s="7" t="s">
        <v>202</v>
      </c>
      <c r="P2" s="15" t="s">
        <v>200</v>
      </c>
    </row>
    <row r="3" spans="2:16">
      <c r="B3" s="3" t="s">
        <v>189</v>
      </c>
      <c r="C3" s="8" t="s">
        <v>107</v>
      </c>
      <c r="D3" s="20" t="s">
        <v>21</v>
      </c>
      <c r="E3" s="16" t="s">
        <v>52</v>
      </c>
      <c r="F3" s="17" t="s">
        <v>226</v>
      </c>
      <c r="G3" s="16" t="s">
        <v>238</v>
      </c>
      <c r="H3" s="16" t="s">
        <v>52</v>
      </c>
      <c r="I3" s="14">
        <v>0.5</v>
      </c>
      <c r="J3" s="10">
        <v>0</v>
      </c>
      <c r="K3" s="3"/>
      <c r="L3" s="10" t="s">
        <v>117</v>
      </c>
      <c r="M3" s="3" t="s">
        <v>18</v>
      </c>
      <c r="N3" s="10" t="s">
        <v>203</v>
      </c>
      <c r="P3" s="10">
        <v>0</v>
      </c>
    </row>
    <row r="4" spans="2:16">
      <c r="B4" s="3" t="s">
        <v>17</v>
      </c>
      <c r="C4" s="8" t="s">
        <v>190</v>
      </c>
      <c r="D4" s="20" t="s">
        <v>22</v>
      </c>
      <c r="E4" s="16" t="s">
        <v>52</v>
      </c>
      <c r="F4" s="17" t="s">
        <v>227</v>
      </c>
      <c r="G4" s="16" t="s">
        <v>229</v>
      </c>
      <c r="H4" s="16" t="s">
        <v>53</v>
      </c>
      <c r="I4" s="14">
        <v>0.55000000000000004</v>
      </c>
      <c r="J4" s="18">
        <v>1</v>
      </c>
      <c r="K4" s="3"/>
      <c r="L4" s="10" t="s">
        <v>99</v>
      </c>
      <c r="M4" s="3" t="s">
        <v>204</v>
      </c>
      <c r="N4" s="10" t="s">
        <v>205</v>
      </c>
      <c r="P4" s="10">
        <v>0.3</v>
      </c>
    </row>
    <row r="5" spans="2:16">
      <c r="C5" s="9" t="s">
        <v>183</v>
      </c>
      <c r="D5" s="21" t="s">
        <v>40</v>
      </c>
      <c r="E5" s="16" t="s">
        <v>43</v>
      </c>
      <c r="F5" s="17" t="s">
        <v>61</v>
      </c>
      <c r="G5" s="16" t="s">
        <v>239</v>
      </c>
      <c r="H5" s="16" t="s">
        <v>161</v>
      </c>
      <c r="I5" s="14">
        <v>0.6</v>
      </c>
      <c r="J5" s="18">
        <v>2</v>
      </c>
      <c r="K5" s="3"/>
      <c r="L5" s="10"/>
      <c r="M5" s="3" t="s">
        <v>206</v>
      </c>
      <c r="P5" s="10">
        <v>0.5</v>
      </c>
    </row>
    <row r="6" spans="2:16">
      <c r="C6" s="8" t="s">
        <v>191</v>
      </c>
      <c r="D6" s="10" t="s">
        <v>20</v>
      </c>
      <c r="E6" s="16" t="s">
        <v>43</v>
      </c>
      <c r="F6" s="17" t="s">
        <v>228</v>
      </c>
      <c r="G6" s="16" t="s">
        <v>230</v>
      </c>
      <c r="H6" s="16" t="s">
        <v>71</v>
      </c>
      <c r="I6" s="14">
        <v>0.65</v>
      </c>
      <c r="J6" s="18">
        <v>3</v>
      </c>
      <c r="K6" s="3"/>
      <c r="L6" s="10"/>
      <c r="M6" s="3" t="s">
        <v>207</v>
      </c>
      <c r="P6" s="18">
        <v>1</v>
      </c>
    </row>
    <row r="7" spans="2:16">
      <c r="C7" s="8" t="s">
        <v>108</v>
      </c>
      <c r="E7" s="16" t="s">
        <v>43</v>
      </c>
      <c r="F7" s="17" t="s">
        <v>59</v>
      </c>
      <c r="G7" s="16" t="s">
        <v>240</v>
      </c>
      <c r="H7" s="16" t="s">
        <v>43</v>
      </c>
      <c r="I7" s="14">
        <v>0.7</v>
      </c>
      <c r="J7" s="18">
        <v>4</v>
      </c>
      <c r="K7" s="3"/>
      <c r="L7" s="10"/>
      <c r="M7" s="3" t="s">
        <v>208</v>
      </c>
      <c r="P7" s="18">
        <v>2</v>
      </c>
    </row>
    <row r="8" spans="2:16">
      <c r="C8" s="8" t="s">
        <v>192</v>
      </c>
      <c r="E8" s="16" t="s">
        <v>43</v>
      </c>
      <c r="F8" s="17" t="s">
        <v>60</v>
      </c>
      <c r="G8" s="17" t="s">
        <v>184</v>
      </c>
      <c r="H8" s="17" t="s">
        <v>48</v>
      </c>
      <c r="I8" s="14">
        <v>0.75</v>
      </c>
      <c r="J8" s="18">
        <v>5</v>
      </c>
      <c r="K8" s="3"/>
      <c r="L8" s="10"/>
      <c r="M8" s="3" t="s">
        <v>78</v>
      </c>
      <c r="P8" s="18">
        <v>3</v>
      </c>
    </row>
    <row r="9" spans="2:16">
      <c r="C9" s="8" t="s">
        <v>102</v>
      </c>
      <c r="E9" s="16" t="s">
        <v>44</v>
      </c>
      <c r="F9" s="17" t="s">
        <v>63</v>
      </c>
      <c r="G9" s="16" t="s">
        <v>231</v>
      </c>
      <c r="H9" s="17" t="s">
        <v>67</v>
      </c>
      <c r="I9" s="14">
        <v>0.8</v>
      </c>
      <c r="J9" s="18">
        <v>6</v>
      </c>
      <c r="K9" s="3"/>
      <c r="L9" s="10"/>
      <c r="P9" s="18">
        <v>4</v>
      </c>
    </row>
    <row r="10" spans="2:16">
      <c r="C10" s="8" t="s">
        <v>193</v>
      </c>
      <c r="E10" s="17" t="s">
        <v>48</v>
      </c>
      <c r="F10" s="17" t="s">
        <v>232</v>
      </c>
      <c r="G10" s="16" t="s">
        <v>241</v>
      </c>
      <c r="H10" s="16" t="s">
        <v>49</v>
      </c>
      <c r="I10" s="14">
        <v>0.85</v>
      </c>
      <c r="J10" s="18">
        <v>7</v>
      </c>
      <c r="K10" s="3"/>
      <c r="L10" s="10"/>
      <c r="P10" s="18">
        <v>5</v>
      </c>
    </row>
    <row r="11" spans="2:16" ht="12.75" customHeight="1">
      <c r="C11" s="9" t="s">
        <v>106</v>
      </c>
      <c r="E11" s="17" t="s">
        <v>46</v>
      </c>
      <c r="F11" s="17" t="s">
        <v>233</v>
      </c>
      <c r="G11" s="16" t="s">
        <v>242</v>
      </c>
      <c r="H11" s="16" t="s">
        <v>50</v>
      </c>
      <c r="I11" s="14">
        <v>0.9</v>
      </c>
      <c r="J11" s="18">
        <v>8</v>
      </c>
      <c r="K11" s="3"/>
      <c r="L11" s="10"/>
      <c r="P11" s="18">
        <v>6</v>
      </c>
    </row>
    <row r="12" spans="2:16">
      <c r="C12" s="8" t="s">
        <v>194</v>
      </c>
      <c r="E12" s="17" t="s">
        <v>46</v>
      </c>
      <c r="F12" s="17" t="s">
        <v>33</v>
      </c>
      <c r="G12" s="16" t="s">
        <v>243</v>
      </c>
      <c r="H12" s="17" t="s">
        <v>209</v>
      </c>
      <c r="I12" s="14">
        <v>0.95</v>
      </c>
      <c r="J12" s="18">
        <v>9</v>
      </c>
      <c r="K12" s="3"/>
      <c r="L12" s="10"/>
      <c r="P12" s="18">
        <v>7</v>
      </c>
    </row>
    <row r="13" spans="2:16">
      <c r="C13" s="8" t="s">
        <v>182</v>
      </c>
      <c r="E13" s="17" t="s">
        <v>48</v>
      </c>
      <c r="F13" s="17" t="s">
        <v>80</v>
      </c>
      <c r="G13" s="17" t="s">
        <v>213</v>
      </c>
      <c r="H13" s="17" t="s">
        <v>45</v>
      </c>
      <c r="I13" s="14">
        <v>1</v>
      </c>
      <c r="J13" s="18">
        <v>10</v>
      </c>
      <c r="K13" s="3"/>
      <c r="L13" s="10"/>
      <c r="P13" s="18">
        <v>8</v>
      </c>
    </row>
    <row r="14" spans="2:16">
      <c r="C14" s="9" t="s">
        <v>157</v>
      </c>
      <c r="E14" s="16" t="s">
        <v>53</v>
      </c>
      <c r="F14" s="17" t="s">
        <v>234</v>
      </c>
      <c r="G14" s="17" t="s">
        <v>72</v>
      </c>
      <c r="H14" s="17" t="s">
        <v>44</v>
      </c>
      <c r="I14" s="14"/>
      <c r="J14" s="18"/>
      <c r="K14" s="3"/>
      <c r="L14" s="10"/>
      <c r="P14" s="18">
        <v>9</v>
      </c>
    </row>
    <row r="15" spans="2:16" ht="15" customHeight="1">
      <c r="C15" s="9"/>
      <c r="E15" s="17"/>
      <c r="F15" s="17"/>
      <c r="G15" s="17" t="s">
        <v>158</v>
      </c>
      <c r="H15" s="17" t="s">
        <v>46</v>
      </c>
      <c r="I15" s="14"/>
      <c r="J15" s="18"/>
      <c r="K15" s="3"/>
      <c r="L15" s="10"/>
      <c r="P15" s="18">
        <v>10</v>
      </c>
    </row>
    <row r="16" spans="2:16" ht="14.25" customHeight="1">
      <c r="C16" s="9"/>
      <c r="E16" s="16"/>
      <c r="F16" s="17"/>
      <c r="G16" s="17"/>
      <c r="H16" s="16" t="s">
        <v>210</v>
      </c>
      <c r="I16" s="14"/>
      <c r="J16" s="18"/>
      <c r="K16" s="3"/>
      <c r="L16" s="10"/>
      <c r="P16" s="18">
        <v>11</v>
      </c>
    </row>
    <row r="17" spans="3:16">
      <c r="F17" s="17"/>
      <c r="G17" s="17"/>
      <c r="H17" s="17" t="s">
        <v>223</v>
      </c>
      <c r="I17" s="14"/>
      <c r="J17" s="18"/>
      <c r="K17" s="3"/>
      <c r="L17" s="10"/>
      <c r="P17" s="18">
        <v>12</v>
      </c>
    </row>
    <row r="18" spans="3:16">
      <c r="F18" s="17"/>
      <c r="G18" s="17"/>
      <c r="H18" s="17" t="s">
        <v>211</v>
      </c>
      <c r="I18" s="14"/>
      <c r="J18" s="18"/>
      <c r="K18" s="3"/>
      <c r="L18" s="10"/>
      <c r="P18" s="18">
        <v>13</v>
      </c>
    </row>
    <row r="19" spans="3:16">
      <c r="F19" s="17"/>
      <c r="G19" s="17"/>
      <c r="H19" s="17" t="s">
        <v>212</v>
      </c>
      <c r="I19" s="14"/>
      <c r="J19" s="18"/>
      <c r="K19" s="3"/>
      <c r="L19" s="10"/>
      <c r="P19" s="18">
        <v>14</v>
      </c>
    </row>
    <row r="20" spans="3:16">
      <c r="F20" s="17"/>
      <c r="G20" s="17"/>
      <c r="H20" s="17" t="s">
        <v>213</v>
      </c>
      <c r="I20" s="14"/>
      <c r="J20" s="18"/>
      <c r="K20" s="3"/>
      <c r="L20" s="10"/>
      <c r="P20" s="18">
        <v>15</v>
      </c>
    </row>
    <row r="21" spans="3:16">
      <c r="F21" s="17"/>
      <c r="G21" s="17"/>
      <c r="H21" s="17" t="s">
        <v>214</v>
      </c>
      <c r="I21" s="14"/>
      <c r="J21" s="18"/>
      <c r="K21" s="3"/>
      <c r="L21" s="10"/>
      <c r="P21" s="18">
        <v>16</v>
      </c>
    </row>
    <row r="22" spans="3:16">
      <c r="F22" s="17"/>
      <c r="G22" s="17"/>
      <c r="H22" s="17" t="s">
        <v>47</v>
      </c>
      <c r="I22" s="14"/>
      <c r="J22" s="18"/>
      <c r="K22" s="3"/>
      <c r="L22" s="10"/>
      <c r="P22" s="18">
        <v>17</v>
      </c>
    </row>
    <row r="23" spans="3:16">
      <c r="F23" s="17"/>
      <c r="G23" s="17"/>
      <c r="H23" s="17" t="s">
        <v>72</v>
      </c>
      <c r="J23" s="18"/>
      <c r="K23" s="3"/>
      <c r="P23" s="18">
        <v>18</v>
      </c>
    </row>
    <row r="24" spans="3:16">
      <c r="F24" s="17"/>
      <c r="G24" s="17"/>
      <c r="H24" s="16" t="s">
        <v>215</v>
      </c>
      <c r="J24" s="18"/>
      <c r="K24" s="3"/>
      <c r="P24" s="18">
        <v>19</v>
      </c>
    </row>
    <row r="25" spans="3:16">
      <c r="J25" s="18"/>
      <c r="K25" s="18"/>
      <c r="P25" s="18">
        <v>20</v>
      </c>
    </row>
    <row r="26" spans="3:16">
      <c r="J26" s="18"/>
      <c r="K26" s="18"/>
      <c r="P26" s="18"/>
    </row>
    <row r="27" spans="3:16">
      <c r="C27" s="7" t="s">
        <v>188</v>
      </c>
      <c r="D27" s="7" t="s">
        <v>237</v>
      </c>
      <c r="F27" s="19" t="s">
        <v>216</v>
      </c>
      <c r="G27" s="7" t="s">
        <v>237</v>
      </c>
      <c r="H27" s="19" t="s">
        <v>217</v>
      </c>
      <c r="J27" s="18"/>
      <c r="K27" s="18"/>
      <c r="P27" s="18"/>
    </row>
    <row r="28" spans="3:16">
      <c r="C28" s="8" t="s">
        <v>107</v>
      </c>
      <c r="D28" s="16" t="s">
        <v>52</v>
      </c>
      <c r="F28" s="2" t="s">
        <v>54</v>
      </c>
      <c r="G28" s="16" t="s">
        <v>52</v>
      </c>
      <c r="H28" s="1" t="s">
        <v>52</v>
      </c>
      <c r="I28" s="2" t="s">
        <v>54</v>
      </c>
      <c r="J28" s="1" t="s">
        <v>52</v>
      </c>
      <c r="K28" s="18"/>
      <c r="P28" s="18"/>
    </row>
    <row r="29" spans="3:16">
      <c r="C29" s="8" t="s">
        <v>218</v>
      </c>
      <c r="D29" s="16" t="s">
        <v>52</v>
      </c>
      <c r="F29" s="2" t="s">
        <v>55</v>
      </c>
      <c r="G29" s="16" t="s">
        <v>53</v>
      </c>
      <c r="H29" s="1" t="s">
        <v>53</v>
      </c>
      <c r="I29" s="2" t="s">
        <v>55</v>
      </c>
      <c r="J29" s="1" t="s">
        <v>53</v>
      </c>
      <c r="K29" s="18"/>
      <c r="P29" s="18"/>
    </row>
    <row r="30" spans="3:16">
      <c r="C30" s="9" t="s">
        <v>183</v>
      </c>
      <c r="D30" s="16" t="s">
        <v>43</v>
      </c>
      <c r="F30" s="2" t="s">
        <v>32</v>
      </c>
      <c r="G30" s="16" t="s">
        <v>52</v>
      </c>
      <c r="H30" s="1" t="s">
        <v>161</v>
      </c>
      <c r="I30" s="2" t="s">
        <v>32</v>
      </c>
      <c r="J30" s="1" t="s">
        <v>161</v>
      </c>
      <c r="K30" s="18"/>
      <c r="P30" s="18"/>
    </row>
    <row r="31" spans="3:16">
      <c r="C31" s="8" t="s">
        <v>191</v>
      </c>
      <c r="D31" s="16" t="s">
        <v>43</v>
      </c>
      <c r="F31" s="1" t="s">
        <v>56</v>
      </c>
      <c r="G31" s="16" t="s">
        <v>52</v>
      </c>
      <c r="H31" s="1" t="s">
        <v>71</v>
      </c>
      <c r="I31" s="1" t="s">
        <v>56</v>
      </c>
      <c r="J31" s="1" t="s">
        <v>71</v>
      </c>
      <c r="K31" s="18"/>
      <c r="P31" s="18"/>
    </row>
    <row r="32" spans="3:16">
      <c r="C32" s="8" t="s">
        <v>108</v>
      </c>
      <c r="D32" s="16" t="s">
        <v>43</v>
      </c>
      <c r="F32" s="1" t="s">
        <v>57</v>
      </c>
      <c r="G32" s="16" t="s">
        <v>43</v>
      </c>
      <c r="H32" s="1" t="s">
        <v>43</v>
      </c>
      <c r="I32" s="1" t="s">
        <v>57</v>
      </c>
      <c r="J32" s="1" t="s">
        <v>43</v>
      </c>
      <c r="K32" s="18"/>
      <c r="P32" s="18"/>
    </row>
    <row r="33" spans="3:16">
      <c r="C33" s="8" t="s">
        <v>192</v>
      </c>
      <c r="D33" s="16" t="s">
        <v>43</v>
      </c>
      <c r="F33" s="1" t="s">
        <v>59</v>
      </c>
      <c r="G33" s="16" t="s">
        <v>43</v>
      </c>
      <c r="H33" s="1" t="s">
        <v>67</v>
      </c>
      <c r="I33" s="1" t="s">
        <v>59</v>
      </c>
      <c r="J33" s="1" t="s">
        <v>67</v>
      </c>
      <c r="P33" s="18"/>
    </row>
    <row r="34" spans="3:16">
      <c r="C34" s="8" t="s">
        <v>102</v>
      </c>
      <c r="D34" s="16" t="s">
        <v>44</v>
      </c>
      <c r="F34" s="1" t="s">
        <v>60</v>
      </c>
      <c r="G34" s="16" t="s">
        <v>43</v>
      </c>
      <c r="H34" s="1" t="s">
        <v>49</v>
      </c>
      <c r="I34" s="1" t="s">
        <v>60</v>
      </c>
      <c r="J34" s="1" t="s">
        <v>49</v>
      </c>
      <c r="P34" s="18"/>
    </row>
    <row r="35" spans="3:16">
      <c r="C35" s="8" t="s">
        <v>193</v>
      </c>
      <c r="D35" s="17" t="s">
        <v>48</v>
      </c>
      <c r="F35" s="1" t="s">
        <v>61</v>
      </c>
      <c r="G35" s="16" t="s">
        <v>43</v>
      </c>
      <c r="H35" s="1" t="s">
        <v>50</v>
      </c>
      <c r="I35" s="1" t="s">
        <v>61</v>
      </c>
      <c r="J35" s="1" t="s">
        <v>50</v>
      </c>
      <c r="P35" s="18"/>
    </row>
    <row r="36" spans="3:16" ht="26.4">
      <c r="C36" s="9" t="s">
        <v>106</v>
      </c>
      <c r="D36" s="17" t="s">
        <v>46</v>
      </c>
      <c r="F36" s="1" t="s">
        <v>62</v>
      </c>
      <c r="G36" s="16" t="s">
        <v>43</v>
      </c>
      <c r="H36" s="1" t="s">
        <v>209</v>
      </c>
      <c r="I36" s="1" t="s">
        <v>62</v>
      </c>
      <c r="J36" s="1" t="s">
        <v>209</v>
      </c>
      <c r="P36" s="18"/>
    </row>
    <row r="37" spans="3:16">
      <c r="C37" s="8" t="s">
        <v>194</v>
      </c>
      <c r="D37" s="17" t="s">
        <v>46</v>
      </c>
      <c r="F37" s="1" t="s">
        <v>58</v>
      </c>
      <c r="G37" s="16" t="s">
        <v>48</v>
      </c>
      <c r="H37" s="1" t="s">
        <v>48</v>
      </c>
      <c r="I37" s="1" t="s">
        <v>58</v>
      </c>
      <c r="J37" s="1" t="s">
        <v>48</v>
      </c>
      <c r="P37" s="18"/>
    </row>
    <row r="38" spans="3:16">
      <c r="C38" s="8" t="s">
        <v>219</v>
      </c>
      <c r="D38" s="17" t="s">
        <v>48</v>
      </c>
      <c r="F38" s="1" t="s">
        <v>79</v>
      </c>
      <c r="G38" s="17" t="s">
        <v>48</v>
      </c>
      <c r="H38" s="1" t="s">
        <v>45</v>
      </c>
      <c r="I38" s="1" t="s">
        <v>79</v>
      </c>
      <c r="J38" s="1" t="s">
        <v>45</v>
      </c>
      <c r="P38" s="18"/>
    </row>
    <row r="39" spans="3:16">
      <c r="C39" s="9" t="s">
        <v>157</v>
      </c>
      <c r="D39" s="16" t="s">
        <v>53</v>
      </c>
      <c r="F39" s="1" t="s">
        <v>80</v>
      </c>
      <c r="G39" s="17" t="s">
        <v>48</v>
      </c>
      <c r="H39" s="1" t="s">
        <v>72</v>
      </c>
      <c r="I39" s="1" t="s">
        <v>80</v>
      </c>
      <c r="J39" s="1" t="s">
        <v>72</v>
      </c>
      <c r="P39" s="18"/>
    </row>
    <row r="40" spans="3:16">
      <c r="C40" s="9" t="s">
        <v>195</v>
      </c>
      <c r="D40" s="16" t="s">
        <v>52</v>
      </c>
      <c r="F40" s="1" t="s">
        <v>64</v>
      </c>
      <c r="G40" s="17" t="s">
        <v>46</v>
      </c>
      <c r="H40" s="1" t="s">
        <v>68</v>
      </c>
      <c r="I40" s="1" t="s">
        <v>64</v>
      </c>
      <c r="J40" s="1" t="s">
        <v>68</v>
      </c>
      <c r="P40" s="18"/>
    </row>
    <row r="41" spans="3:16">
      <c r="C41" s="9" t="s">
        <v>220</v>
      </c>
      <c r="D41" s="16" t="s">
        <v>43</v>
      </c>
      <c r="F41" s="1" t="s">
        <v>33</v>
      </c>
      <c r="G41" s="17" t="s">
        <v>46</v>
      </c>
      <c r="H41" s="1" t="s">
        <v>221</v>
      </c>
      <c r="I41" s="1" t="s">
        <v>33</v>
      </c>
      <c r="J41" s="1" t="s">
        <v>221</v>
      </c>
      <c r="P41" s="18"/>
    </row>
    <row r="42" spans="3:16">
      <c r="F42" s="1" t="s">
        <v>31</v>
      </c>
      <c r="G42" s="17" t="s">
        <v>46</v>
      </c>
      <c r="H42" s="1" t="s">
        <v>214</v>
      </c>
      <c r="I42" s="1" t="s">
        <v>31</v>
      </c>
      <c r="J42" s="1" t="s">
        <v>214</v>
      </c>
      <c r="P42" s="18"/>
    </row>
    <row r="43" spans="3:16">
      <c r="F43" s="1" t="s">
        <v>65</v>
      </c>
      <c r="G43" s="17" t="s">
        <v>46</v>
      </c>
      <c r="H43" s="1" t="s">
        <v>243</v>
      </c>
      <c r="I43" s="1" t="s">
        <v>65</v>
      </c>
      <c r="J43" s="1" t="s">
        <v>243</v>
      </c>
      <c r="P43" s="18"/>
    </row>
    <row r="44" spans="3:16">
      <c r="F44" s="1" t="s">
        <v>66</v>
      </c>
      <c r="G44" s="17" t="s">
        <v>46</v>
      </c>
      <c r="H44" s="1" t="s">
        <v>222</v>
      </c>
      <c r="I44" s="1" t="s">
        <v>66</v>
      </c>
      <c r="J44" s="1" t="s">
        <v>222</v>
      </c>
      <c r="P44" s="18"/>
    </row>
    <row r="45" spans="3:16">
      <c r="F45" s="1" t="s">
        <v>63</v>
      </c>
      <c r="G45" s="1" t="s">
        <v>44</v>
      </c>
      <c r="H45" s="1" t="s">
        <v>44</v>
      </c>
      <c r="I45" s="1" t="s">
        <v>63</v>
      </c>
      <c r="J45" s="1" t="s">
        <v>44</v>
      </c>
      <c r="P45" s="18"/>
    </row>
    <row r="46" spans="3:16">
      <c r="F46" s="1" t="s">
        <v>28</v>
      </c>
      <c r="G46" s="1" t="s">
        <v>44</v>
      </c>
      <c r="H46" s="1" t="s">
        <v>210</v>
      </c>
      <c r="I46" s="1" t="s">
        <v>28</v>
      </c>
      <c r="J46" s="1" t="s">
        <v>210</v>
      </c>
      <c r="P46" s="18"/>
    </row>
    <row r="47" spans="3:16">
      <c r="F47" s="1" t="s">
        <v>29</v>
      </c>
      <c r="G47" s="1" t="s">
        <v>44</v>
      </c>
      <c r="H47" s="1" t="s">
        <v>223</v>
      </c>
      <c r="I47" s="1" t="s">
        <v>29</v>
      </c>
      <c r="J47" s="1" t="s">
        <v>223</v>
      </c>
      <c r="P47" s="18"/>
    </row>
    <row r="48" spans="3:16">
      <c r="F48" s="1" t="s">
        <v>30</v>
      </c>
      <c r="G48" s="1" t="s">
        <v>44</v>
      </c>
      <c r="H48" s="1" t="s">
        <v>211</v>
      </c>
      <c r="I48" s="1" t="s">
        <v>30</v>
      </c>
      <c r="J48" s="1" t="s">
        <v>211</v>
      </c>
      <c r="P48" s="18"/>
    </row>
    <row r="49" spans="6:16">
      <c r="F49" s="1" t="s">
        <v>81</v>
      </c>
      <c r="G49" s="1" t="s">
        <v>44</v>
      </c>
      <c r="H49" s="1" t="s">
        <v>224</v>
      </c>
      <c r="I49" s="1" t="s">
        <v>81</v>
      </c>
      <c r="J49" s="1" t="s">
        <v>224</v>
      </c>
      <c r="P49" s="18"/>
    </row>
    <row r="50" spans="6:16">
      <c r="F50" s="1" t="s">
        <v>82</v>
      </c>
      <c r="G50" s="1" t="s">
        <v>225</v>
      </c>
      <c r="H50" s="1" t="s">
        <v>225</v>
      </c>
      <c r="I50" s="1" t="s">
        <v>82</v>
      </c>
      <c r="J50" s="1" t="s">
        <v>225</v>
      </c>
      <c r="P50" s="18"/>
    </row>
    <row r="51" spans="6:16">
      <c r="F51" s="1"/>
      <c r="G51" s="1"/>
      <c r="P51" s="18"/>
    </row>
    <row r="52" spans="6:16">
      <c r="F52" s="1"/>
      <c r="G52" s="1"/>
      <c r="P52" s="18"/>
    </row>
    <row r="53" spans="6:16">
      <c r="F53" s="1"/>
      <c r="G53" s="1"/>
      <c r="P53" s="18"/>
    </row>
    <row r="54" spans="6:16">
      <c r="F54" s="1"/>
      <c r="G54" s="1"/>
      <c r="P54" s="18"/>
    </row>
    <row r="55" spans="6:16">
      <c r="F55" s="1"/>
      <c r="G55" s="1"/>
      <c r="P55" s="18"/>
    </row>
    <row r="56" spans="6:16">
      <c r="F56" s="1"/>
      <c r="P56" s="18"/>
    </row>
    <row r="57" spans="6:16" ht="14.4">
      <c r="F57"/>
      <c r="G57"/>
      <c r="P57" s="18"/>
    </row>
    <row r="58" spans="6:16">
      <c r="P58" s="18"/>
    </row>
    <row r="59" spans="6:16">
      <c r="P59" s="18"/>
    </row>
    <row r="60" spans="6:16">
      <c r="P60" s="18"/>
    </row>
    <row r="61" spans="6:16">
      <c r="P61" s="18"/>
    </row>
    <row r="62" spans="6:16">
      <c r="P62" s="18"/>
    </row>
    <row r="63" spans="6:16">
      <c r="P63" s="18"/>
    </row>
    <row r="64" spans="6:16">
      <c r="P64" s="18"/>
    </row>
    <row r="65" spans="16:16">
      <c r="P65" s="18"/>
    </row>
    <row r="66" spans="16:16">
      <c r="P66" s="18"/>
    </row>
    <row r="67" spans="16:16">
      <c r="P67" s="18"/>
    </row>
    <row r="68" spans="16:16">
      <c r="P68" s="18"/>
    </row>
    <row r="69" spans="16:16">
      <c r="P69" s="18"/>
    </row>
    <row r="70" spans="16:16">
      <c r="P70" s="18"/>
    </row>
    <row r="71" spans="16:16">
      <c r="P71" s="18"/>
    </row>
    <row r="72" spans="16:16">
      <c r="P72"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 ds:uri="http://purl.org/dc/dcmityp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2018-04-04T18:48:31Z</cp:lastPrinted>
  <dcterms:created xsi:type="dcterms:W3CDTF">2013-10-03T17:21:56Z</dcterms:created>
  <dcterms:modified xsi:type="dcterms:W3CDTF">2021-06-15T14:01:51Z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