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defaultThemeVersion="124226"/>
  <mc:AlternateContent xmlns:mc="http://schemas.openxmlformats.org/markup-compatibility/2006">
    <mc:Choice Requires="x15">
      <x15ac:absPath xmlns:x15ac="http://schemas.microsoft.com/office/spreadsheetml/2010/11/ac" url="/Users/fidelmanjarres/Downloads/"/>
    </mc:Choice>
  </mc:AlternateContent>
  <xr:revisionPtr revIDLastSave="0" documentId="8_{D9C27B1A-F133-E24F-92A0-292E175CE107}" xr6:coauthVersionLast="47" xr6:coauthVersionMax="47" xr10:uidLastSave="{00000000-0000-0000-0000-000000000000}"/>
  <bookViews>
    <workbookView xWindow="0" yWindow="500" windowWidth="27840" windowHeight="14960" tabRatio="586" xr2:uid="{00000000-000D-0000-FFFF-FFFF00000000}"/>
  </bookViews>
  <sheets>
    <sheet name="CCSE-FT-019_PM" sheetId="1" r:id="rId1"/>
    <sheet name="Datos" sheetId="2" state="hidden" r:id="rId2"/>
    <sheet name="Datos."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'CCSE-FT-019_PM'!$A$9:$BM$127</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0" i="1" l="1"/>
  <c r="BF10" i="1"/>
  <c r="BG10" i="1"/>
  <c r="BE11" i="1"/>
  <c r="BF11" i="1"/>
  <c r="BG11" i="1"/>
  <c r="BE12" i="1"/>
  <c r="BF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E111" i="1"/>
  <c r="BF111" i="1"/>
  <c r="BG111" i="1"/>
  <c r="BE112" i="1"/>
  <c r="BF112" i="1"/>
  <c r="BG112" i="1"/>
  <c r="BE113" i="1"/>
  <c r="BF113" i="1"/>
  <c r="BG113" i="1"/>
  <c r="BE114" i="1"/>
  <c r="BF114" i="1"/>
  <c r="BG114" i="1"/>
  <c r="BE115" i="1"/>
  <c r="BF115" i="1"/>
  <c r="BG115" i="1"/>
  <c r="BE116" i="1"/>
  <c r="BF116" i="1"/>
  <c r="BG116" i="1"/>
  <c r="BE117" i="1"/>
  <c r="BF117" i="1"/>
  <c r="BG117" i="1"/>
  <c r="BE118" i="1"/>
  <c r="BF118" i="1"/>
  <c r="BG118" i="1"/>
  <c r="BE119" i="1"/>
  <c r="BF119" i="1"/>
  <c r="BG119" i="1"/>
  <c r="BE120" i="1"/>
  <c r="BF120" i="1"/>
  <c r="BG120" i="1"/>
  <c r="BE121" i="1"/>
  <c r="BF121" i="1"/>
  <c r="BG121" i="1"/>
  <c r="BE122" i="1"/>
  <c r="BF122" i="1"/>
  <c r="BG122" i="1"/>
  <c r="BE123" i="1"/>
  <c r="BF123" i="1"/>
  <c r="BG123" i="1"/>
  <c r="BE124" i="1"/>
  <c r="BF124" i="1"/>
  <c r="BG124" i="1"/>
  <c r="BE125" i="1"/>
  <c r="BF125" i="1"/>
  <c r="BG125" i="1"/>
  <c r="BE126" i="1"/>
  <c r="BF126" i="1"/>
  <c r="BG126" i="1"/>
  <c r="BE127" i="1"/>
  <c r="BF127" i="1"/>
  <c r="BG127" i="1"/>
  <c r="AU10" i="1"/>
  <c r="AV10" i="1"/>
  <c r="AW10" i="1"/>
  <c r="AU11" i="1"/>
  <c r="AV11" i="1"/>
  <c r="AW11" i="1"/>
  <c r="AU12" i="1"/>
  <c r="AV12" i="1"/>
  <c r="AW12" i="1"/>
  <c r="AU13" i="1"/>
  <c r="AV13" i="1"/>
  <c r="AW13" i="1"/>
  <c r="AU14" i="1"/>
  <c r="AV14" i="1"/>
  <c r="AW14" i="1"/>
  <c r="AU15" i="1"/>
  <c r="AV15" i="1"/>
  <c r="AW15" i="1"/>
  <c r="AU16" i="1"/>
  <c r="AV16" i="1"/>
  <c r="AW16" i="1"/>
  <c r="AU17" i="1"/>
  <c r="AV17" i="1"/>
  <c r="AW17" i="1"/>
  <c r="AU18" i="1"/>
  <c r="AV18" i="1"/>
  <c r="AW18" i="1"/>
  <c r="AU19" i="1"/>
  <c r="AV19" i="1"/>
  <c r="AW19" i="1"/>
  <c r="AU20" i="1"/>
  <c r="AV20" i="1"/>
  <c r="AW20" i="1"/>
  <c r="AU21" i="1"/>
  <c r="AV21" i="1"/>
  <c r="AW21" i="1"/>
  <c r="AU22" i="1"/>
  <c r="AV22" i="1"/>
  <c r="AW22" i="1"/>
  <c r="AU23" i="1"/>
  <c r="AV23" i="1"/>
  <c r="AW23" i="1"/>
  <c r="AU24" i="1"/>
  <c r="AV24" i="1"/>
  <c r="AW24" i="1"/>
  <c r="AU25" i="1"/>
  <c r="AV25" i="1"/>
  <c r="AW25" i="1"/>
  <c r="AU26" i="1"/>
  <c r="AV26" i="1"/>
  <c r="AW26" i="1"/>
  <c r="AU27" i="1"/>
  <c r="AV27" i="1"/>
  <c r="AW27" i="1"/>
  <c r="AU28" i="1"/>
  <c r="AV28" i="1"/>
  <c r="AW28" i="1"/>
  <c r="AU29" i="1"/>
  <c r="AV29" i="1"/>
  <c r="AW29" i="1"/>
  <c r="AU30" i="1"/>
  <c r="AV30" i="1"/>
  <c r="AW30" i="1"/>
  <c r="AU31" i="1"/>
  <c r="AV31" i="1"/>
  <c r="AW31" i="1"/>
  <c r="AU32" i="1"/>
  <c r="AV32" i="1"/>
  <c r="AW32" i="1"/>
  <c r="AU33" i="1"/>
  <c r="AV33" i="1"/>
  <c r="AW33" i="1"/>
  <c r="AU34" i="1"/>
  <c r="AV34" i="1"/>
  <c r="AW34" i="1"/>
  <c r="AU35" i="1"/>
  <c r="AV35" i="1"/>
  <c r="AW35" i="1"/>
  <c r="AU36" i="1"/>
  <c r="AV36" i="1"/>
  <c r="AW36" i="1"/>
  <c r="AU37" i="1"/>
  <c r="AV37" i="1"/>
  <c r="AW37" i="1"/>
  <c r="AU38" i="1"/>
  <c r="AV38" i="1"/>
  <c r="AW38" i="1"/>
  <c r="AU39" i="1"/>
  <c r="AV39" i="1"/>
  <c r="AW39" i="1"/>
  <c r="AU40" i="1"/>
  <c r="AV40" i="1"/>
  <c r="AW40" i="1"/>
  <c r="AU41" i="1"/>
  <c r="AV41" i="1"/>
  <c r="AW41" i="1"/>
  <c r="AU42" i="1"/>
  <c r="AV42" i="1"/>
  <c r="AW42" i="1"/>
  <c r="AU43" i="1"/>
  <c r="AV43" i="1"/>
  <c r="AW43" i="1"/>
  <c r="AU44" i="1"/>
  <c r="AV44" i="1"/>
  <c r="AW44" i="1"/>
  <c r="AU45" i="1"/>
  <c r="AV45" i="1"/>
  <c r="AW45" i="1"/>
  <c r="AU46" i="1"/>
  <c r="AV46" i="1"/>
  <c r="AW46" i="1"/>
  <c r="AU47" i="1"/>
  <c r="AV47" i="1"/>
  <c r="AW47" i="1"/>
  <c r="AU48" i="1"/>
  <c r="AV48" i="1"/>
  <c r="AW48" i="1"/>
  <c r="AU49" i="1"/>
  <c r="AV49" i="1"/>
  <c r="AW49" i="1"/>
  <c r="AU50" i="1"/>
  <c r="AV50" i="1"/>
  <c r="AW50" i="1"/>
  <c r="AU51" i="1"/>
  <c r="AV51" i="1"/>
  <c r="AW51" i="1"/>
  <c r="AU52" i="1"/>
  <c r="AV52" i="1"/>
  <c r="AW52" i="1"/>
  <c r="AU53" i="1"/>
  <c r="AV53" i="1"/>
  <c r="AW53" i="1"/>
  <c r="AU54" i="1"/>
  <c r="AV54" i="1"/>
  <c r="AW54" i="1"/>
  <c r="AU55" i="1"/>
  <c r="AV55" i="1"/>
  <c r="AW55" i="1"/>
  <c r="AU56" i="1"/>
  <c r="AV56" i="1"/>
  <c r="AW56" i="1"/>
  <c r="AU57" i="1"/>
  <c r="AV57" i="1"/>
  <c r="AW57" i="1"/>
  <c r="AU58" i="1"/>
  <c r="AV58" i="1"/>
  <c r="AW58" i="1"/>
  <c r="AU59" i="1"/>
  <c r="AV59" i="1"/>
  <c r="AW59" i="1"/>
  <c r="AU60" i="1"/>
  <c r="AV60" i="1"/>
  <c r="AW60" i="1"/>
  <c r="AU61" i="1"/>
  <c r="AV61" i="1"/>
  <c r="AW61" i="1"/>
  <c r="AU62" i="1"/>
  <c r="AV62" i="1"/>
  <c r="AW62" i="1"/>
  <c r="AU63" i="1"/>
  <c r="AV63" i="1"/>
  <c r="AW63" i="1"/>
  <c r="AU64" i="1"/>
  <c r="AV64" i="1"/>
  <c r="AW64" i="1"/>
  <c r="AU65" i="1"/>
  <c r="AV65" i="1"/>
  <c r="AW65" i="1"/>
  <c r="AU66" i="1"/>
  <c r="AV66" i="1"/>
  <c r="AW66" i="1"/>
  <c r="AU67" i="1"/>
  <c r="AV67" i="1"/>
  <c r="AW67" i="1"/>
  <c r="AU68" i="1"/>
  <c r="AV68" i="1"/>
  <c r="AW68" i="1"/>
  <c r="AU69" i="1"/>
  <c r="AV69" i="1"/>
  <c r="AW69" i="1"/>
  <c r="AU70" i="1"/>
  <c r="AV70" i="1"/>
  <c r="AW70" i="1"/>
  <c r="AU71" i="1"/>
  <c r="AV71" i="1"/>
  <c r="AW71" i="1"/>
  <c r="AU72" i="1"/>
  <c r="AV72" i="1"/>
  <c r="AW72" i="1"/>
  <c r="AU73" i="1"/>
  <c r="AV73" i="1"/>
  <c r="AW73" i="1"/>
  <c r="AU74" i="1"/>
  <c r="AV74" i="1"/>
  <c r="AW74" i="1"/>
  <c r="AU75" i="1"/>
  <c r="AV75" i="1"/>
  <c r="AW75" i="1"/>
  <c r="AU76" i="1"/>
  <c r="AV76" i="1"/>
  <c r="AW76" i="1"/>
  <c r="AU77" i="1"/>
  <c r="AV77" i="1"/>
  <c r="AW77" i="1"/>
  <c r="AU78" i="1"/>
  <c r="AV78" i="1"/>
  <c r="AW78" i="1"/>
  <c r="AU79" i="1"/>
  <c r="AV79" i="1"/>
  <c r="AW79" i="1"/>
  <c r="AU80" i="1"/>
  <c r="AV80" i="1"/>
  <c r="AW80" i="1"/>
  <c r="AU81" i="1"/>
  <c r="AV81" i="1"/>
  <c r="AW81" i="1"/>
  <c r="AU82" i="1"/>
  <c r="AV82" i="1"/>
  <c r="AW82" i="1"/>
  <c r="AU83" i="1"/>
  <c r="AV83" i="1"/>
  <c r="AW83" i="1"/>
  <c r="AU84" i="1"/>
  <c r="AV84" i="1"/>
  <c r="AW84" i="1"/>
  <c r="AU85" i="1"/>
  <c r="AV85" i="1"/>
  <c r="AW85" i="1"/>
  <c r="AU86" i="1"/>
  <c r="AV86" i="1"/>
  <c r="AW86" i="1"/>
  <c r="AU87" i="1"/>
  <c r="AV87" i="1"/>
  <c r="AW87" i="1"/>
  <c r="AU88" i="1"/>
  <c r="AV88" i="1"/>
  <c r="AW88" i="1"/>
  <c r="AU89" i="1"/>
  <c r="AV89" i="1"/>
  <c r="AW89" i="1"/>
  <c r="AU90" i="1"/>
  <c r="AV90" i="1"/>
  <c r="AW90" i="1"/>
  <c r="AU91" i="1"/>
  <c r="AV91" i="1"/>
  <c r="AW91" i="1"/>
  <c r="AU92" i="1"/>
  <c r="AV92" i="1"/>
  <c r="AW92" i="1"/>
  <c r="AU93" i="1"/>
  <c r="AV93" i="1"/>
  <c r="AW93" i="1"/>
  <c r="AU94" i="1"/>
  <c r="AV94" i="1"/>
  <c r="AW94" i="1"/>
  <c r="AU95" i="1"/>
  <c r="AV95" i="1"/>
  <c r="AW95" i="1"/>
  <c r="AU96" i="1"/>
  <c r="AV96" i="1"/>
  <c r="AW96" i="1"/>
  <c r="AU97" i="1"/>
  <c r="AV97" i="1"/>
  <c r="AW97" i="1"/>
  <c r="AU98" i="1"/>
  <c r="AV98" i="1"/>
  <c r="AW98" i="1"/>
  <c r="AU99" i="1"/>
  <c r="AV99" i="1"/>
  <c r="AW99" i="1"/>
  <c r="AU100" i="1"/>
  <c r="AV100" i="1"/>
  <c r="AW100" i="1"/>
  <c r="AU101" i="1"/>
  <c r="AV101" i="1"/>
  <c r="AW101" i="1"/>
  <c r="AU102" i="1"/>
  <c r="AV102" i="1"/>
  <c r="AW102" i="1"/>
  <c r="AU103" i="1"/>
  <c r="AV103" i="1"/>
  <c r="AW103" i="1"/>
  <c r="AU104" i="1"/>
  <c r="AV104" i="1"/>
  <c r="AW104" i="1"/>
  <c r="AU105" i="1"/>
  <c r="AV105" i="1"/>
  <c r="AW105" i="1"/>
  <c r="AU106" i="1"/>
  <c r="AV106" i="1"/>
  <c r="AW106" i="1"/>
  <c r="AU107" i="1"/>
  <c r="AV107" i="1"/>
  <c r="AW107" i="1"/>
  <c r="AU108" i="1"/>
  <c r="AV108" i="1"/>
  <c r="AW108" i="1"/>
  <c r="AU109" i="1"/>
  <c r="AV109" i="1"/>
  <c r="AW109" i="1"/>
  <c r="AU110" i="1"/>
  <c r="AV110" i="1"/>
  <c r="AW110" i="1"/>
  <c r="AU111" i="1"/>
  <c r="AV111" i="1"/>
  <c r="AW111" i="1"/>
  <c r="AU112" i="1"/>
  <c r="AV112" i="1"/>
  <c r="AW112" i="1"/>
  <c r="AU113" i="1"/>
  <c r="AV113" i="1"/>
  <c r="AW113" i="1"/>
  <c r="AU114" i="1"/>
  <c r="AV114" i="1"/>
  <c r="AW114" i="1"/>
  <c r="AU115" i="1"/>
  <c r="AV115" i="1"/>
  <c r="AW115" i="1"/>
  <c r="AU116" i="1"/>
  <c r="AV116" i="1"/>
  <c r="AW116" i="1"/>
  <c r="AU117" i="1"/>
  <c r="AV117" i="1"/>
  <c r="AW117" i="1"/>
  <c r="AU118" i="1"/>
  <c r="AV118" i="1"/>
  <c r="AW118" i="1"/>
  <c r="AU119" i="1"/>
  <c r="AV119" i="1"/>
  <c r="AW119" i="1"/>
  <c r="AU120" i="1"/>
  <c r="AV120" i="1"/>
  <c r="AW120" i="1"/>
  <c r="AU121" i="1"/>
  <c r="AV121" i="1"/>
  <c r="AW121" i="1"/>
  <c r="AU122" i="1"/>
  <c r="AV122" i="1"/>
  <c r="AW122" i="1"/>
  <c r="AU123" i="1"/>
  <c r="AV123" i="1"/>
  <c r="AW123" i="1"/>
  <c r="AU124" i="1"/>
  <c r="AV124" i="1"/>
  <c r="AW124" i="1"/>
  <c r="AU125" i="1"/>
  <c r="AV125" i="1"/>
  <c r="AW125" i="1"/>
  <c r="AU126" i="1"/>
  <c r="AV126" i="1"/>
  <c r="AW126" i="1"/>
  <c r="AU127" i="1"/>
  <c r="AV127" i="1"/>
  <c r="AW127" i="1"/>
  <c r="AK10" i="1"/>
  <c r="AL10" i="1"/>
  <c r="AM10" i="1"/>
  <c r="AK11" i="1"/>
  <c r="AL11" i="1"/>
  <c r="AM11" i="1"/>
  <c r="AK12" i="1"/>
  <c r="AL12" i="1"/>
  <c r="AM12" i="1"/>
  <c r="AK13" i="1"/>
  <c r="AL13" i="1"/>
  <c r="AM13" i="1"/>
  <c r="AK14" i="1"/>
  <c r="AL14" i="1"/>
  <c r="AM14" i="1"/>
  <c r="AK15" i="1"/>
  <c r="AL15" i="1"/>
  <c r="AM15" i="1"/>
  <c r="AK16" i="1"/>
  <c r="AL16" i="1"/>
  <c r="AM16" i="1"/>
  <c r="AK17" i="1"/>
  <c r="AL17" i="1"/>
  <c r="AM17" i="1"/>
  <c r="AK18" i="1"/>
  <c r="AL18" i="1"/>
  <c r="AM18" i="1"/>
  <c r="AK19" i="1"/>
  <c r="AL19" i="1"/>
  <c r="AM19" i="1"/>
  <c r="AK20" i="1"/>
  <c r="AL20" i="1"/>
  <c r="AM20" i="1"/>
  <c r="AK21" i="1"/>
  <c r="AL21" i="1"/>
  <c r="AM21" i="1"/>
  <c r="AK22" i="1"/>
  <c r="AL22" i="1"/>
  <c r="AM22" i="1"/>
  <c r="AK23" i="1"/>
  <c r="AL23" i="1"/>
  <c r="AM23" i="1"/>
  <c r="AK24" i="1"/>
  <c r="AL24" i="1"/>
  <c r="AM24" i="1"/>
  <c r="AK25" i="1"/>
  <c r="AL25" i="1"/>
  <c r="AM25" i="1"/>
  <c r="AK26" i="1"/>
  <c r="AL26" i="1"/>
  <c r="AM26" i="1"/>
  <c r="AK27" i="1"/>
  <c r="AL27" i="1"/>
  <c r="AM27" i="1"/>
  <c r="AK28" i="1"/>
  <c r="AL28" i="1"/>
  <c r="AM28" i="1"/>
  <c r="AK29" i="1"/>
  <c r="AL29" i="1"/>
  <c r="AM29" i="1"/>
  <c r="AK30" i="1"/>
  <c r="AL30" i="1"/>
  <c r="AM30" i="1"/>
  <c r="AK31" i="1"/>
  <c r="AL31" i="1"/>
  <c r="AM31" i="1"/>
  <c r="AK32" i="1"/>
  <c r="AL32" i="1"/>
  <c r="AM32" i="1"/>
  <c r="AK33" i="1"/>
  <c r="AL33" i="1"/>
  <c r="AM33" i="1"/>
  <c r="AK34" i="1"/>
  <c r="AL34" i="1"/>
  <c r="AM34" i="1"/>
  <c r="AK35" i="1"/>
  <c r="AL35" i="1"/>
  <c r="AM35" i="1"/>
  <c r="AK36" i="1"/>
  <c r="AL36" i="1"/>
  <c r="AM36" i="1"/>
  <c r="AK37" i="1"/>
  <c r="AL37" i="1"/>
  <c r="AM37" i="1"/>
  <c r="AK38" i="1"/>
  <c r="AL38" i="1"/>
  <c r="AM38" i="1"/>
  <c r="AK39" i="1"/>
  <c r="AL39" i="1"/>
  <c r="AM39" i="1"/>
  <c r="AK40" i="1"/>
  <c r="AL40" i="1"/>
  <c r="AM40" i="1"/>
  <c r="AK41" i="1"/>
  <c r="AL41" i="1"/>
  <c r="AM41" i="1"/>
  <c r="AK42" i="1"/>
  <c r="AL42" i="1"/>
  <c r="AM42" i="1"/>
  <c r="AK43" i="1"/>
  <c r="AL43" i="1"/>
  <c r="AM43" i="1"/>
  <c r="AK44" i="1"/>
  <c r="AL44" i="1"/>
  <c r="AM44" i="1"/>
  <c r="AK45" i="1"/>
  <c r="AL45" i="1"/>
  <c r="AM45" i="1"/>
  <c r="AK46" i="1"/>
  <c r="AL46" i="1"/>
  <c r="AM46" i="1"/>
  <c r="AK47" i="1"/>
  <c r="AL47" i="1"/>
  <c r="AM47" i="1"/>
  <c r="AK48" i="1"/>
  <c r="AL48" i="1"/>
  <c r="AM48" i="1"/>
  <c r="AK49" i="1"/>
  <c r="AL49" i="1"/>
  <c r="AM49" i="1"/>
  <c r="AK50" i="1"/>
  <c r="AL50" i="1"/>
  <c r="AM50" i="1"/>
  <c r="AK51" i="1"/>
  <c r="AL51" i="1"/>
  <c r="AM51" i="1"/>
  <c r="AK52" i="1"/>
  <c r="AL52" i="1"/>
  <c r="AM52" i="1"/>
  <c r="AK53" i="1"/>
  <c r="AL53" i="1"/>
  <c r="AM53" i="1"/>
  <c r="AK54" i="1"/>
  <c r="AL54" i="1"/>
  <c r="AM54" i="1"/>
  <c r="AK55" i="1"/>
  <c r="AL55" i="1"/>
  <c r="AM55" i="1"/>
  <c r="AK56" i="1"/>
  <c r="AL56" i="1"/>
  <c r="AM56" i="1"/>
  <c r="AK57" i="1"/>
  <c r="AL57" i="1"/>
  <c r="AM57" i="1"/>
  <c r="AK58" i="1"/>
  <c r="AL58" i="1"/>
  <c r="AM58" i="1"/>
  <c r="AK59" i="1"/>
  <c r="AL59" i="1"/>
  <c r="AM59" i="1"/>
  <c r="AK60" i="1"/>
  <c r="AL60" i="1"/>
  <c r="AM60" i="1"/>
  <c r="AK61" i="1"/>
  <c r="AL61" i="1"/>
  <c r="AM61" i="1"/>
  <c r="AK62" i="1"/>
  <c r="AL62" i="1"/>
  <c r="AM62" i="1"/>
  <c r="AK63" i="1"/>
  <c r="AL63" i="1"/>
  <c r="AM63" i="1"/>
  <c r="AK64" i="1"/>
  <c r="AL64" i="1"/>
  <c r="AM64" i="1"/>
  <c r="AK65" i="1"/>
  <c r="AL65" i="1"/>
  <c r="AM65" i="1"/>
  <c r="AK66" i="1"/>
  <c r="AL66" i="1"/>
  <c r="AM66" i="1"/>
  <c r="AK67" i="1"/>
  <c r="AL67" i="1"/>
  <c r="AM67" i="1"/>
  <c r="AK68" i="1"/>
  <c r="AL68" i="1"/>
  <c r="AM68" i="1"/>
  <c r="AK69" i="1"/>
  <c r="AL69" i="1"/>
  <c r="AM69" i="1"/>
  <c r="AK70" i="1"/>
  <c r="AL70" i="1"/>
  <c r="AM70" i="1"/>
  <c r="AK71" i="1"/>
  <c r="AL71" i="1"/>
  <c r="AM71" i="1"/>
  <c r="AK72" i="1"/>
  <c r="AL72" i="1"/>
  <c r="AM72" i="1"/>
  <c r="AK73" i="1"/>
  <c r="AL73" i="1"/>
  <c r="AM73" i="1"/>
  <c r="AK74" i="1"/>
  <c r="AL74" i="1"/>
  <c r="AM74" i="1"/>
  <c r="AK75" i="1"/>
  <c r="AL75" i="1"/>
  <c r="AM75" i="1"/>
  <c r="AK76" i="1"/>
  <c r="AL76" i="1"/>
  <c r="AM76" i="1"/>
  <c r="AK77" i="1"/>
  <c r="AL77" i="1"/>
  <c r="AM77" i="1"/>
  <c r="AK78" i="1"/>
  <c r="AL78" i="1"/>
  <c r="AM78" i="1"/>
  <c r="AK79" i="1"/>
  <c r="AL79" i="1"/>
  <c r="AM79" i="1"/>
  <c r="AK80" i="1"/>
  <c r="AL80" i="1"/>
  <c r="AM80" i="1"/>
  <c r="AK81" i="1"/>
  <c r="AL81" i="1"/>
  <c r="AM81" i="1"/>
  <c r="AK82" i="1"/>
  <c r="AL82" i="1"/>
  <c r="AM82" i="1"/>
  <c r="AK83" i="1"/>
  <c r="AL83" i="1"/>
  <c r="AM83" i="1"/>
  <c r="AK84" i="1"/>
  <c r="AL84" i="1"/>
  <c r="AM84" i="1"/>
  <c r="AK85" i="1"/>
  <c r="AL85" i="1"/>
  <c r="AM85" i="1"/>
  <c r="AK86" i="1"/>
  <c r="AL86" i="1"/>
  <c r="AM86" i="1"/>
  <c r="AK87" i="1"/>
  <c r="AL87" i="1"/>
  <c r="AM87" i="1"/>
  <c r="AK88" i="1"/>
  <c r="AL88" i="1"/>
  <c r="AM88" i="1"/>
  <c r="AK89" i="1"/>
  <c r="AL89" i="1"/>
  <c r="AM89" i="1"/>
  <c r="AK90" i="1"/>
  <c r="AL90" i="1"/>
  <c r="AM90" i="1"/>
  <c r="AK91" i="1"/>
  <c r="AL91" i="1"/>
  <c r="AM91" i="1"/>
  <c r="AK92" i="1"/>
  <c r="AL92" i="1"/>
  <c r="AM92" i="1"/>
  <c r="AK93" i="1"/>
  <c r="AL93" i="1"/>
  <c r="AM93" i="1"/>
  <c r="AK94" i="1"/>
  <c r="AL94" i="1"/>
  <c r="AM94" i="1"/>
  <c r="AK95" i="1"/>
  <c r="AL95" i="1"/>
  <c r="AM95" i="1"/>
  <c r="AK96" i="1"/>
  <c r="AL96" i="1"/>
  <c r="AM96" i="1"/>
  <c r="AK97" i="1"/>
  <c r="AL97" i="1"/>
  <c r="AM97" i="1"/>
  <c r="AK98" i="1"/>
  <c r="AL98" i="1"/>
  <c r="AM98" i="1"/>
  <c r="AK99" i="1"/>
  <c r="AL99" i="1"/>
  <c r="AM99" i="1"/>
  <c r="AK100" i="1"/>
  <c r="AL100" i="1"/>
  <c r="AM100" i="1"/>
  <c r="AK101" i="1"/>
  <c r="AL101" i="1"/>
  <c r="AM101" i="1"/>
  <c r="AK102" i="1"/>
  <c r="AL102" i="1"/>
  <c r="AM102" i="1"/>
  <c r="AK103" i="1"/>
  <c r="AL103" i="1"/>
  <c r="AM103" i="1"/>
  <c r="AK104" i="1"/>
  <c r="AL104" i="1"/>
  <c r="AM104" i="1"/>
  <c r="AK105" i="1"/>
  <c r="AL105" i="1"/>
  <c r="AM105" i="1"/>
  <c r="AK106" i="1"/>
  <c r="AL106" i="1"/>
  <c r="AM106" i="1"/>
  <c r="AK107" i="1"/>
  <c r="AL107" i="1"/>
  <c r="AM107" i="1"/>
  <c r="AK108" i="1"/>
  <c r="AL108" i="1"/>
  <c r="AM108" i="1"/>
  <c r="AK109" i="1"/>
  <c r="AL109" i="1"/>
  <c r="AM109" i="1"/>
  <c r="AK110" i="1"/>
  <c r="AL110" i="1"/>
  <c r="AM110" i="1"/>
  <c r="AK111" i="1"/>
  <c r="AL111" i="1"/>
  <c r="AM111" i="1"/>
  <c r="AK112" i="1"/>
  <c r="AL112" i="1"/>
  <c r="AM112" i="1"/>
  <c r="AK113" i="1"/>
  <c r="AL113" i="1"/>
  <c r="AM113" i="1"/>
  <c r="AK114" i="1"/>
  <c r="AL114" i="1"/>
  <c r="AM114" i="1"/>
  <c r="AK115" i="1"/>
  <c r="AL115" i="1"/>
  <c r="AM115" i="1"/>
  <c r="AK116" i="1"/>
  <c r="AL116" i="1"/>
  <c r="AM116" i="1"/>
  <c r="AK117" i="1"/>
  <c r="AL117" i="1"/>
  <c r="AM117" i="1"/>
  <c r="AK118" i="1"/>
  <c r="AL118" i="1"/>
  <c r="AM118" i="1"/>
  <c r="AK119" i="1"/>
  <c r="AL119" i="1"/>
  <c r="AM119" i="1"/>
  <c r="AK120" i="1"/>
  <c r="AL120" i="1"/>
  <c r="AM120" i="1"/>
  <c r="AK121" i="1"/>
  <c r="AL121" i="1"/>
  <c r="AM121" i="1"/>
  <c r="AK122" i="1"/>
  <c r="AL122" i="1"/>
  <c r="AM122" i="1"/>
  <c r="AK123" i="1"/>
  <c r="AL123" i="1"/>
  <c r="AM123" i="1"/>
  <c r="AK124" i="1"/>
  <c r="AL124" i="1"/>
  <c r="AM124" i="1"/>
  <c r="AK125" i="1"/>
  <c r="AL125" i="1"/>
  <c r="AM125" i="1"/>
  <c r="AK126" i="1"/>
  <c r="AL126" i="1"/>
  <c r="AM126" i="1"/>
  <c r="AK127" i="1"/>
  <c r="AL127" i="1"/>
  <c r="AM127" i="1"/>
  <c r="BC10" i="1"/>
  <c r="BD10" i="1" s="1"/>
  <c r="BC11" i="1"/>
  <c r="BD11" i="1" s="1"/>
  <c r="BC12" i="1"/>
  <c r="BD12" i="1" s="1"/>
  <c r="BC13" i="1"/>
  <c r="BD13" i="1" s="1"/>
  <c r="BC14" i="1"/>
  <c r="BD14" i="1" s="1"/>
  <c r="BC15" i="1"/>
  <c r="BD15" i="1" s="1"/>
  <c r="BC16" i="1"/>
  <c r="BD16" i="1" s="1"/>
  <c r="BC17" i="1"/>
  <c r="BD17" i="1" s="1"/>
  <c r="BC18" i="1"/>
  <c r="BD18" i="1" s="1"/>
  <c r="BC19" i="1"/>
  <c r="BD19" i="1" s="1"/>
  <c r="BC20" i="1"/>
  <c r="BD20" i="1" s="1"/>
  <c r="BC21" i="1"/>
  <c r="BD21" i="1" s="1"/>
  <c r="BC22" i="1"/>
  <c r="BD22" i="1" s="1"/>
  <c r="BC23" i="1"/>
  <c r="BD23" i="1" s="1"/>
  <c r="BC24" i="1"/>
  <c r="BD24" i="1" s="1"/>
  <c r="BC25" i="1"/>
  <c r="BD25" i="1" s="1"/>
  <c r="BC26" i="1"/>
  <c r="BD26" i="1" s="1"/>
  <c r="BC27" i="1"/>
  <c r="BD27" i="1" s="1"/>
  <c r="BC28" i="1"/>
  <c r="BD28" i="1" s="1"/>
  <c r="BC29" i="1"/>
  <c r="BD29" i="1" s="1"/>
  <c r="BC30" i="1"/>
  <c r="BD30" i="1" s="1"/>
  <c r="BC31" i="1"/>
  <c r="BD31" i="1" s="1"/>
  <c r="BC32" i="1"/>
  <c r="BD32" i="1" s="1"/>
  <c r="BC33" i="1"/>
  <c r="BD33" i="1" s="1"/>
  <c r="BC34" i="1"/>
  <c r="BD34" i="1" s="1"/>
  <c r="BC35" i="1"/>
  <c r="BD35" i="1" s="1"/>
  <c r="BC36" i="1"/>
  <c r="BD36" i="1" s="1"/>
  <c r="BC37" i="1"/>
  <c r="BD37" i="1" s="1"/>
  <c r="BC38" i="1"/>
  <c r="BD38" i="1" s="1"/>
  <c r="BC39" i="1"/>
  <c r="BD39" i="1" s="1"/>
  <c r="BC40" i="1"/>
  <c r="BD40" i="1" s="1"/>
  <c r="BC41" i="1"/>
  <c r="BD41" i="1" s="1"/>
  <c r="BC42" i="1"/>
  <c r="BD42" i="1" s="1"/>
  <c r="BC43" i="1"/>
  <c r="BD43" i="1" s="1"/>
  <c r="BC44" i="1"/>
  <c r="BD44" i="1" s="1"/>
  <c r="BC45" i="1"/>
  <c r="BD45" i="1" s="1"/>
  <c r="BC46" i="1"/>
  <c r="BD46" i="1" s="1"/>
  <c r="BC47" i="1"/>
  <c r="BD47" i="1" s="1"/>
  <c r="BC48" i="1"/>
  <c r="BD48" i="1" s="1"/>
  <c r="BC49" i="1"/>
  <c r="BD49" i="1" s="1"/>
  <c r="BC50" i="1"/>
  <c r="BD50" i="1" s="1"/>
  <c r="BC51" i="1"/>
  <c r="BD51" i="1" s="1"/>
  <c r="BC52" i="1"/>
  <c r="BD52" i="1" s="1"/>
  <c r="BC53" i="1"/>
  <c r="BD53" i="1" s="1"/>
  <c r="BC54" i="1"/>
  <c r="BD54" i="1" s="1"/>
  <c r="BC55" i="1"/>
  <c r="BD55" i="1" s="1"/>
  <c r="BC56" i="1"/>
  <c r="BD56" i="1" s="1"/>
  <c r="BC57" i="1"/>
  <c r="BD57" i="1" s="1"/>
  <c r="BC58" i="1"/>
  <c r="BD58" i="1" s="1"/>
  <c r="BC59" i="1"/>
  <c r="BD59" i="1" s="1"/>
  <c r="BC60" i="1"/>
  <c r="BD60" i="1" s="1"/>
  <c r="BC61" i="1"/>
  <c r="BD61" i="1" s="1"/>
  <c r="BC62" i="1"/>
  <c r="BD62" i="1" s="1"/>
  <c r="BC63" i="1"/>
  <c r="BD63" i="1" s="1"/>
  <c r="BC64" i="1"/>
  <c r="BD64" i="1" s="1"/>
  <c r="BC65" i="1"/>
  <c r="BD65" i="1" s="1"/>
  <c r="BC66" i="1"/>
  <c r="BD66" i="1" s="1"/>
  <c r="BC67" i="1"/>
  <c r="BD67" i="1" s="1"/>
  <c r="BC68" i="1"/>
  <c r="BD68" i="1" s="1"/>
  <c r="BC69" i="1"/>
  <c r="BD69" i="1" s="1"/>
  <c r="BC70" i="1"/>
  <c r="BD70" i="1" s="1"/>
  <c r="BC71" i="1"/>
  <c r="BD71" i="1" s="1"/>
  <c r="BC72" i="1"/>
  <c r="BD72" i="1" s="1"/>
  <c r="BC73" i="1"/>
  <c r="BD73" i="1" s="1"/>
  <c r="BC74" i="1"/>
  <c r="BD74" i="1" s="1"/>
  <c r="BC75" i="1"/>
  <c r="BD75" i="1" s="1"/>
  <c r="BC76" i="1"/>
  <c r="BD76" i="1" s="1"/>
  <c r="BC77" i="1"/>
  <c r="BD77" i="1" s="1"/>
  <c r="BC78" i="1"/>
  <c r="BD78" i="1" s="1"/>
  <c r="BC79" i="1"/>
  <c r="BD79" i="1" s="1"/>
  <c r="BC80" i="1"/>
  <c r="BD80" i="1" s="1"/>
  <c r="BC81" i="1"/>
  <c r="BD81" i="1"/>
  <c r="BC82" i="1"/>
  <c r="BD82" i="1" s="1"/>
  <c r="BC83" i="1"/>
  <c r="BD83" i="1" s="1"/>
  <c r="BC84" i="1"/>
  <c r="BD84" i="1" s="1"/>
  <c r="BC85" i="1"/>
  <c r="BD85" i="1" s="1"/>
  <c r="BC86" i="1"/>
  <c r="BD86" i="1" s="1"/>
  <c r="BC87" i="1"/>
  <c r="BD87" i="1" s="1"/>
  <c r="BC88" i="1"/>
  <c r="BD88" i="1" s="1"/>
  <c r="BC89" i="1"/>
  <c r="BD89" i="1" s="1"/>
  <c r="BC90" i="1"/>
  <c r="BD90" i="1" s="1"/>
  <c r="BC91" i="1"/>
  <c r="BD91" i="1" s="1"/>
  <c r="BC92" i="1"/>
  <c r="BD92" i="1" s="1"/>
  <c r="BC93" i="1"/>
  <c r="BD93" i="1" s="1"/>
  <c r="BC94" i="1"/>
  <c r="BD94" i="1" s="1"/>
  <c r="BC95" i="1"/>
  <c r="BD95" i="1" s="1"/>
  <c r="BC96" i="1"/>
  <c r="BD96" i="1" s="1"/>
  <c r="BC97" i="1"/>
  <c r="BD97" i="1" s="1"/>
  <c r="BC98" i="1"/>
  <c r="BD98" i="1" s="1"/>
  <c r="BC99" i="1"/>
  <c r="BD99" i="1" s="1"/>
  <c r="BC100" i="1"/>
  <c r="BD100" i="1" s="1"/>
  <c r="BC101" i="1"/>
  <c r="BD101" i="1" s="1"/>
  <c r="BC102" i="1"/>
  <c r="BD102" i="1" s="1"/>
  <c r="BC103" i="1"/>
  <c r="BD103" i="1" s="1"/>
  <c r="BC104" i="1"/>
  <c r="BD104" i="1" s="1"/>
  <c r="BC105" i="1"/>
  <c r="BD105" i="1" s="1"/>
  <c r="BC106" i="1"/>
  <c r="BD106" i="1" s="1"/>
  <c r="BC107" i="1"/>
  <c r="BD107" i="1" s="1"/>
  <c r="BC108" i="1"/>
  <c r="BD108" i="1" s="1"/>
  <c r="BC109" i="1"/>
  <c r="BD109" i="1" s="1"/>
  <c r="BC110" i="1"/>
  <c r="BD110" i="1" s="1"/>
  <c r="BC111" i="1"/>
  <c r="BD111" i="1" s="1"/>
  <c r="BC112" i="1"/>
  <c r="BD112" i="1" s="1"/>
  <c r="BC113" i="1"/>
  <c r="BD113" i="1" s="1"/>
  <c r="BC114" i="1"/>
  <c r="BD114" i="1" s="1"/>
  <c r="BC115" i="1"/>
  <c r="BD115" i="1" s="1"/>
  <c r="BC116" i="1"/>
  <c r="BD116" i="1" s="1"/>
  <c r="BC117" i="1"/>
  <c r="BD117" i="1" s="1"/>
  <c r="BC118" i="1"/>
  <c r="BD118" i="1" s="1"/>
  <c r="BC119" i="1"/>
  <c r="BD119" i="1" s="1"/>
  <c r="BC120" i="1"/>
  <c r="BD120" i="1" s="1"/>
  <c r="BC121" i="1"/>
  <c r="BD121" i="1" s="1"/>
  <c r="BC122" i="1"/>
  <c r="BD122" i="1" s="1"/>
  <c r="BC123" i="1"/>
  <c r="BD123" i="1" s="1"/>
  <c r="BC124" i="1"/>
  <c r="BD124" i="1" s="1"/>
  <c r="BC125" i="1"/>
  <c r="BD125" i="1" s="1"/>
  <c r="BC126" i="1"/>
  <c r="BD126" i="1" s="1"/>
  <c r="BC127" i="1"/>
  <c r="BD127" i="1" s="1"/>
  <c r="AS10" i="1"/>
  <c r="AT10" i="1" s="1"/>
  <c r="AS11" i="1"/>
  <c r="AT11" i="1" s="1"/>
  <c r="AS12" i="1"/>
  <c r="AT12" i="1" s="1"/>
  <c r="AS13" i="1"/>
  <c r="AT13" i="1" s="1"/>
  <c r="AS14" i="1"/>
  <c r="AT14" i="1" s="1"/>
  <c r="AS15" i="1"/>
  <c r="AT15" i="1" s="1"/>
  <c r="AS16" i="1"/>
  <c r="AT16" i="1" s="1"/>
  <c r="AS17" i="1"/>
  <c r="AT17" i="1" s="1"/>
  <c r="AS18" i="1"/>
  <c r="AT18" i="1" s="1"/>
  <c r="AS19" i="1"/>
  <c r="AT19" i="1" s="1"/>
  <c r="AS20" i="1"/>
  <c r="AT20" i="1" s="1"/>
  <c r="AS21" i="1"/>
  <c r="AT21" i="1" s="1"/>
  <c r="AS22" i="1"/>
  <c r="AT22" i="1" s="1"/>
  <c r="AS23" i="1"/>
  <c r="AT23" i="1" s="1"/>
  <c r="AS24" i="1"/>
  <c r="AT24" i="1" s="1"/>
  <c r="AS25" i="1"/>
  <c r="AT25" i="1" s="1"/>
  <c r="AS26" i="1"/>
  <c r="AT26" i="1" s="1"/>
  <c r="AS27" i="1"/>
  <c r="AT27" i="1"/>
  <c r="AS28" i="1"/>
  <c r="AT28" i="1" s="1"/>
  <c r="AS29" i="1"/>
  <c r="AT29" i="1" s="1"/>
  <c r="AS30" i="1"/>
  <c r="AT30" i="1" s="1"/>
  <c r="AS31" i="1"/>
  <c r="AT31" i="1" s="1"/>
  <c r="AS32" i="1"/>
  <c r="AT32" i="1" s="1"/>
  <c r="AS33" i="1"/>
  <c r="AT33" i="1" s="1"/>
  <c r="AS34" i="1"/>
  <c r="AT34" i="1" s="1"/>
  <c r="AS35" i="1"/>
  <c r="AT35" i="1" s="1"/>
  <c r="AS36" i="1"/>
  <c r="AT36" i="1" s="1"/>
  <c r="AS37" i="1"/>
  <c r="AT37" i="1" s="1"/>
  <c r="AS38" i="1"/>
  <c r="AT38" i="1" s="1"/>
  <c r="AS39" i="1"/>
  <c r="AT39" i="1" s="1"/>
  <c r="AS40" i="1"/>
  <c r="AT40" i="1" s="1"/>
  <c r="AS41" i="1"/>
  <c r="AT41" i="1" s="1"/>
  <c r="AS42" i="1"/>
  <c r="AT42" i="1" s="1"/>
  <c r="AS43" i="1"/>
  <c r="AT43" i="1" s="1"/>
  <c r="AS44" i="1"/>
  <c r="AT44" i="1" s="1"/>
  <c r="AS45" i="1"/>
  <c r="AT45" i="1" s="1"/>
  <c r="AS46" i="1"/>
  <c r="AT46" i="1" s="1"/>
  <c r="AS47" i="1"/>
  <c r="AT47" i="1" s="1"/>
  <c r="AS48" i="1"/>
  <c r="AT48" i="1" s="1"/>
  <c r="AS49" i="1"/>
  <c r="AT49" i="1" s="1"/>
  <c r="AS50" i="1"/>
  <c r="AT50" i="1" s="1"/>
  <c r="AS51" i="1"/>
  <c r="AT51" i="1" s="1"/>
  <c r="AS52" i="1"/>
  <c r="AT52" i="1" s="1"/>
  <c r="AS53" i="1"/>
  <c r="AT53" i="1" s="1"/>
  <c r="AS54" i="1"/>
  <c r="AT54" i="1" s="1"/>
  <c r="AS55" i="1"/>
  <c r="AT55" i="1" s="1"/>
  <c r="AS56" i="1"/>
  <c r="AT56" i="1" s="1"/>
  <c r="AS57" i="1"/>
  <c r="AT57" i="1" s="1"/>
  <c r="AS58" i="1"/>
  <c r="AT58" i="1" s="1"/>
  <c r="AS59" i="1"/>
  <c r="AT59" i="1" s="1"/>
  <c r="AS60" i="1"/>
  <c r="AT60" i="1" s="1"/>
  <c r="AS61" i="1"/>
  <c r="AT61" i="1" s="1"/>
  <c r="AS62" i="1"/>
  <c r="AT62" i="1" s="1"/>
  <c r="AS63" i="1"/>
  <c r="AT63" i="1" s="1"/>
  <c r="AS64" i="1"/>
  <c r="AT64" i="1" s="1"/>
  <c r="AS65" i="1"/>
  <c r="AT65" i="1" s="1"/>
  <c r="AS66" i="1"/>
  <c r="AT66" i="1" s="1"/>
  <c r="AS67" i="1"/>
  <c r="AT67" i="1" s="1"/>
  <c r="AS68" i="1"/>
  <c r="AT68" i="1" s="1"/>
  <c r="AS69" i="1"/>
  <c r="AT69" i="1" s="1"/>
  <c r="AS70" i="1"/>
  <c r="AT70" i="1" s="1"/>
  <c r="AS71" i="1"/>
  <c r="AT71" i="1" s="1"/>
  <c r="AS72" i="1"/>
  <c r="AT72" i="1" s="1"/>
  <c r="AS73" i="1"/>
  <c r="AT73" i="1" s="1"/>
  <c r="AS74" i="1"/>
  <c r="AT74" i="1" s="1"/>
  <c r="AS75" i="1"/>
  <c r="AT75" i="1" s="1"/>
  <c r="AS76" i="1"/>
  <c r="AT76" i="1" s="1"/>
  <c r="AS77" i="1"/>
  <c r="AT77" i="1" s="1"/>
  <c r="AS78" i="1"/>
  <c r="AT78" i="1" s="1"/>
  <c r="AS79" i="1"/>
  <c r="AT79" i="1" s="1"/>
  <c r="AS80" i="1"/>
  <c r="AT80" i="1" s="1"/>
  <c r="AS81" i="1"/>
  <c r="AT81" i="1" s="1"/>
  <c r="AS82" i="1"/>
  <c r="AT82" i="1" s="1"/>
  <c r="AS83" i="1"/>
  <c r="AT83" i="1" s="1"/>
  <c r="AS84" i="1"/>
  <c r="AT84" i="1" s="1"/>
  <c r="AS85" i="1"/>
  <c r="AT85" i="1" s="1"/>
  <c r="AS86" i="1"/>
  <c r="AT86" i="1" s="1"/>
  <c r="AS87" i="1"/>
  <c r="AT87" i="1" s="1"/>
  <c r="AS88" i="1"/>
  <c r="AT88" i="1" s="1"/>
  <c r="AS89" i="1"/>
  <c r="AT89" i="1" s="1"/>
  <c r="AS90" i="1"/>
  <c r="AT90" i="1" s="1"/>
  <c r="AS91" i="1"/>
  <c r="AT91" i="1" s="1"/>
  <c r="AS92" i="1"/>
  <c r="AT92" i="1" s="1"/>
  <c r="AS93" i="1"/>
  <c r="AT93" i="1" s="1"/>
  <c r="AS94" i="1"/>
  <c r="AT94" i="1" s="1"/>
  <c r="AS95" i="1"/>
  <c r="AT95" i="1" s="1"/>
  <c r="AS96" i="1"/>
  <c r="AT96" i="1" s="1"/>
  <c r="AS97" i="1"/>
  <c r="AT97" i="1" s="1"/>
  <c r="AS98" i="1"/>
  <c r="AT98" i="1" s="1"/>
  <c r="AS99" i="1"/>
  <c r="AT99" i="1" s="1"/>
  <c r="AS100" i="1"/>
  <c r="AT100" i="1" s="1"/>
  <c r="AS101" i="1"/>
  <c r="AT101" i="1" s="1"/>
  <c r="AS102" i="1"/>
  <c r="AT102" i="1" s="1"/>
  <c r="AS103" i="1"/>
  <c r="AT103" i="1" s="1"/>
  <c r="AS104" i="1"/>
  <c r="AT104" i="1" s="1"/>
  <c r="AS105" i="1"/>
  <c r="AT105" i="1" s="1"/>
  <c r="AS106" i="1"/>
  <c r="AT106" i="1" s="1"/>
  <c r="AS107" i="1"/>
  <c r="AT107" i="1" s="1"/>
  <c r="AS108" i="1"/>
  <c r="AT108" i="1" s="1"/>
  <c r="AS109" i="1"/>
  <c r="AT109" i="1" s="1"/>
  <c r="AS110" i="1"/>
  <c r="AT110" i="1" s="1"/>
  <c r="AS111" i="1"/>
  <c r="AT111" i="1" s="1"/>
  <c r="AS112" i="1"/>
  <c r="AT112" i="1" s="1"/>
  <c r="AS113" i="1"/>
  <c r="AT113" i="1" s="1"/>
  <c r="AS114" i="1"/>
  <c r="AT114" i="1" s="1"/>
  <c r="AS115" i="1"/>
  <c r="AT115" i="1" s="1"/>
  <c r="AS116" i="1"/>
  <c r="AT116" i="1" s="1"/>
  <c r="AS117" i="1"/>
  <c r="AT117" i="1" s="1"/>
  <c r="AS118" i="1"/>
  <c r="AT118" i="1" s="1"/>
  <c r="AS119" i="1"/>
  <c r="AT119" i="1" s="1"/>
  <c r="AS120" i="1"/>
  <c r="AT120" i="1" s="1"/>
  <c r="AS121" i="1"/>
  <c r="AT121" i="1" s="1"/>
  <c r="AS122" i="1"/>
  <c r="AT122" i="1" s="1"/>
  <c r="AS123" i="1"/>
  <c r="AT123" i="1" s="1"/>
  <c r="AS124" i="1"/>
  <c r="AT124" i="1" s="1"/>
  <c r="AS125" i="1"/>
  <c r="AT125" i="1" s="1"/>
  <c r="AS126" i="1"/>
  <c r="AT126" i="1" s="1"/>
  <c r="AS127" i="1"/>
  <c r="AT127" i="1" s="1"/>
  <c r="AI10" i="1"/>
  <c r="AJ10" i="1" s="1"/>
  <c r="AI11" i="1"/>
  <c r="AJ11" i="1" s="1"/>
  <c r="AI12" i="1"/>
  <c r="AJ12" i="1" s="1"/>
  <c r="AI13" i="1"/>
  <c r="AJ13" i="1" s="1"/>
  <c r="AI14" i="1"/>
  <c r="AJ14" i="1" s="1"/>
  <c r="AI15" i="1"/>
  <c r="AJ15" i="1" s="1"/>
  <c r="AI16" i="1"/>
  <c r="AJ16" i="1" s="1"/>
  <c r="AI17" i="1"/>
  <c r="AJ17" i="1" s="1"/>
  <c r="AI18" i="1"/>
  <c r="AJ18" i="1" s="1"/>
  <c r="AI19" i="1"/>
  <c r="AJ19" i="1" s="1"/>
  <c r="AI20" i="1"/>
  <c r="AJ20" i="1" s="1"/>
  <c r="AI21" i="1"/>
  <c r="AJ21" i="1" s="1"/>
  <c r="AI22" i="1"/>
  <c r="AJ22" i="1" s="1"/>
  <c r="AI23" i="1"/>
  <c r="AJ23" i="1" s="1"/>
  <c r="AI24" i="1"/>
  <c r="AJ24" i="1" s="1"/>
  <c r="AI25" i="1"/>
  <c r="AJ25" i="1" s="1"/>
  <c r="AI26" i="1"/>
  <c r="AJ26" i="1" s="1"/>
  <c r="AI27" i="1"/>
  <c r="AJ27" i="1" s="1"/>
  <c r="AI28" i="1"/>
  <c r="AJ28" i="1" s="1"/>
  <c r="AI29" i="1"/>
  <c r="AJ29" i="1" s="1"/>
  <c r="AI30" i="1"/>
  <c r="AJ30" i="1" s="1"/>
  <c r="AI31" i="1"/>
  <c r="AJ31" i="1" s="1"/>
  <c r="AI32" i="1"/>
  <c r="AJ32" i="1" s="1"/>
  <c r="AI33" i="1"/>
  <c r="AJ33" i="1" s="1"/>
  <c r="AI34" i="1"/>
  <c r="AJ34" i="1" s="1"/>
  <c r="AI35" i="1"/>
  <c r="AJ35" i="1" s="1"/>
  <c r="AI36" i="1"/>
  <c r="AJ36" i="1" s="1"/>
  <c r="AI37" i="1"/>
  <c r="AJ37" i="1" s="1"/>
  <c r="AI38" i="1"/>
  <c r="AJ38" i="1" s="1"/>
  <c r="AI39" i="1"/>
  <c r="AJ39" i="1" s="1"/>
  <c r="AI40" i="1"/>
  <c r="AJ40" i="1" s="1"/>
  <c r="AI41" i="1"/>
  <c r="AJ41" i="1" s="1"/>
  <c r="AI42" i="1"/>
  <c r="AJ42" i="1" s="1"/>
  <c r="AI43" i="1"/>
  <c r="AJ43" i="1" s="1"/>
  <c r="AI44" i="1"/>
  <c r="AJ44" i="1" s="1"/>
  <c r="AI45" i="1"/>
  <c r="AJ45" i="1" s="1"/>
  <c r="AI46" i="1"/>
  <c r="AJ46" i="1" s="1"/>
  <c r="AI47" i="1"/>
  <c r="AJ47" i="1" s="1"/>
  <c r="AI48" i="1"/>
  <c r="AJ48" i="1" s="1"/>
  <c r="AI49" i="1"/>
  <c r="AJ49" i="1" s="1"/>
  <c r="AI50" i="1"/>
  <c r="AJ50" i="1" s="1"/>
  <c r="AI51" i="1"/>
  <c r="AJ51" i="1" s="1"/>
  <c r="AI52" i="1"/>
  <c r="AJ52" i="1" s="1"/>
  <c r="AI53" i="1"/>
  <c r="AJ53" i="1" s="1"/>
  <c r="AI54" i="1"/>
  <c r="AJ54" i="1" s="1"/>
  <c r="AI55" i="1"/>
  <c r="AJ55" i="1" s="1"/>
  <c r="AI56" i="1"/>
  <c r="AJ56" i="1" s="1"/>
  <c r="AI57" i="1"/>
  <c r="AJ57" i="1" s="1"/>
  <c r="AI58" i="1"/>
  <c r="AJ58" i="1" s="1"/>
  <c r="AI59" i="1"/>
  <c r="AJ59" i="1" s="1"/>
  <c r="AI60" i="1"/>
  <c r="AJ60" i="1" s="1"/>
  <c r="AI61" i="1"/>
  <c r="AJ61" i="1" s="1"/>
  <c r="AI62" i="1"/>
  <c r="AJ62" i="1" s="1"/>
  <c r="AI63" i="1"/>
  <c r="AJ63" i="1" s="1"/>
  <c r="AI64" i="1"/>
  <c r="AJ64" i="1" s="1"/>
  <c r="AI65" i="1"/>
  <c r="AJ65" i="1" s="1"/>
  <c r="AI66" i="1"/>
  <c r="AJ66" i="1" s="1"/>
  <c r="AI67" i="1"/>
  <c r="AJ67" i="1" s="1"/>
  <c r="AI68" i="1"/>
  <c r="AJ68" i="1" s="1"/>
  <c r="AI69" i="1"/>
  <c r="AJ69" i="1" s="1"/>
  <c r="AI70" i="1"/>
  <c r="AJ70" i="1" s="1"/>
  <c r="AI71" i="1"/>
  <c r="AJ71" i="1" s="1"/>
  <c r="AI72" i="1"/>
  <c r="AJ72" i="1" s="1"/>
  <c r="AI73" i="1"/>
  <c r="AJ73" i="1" s="1"/>
  <c r="AI74" i="1"/>
  <c r="AJ74" i="1" s="1"/>
  <c r="AI75" i="1"/>
  <c r="AJ75" i="1" s="1"/>
  <c r="AI76" i="1"/>
  <c r="AJ76" i="1" s="1"/>
  <c r="AI77" i="1"/>
  <c r="AJ77" i="1" s="1"/>
  <c r="AI78" i="1"/>
  <c r="AJ78" i="1" s="1"/>
  <c r="AI79" i="1"/>
  <c r="AJ79" i="1" s="1"/>
  <c r="AI80" i="1"/>
  <c r="AJ80" i="1" s="1"/>
  <c r="AI81" i="1"/>
  <c r="AJ81" i="1" s="1"/>
  <c r="AI82" i="1"/>
  <c r="AJ82" i="1" s="1"/>
  <c r="AI83" i="1"/>
  <c r="AJ83" i="1" s="1"/>
  <c r="AI84" i="1"/>
  <c r="AJ84" i="1" s="1"/>
  <c r="AI85" i="1"/>
  <c r="AJ85" i="1" s="1"/>
  <c r="AI86" i="1"/>
  <c r="AJ86" i="1" s="1"/>
  <c r="AI87" i="1"/>
  <c r="AJ87" i="1" s="1"/>
  <c r="AI88" i="1"/>
  <c r="AJ88" i="1" s="1"/>
  <c r="AI89" i="1"/>
  <c r="AJ89" i="1" s="1"/>
  <c r="AI90" i="1"/>
  <c r="AJ90" i="1" s="1"/>
  <c r="AI91" i="1"/>
  <c r="AJ91" i="1" s="1"/>
  <c r="AI92" i="1"/>
  <c r="AJ92" i="1" s="1"/>
  <c r="AI93" i="1"/>
  <c r="AJ93" i="1" s="1"/>
  <c r="AI94" i="1"/>
  <c r="AJ94" i="1" s="1"/>
  <c r="AI95" i="1"/>
  <c r="AJ95" i="1" s="1"/>
  <c r="AI96" i="1"/>
  <c r="AJ96" i="1" s="1"/>
  <c r="AI97" i="1"/>
  <c r="AJ97" i="1" s="1"/>
  <c r="AI98" i="1"/>
  <c r="AJ98" i="1" s="1"/>
  <c r="AI99" i="1"/>
  <c r="AJ99" i="1" s="1"/>
  <c r="AI100" i="1"/>
  <c r="AJ100" i="1" s="1"/>
  <c r="AI101" i="1"/>
  <c r="AJ101" i="1" s="1"/>
  <c r="AI102" i="1"/>
  <c r="AJ102" i="1" s="1"/>
  <c r="AI103" i="1"/>
  <c r="AJ103" i="1" s="1"/>
  <c r="AI104" i="1"/>
  <c r="AJ104" i="1" s="1"/>
  <c r="AI105" i="1"/>
  <c r="AJ105" i="1" s="1"/>
  <c r="AI106" i="1"/>
  <c r="AJ106" i="1" s="1"/>
  <c r="AI107" i="1"/>
  <c r="AJ107" i="1" s="1"/>
  <c r="AI108" i="1"/>
  <c r="AJ108" i="1" s="1"/>
  <c r="AI109" i="1"/>
  <c r="AJ109" i="1" s="1"/>
  <c r="AI110" i="1"/>
  <c r="AJ110" i="1" s="1"/>
  <c r="AI111" i="1"/>
  <c r="AJ111" i="1" s="1"/>
  <c r="AI112" i="1"/>
  <c r="AJ112" i="1" s="1"/>
  <c r="AI113" i="1"/>
  <c r="AJ113" i="1" s="1"/>
  <c r="AI114" i="1"/>
  <c r="AJ114" i="1" s="1"/>
  <c r="AI115" i="1"/>
  <c r="AJ115" i="1" s="1"/>
  <c r="AI116" i="1"/>
  <c r="AJ116" i="1" s="1"/>
  <c r="AI117" i="1"/>
  <c r="AJ117" i="1" s="1"/>
  <c r="AI118" i="1"/>
  <c r="AJ118" i="1" s="1"/>
  <c r="AI119" i="1"/>
  <c r="AJ119" i="1" s="1"/>
  <c r="AI120" i="1"/>
  <c r="AJ120" i="1" s="1"/>
  <c r="AI121" i="1"/>
  <c r="AJ121" i="1" s="1"/>
  <c r="AI122" i="1"/>
  <c r="AJ122" i="1" s="1"/>
  <c r="AI123" i="1"/>
  <c r="AJ123" i="1" s="1"/>
  <c r="AI124" i="1"/>
  <c r="AJ124" i="1" s="1"/>
  <c r="AI125" i="1"/>
  <c r="AJ125" i="1" s="1"/>
  <c r="AI126" i="1"/>
  <c r="AJ126" i="1" s="1"/>
  <c r="AI127" i="1"/>
  <c r="AJ127" i="1" s="1"/>
  <c r="Y10" i="1"/>
  <c r="Z10" i="1" s="1"/>
  <c r="AA10" i="1"/>
  <c r="AB10" i="1"/>
  <c r="AC10" i="1"/>
  <c r="Y11" i="1"/>
  <c r="Z11" i="1" s="1"/>
  <c r="AA11" i="1"/>
  <c r="AB11" i="1"/>
  <c r="AC11" i="1"/>
  <c r="Y12" i="1"/>
  <c r="Z12" i="1" s="1"/>
  <c r="AA12" i="1"/>
  <c r="AB12" i="1"/>
  <c r="AC12" i="1"/>
  <c r="Y13" i="1"/>
  <c r="Z13" i="1" s="1"/>
  <c r="AA13" i="1"/>
  <c r="AB13" i="1"/>
  <c r="AC13" i="1"/>
  <c r="Y14" i="1"/>
  <c r="Z14" i="1" s="1"/>
  <c r="AA14" i="1"/>
  <c r="AB14" i="1"/>
  <c r="AC14" i="1"/>
  <c r="Y15" i="1"/>
  <c r="Z15" i="1" s="1"/>
  <c r="AA15" i="1"/>
  <c r="AB15" i="1"/>
  <c r="AC15" i="1"/>
  <c r="Y16" i="1"/>
  <c r="Z16" i="1" s="1"/>
  <c r="AA16" i="1"/>
  <c r="AB16" i="1"/>
  <c r="AC16" i="1"/>
  <c r="Y17" i="1"/>
  <c r="Z17" i="1" s="1"/>
  <c r="AA17" i="1"/>
  <c r="AB17" i="1"/>
  <c r="AC17" i="1"/>
  <c r="Y18" i="1"/>
  <c r="Z18" i="1" s="1"/>
  <c r="AA18" i="1"/>
  <c r="AB18" i="1"/>
  <c r="AC18" i="1"/>
  <c r="Y19" i="1"/>
  <c r="Z19" i="1" s="1"/>
  <c r="AA19" i="1"/>
  <c r="AB19" i="1"/>
  <c r="AC19" i="1"/>
  <c r="Y20" i="1"/>
  <c r="Z20" i="1" s="1"/>
  <c r="AA20" i="1"/>
  <c r="AB20" i="1"/>
  <c r="AC20" i="1"/>
  <c r="Y21" i="1"/>
  <c r="Z21" i="1" s="1"/>
  <c r="AA21" i="1"/>
  <c r="AB21" i="1"/>
  <c r="AC21" i="1"/>
  <c r="Y22" i="1"/>
  <c r="Z22" i="1" s="1"/>
  <c r="AA22" i="1"/>
  <c r="AB22" i="1"/>
  <c r="AC22" i="1"/>
  <c r="Y23" i="1"/>
  <c r="Z23" i="1"/>
  <c r="AA23" i="1"/>
  <c r="AB23" i="1"/>
  <c r="AC23" i="1"/>
  <c r="Y24" i="1"/>
  <c r="Z24" i="1" s="1"/>
  <c r="AA24" i="1"/>
  <c r="AB24" i="1"/>
  <c r="AC24" i="1"/>
  <c r="Y25" i="1"/>
  <c r="Z25" i="1" s="1"/>
  <c r="AA25" i="1"/>
  <c r="AB25" i="1"/>
  <c r="AC25" i="1"/>
  <c r="Y26" i="1"/>
  <c r="Z26" i="1" s="1"/>
  <c r="AA26" i="1"/>
  <c r="AB26" i="1"/>
  <c r="AC26" i="1"/>
  <c r="Y27" i="1"/>
  <c r="Z27" i="1" s="1"/>
  <c r="BJ27" i="1" s="1"/>
  <c r="AA27" i="1"/>
  <c r="AB27" i="1"/>
  <c r="AC27" i="1"/>
  <c r="Y28" i="1"/>
  <c r="Z28" i="1" s="1"/>
  <c r="BJ28" i="1" s="1"/>
  <c r="AA28" i="1"/>
  <c r="AB28" i="1"/>
  <c r="AC28" i="1"/>
  <c r="Y29" i="1"/>
  <c r="Z29" i="1" s="1"/>
  <c r="AA29" i="1"/>
  <c r="AB29" i="1"/>
  <c r="AC29" i="1"/>
  <c r="Y30" i="1"/>
  <c r="Z30" i="1" s="1"/>
  <c r="AA30" i="1"/>
  <c r="AB30" i="1"/>
  <c r="AC30" i="1"/>
  <c r="Y31" i="1"/>
  <c r="Z31" i="1" s="1"/>
  <c r="AA31" i="1"/>
  <c r="AB31" i="1"/>
  <c r="AC31" i="1"/>
  <c r="Y32" i="1"/>
  <c r="Z32" i="1" s="1"/>
  <c r="AA32" i="1"/>
  <c r="AB32" i="1"/>
  <c r="AC32" i="1"/>
  <c r="Y33" i="1"/>
  <c r="Z33" i="1" s="1"/>
  <c r="AA33" i="1"/>
  <c r="AB33" i="1"/>
  <c r="AC33" i="1"/>
  <c r="Y34" i="1"/>
  <c r="Z34" i="1" s="1"/>
  <c r="AA34" i="1"/>
  <c r="AB34" i="1"/>
  <c r="AC34" i="1"/>
  <c r="Y35" i="1"/>
  <c r="Z35" i="1" s="1"/>
  <c r="AA35" i="1"/>
  <c r="AB35" i="1"/>
  <c r="AC35" i="1"/>
  <c r="Y36" i="1"/>
  <c r="Z36" i="1" s="1"/>
  <c r="AA36" i="1"/>
  <c r="AB36" i="1"/>
  <c r="AC36" i="1"/>
  <c r="Y37" i="1"/>
  <c r="Z37" i="1" s="1"/>
  <c r="AA37" i="1"/>
  <c r="AB37" i="1"/>
  <c r="AC37" i="1"/>
  <c r="Y38" i="1"/>
  <c r="Z38" i="1" s="1"/>
  <c r="AA38" i="1"/>
  <c r="AB38" i="1"/>
  <c r="AC38" i="1"/>
  <c r="Y39" i="1"/>
  <c r="Z39" i="1" s="1"/>
  <c r="AA39" i="1"/>
  <c r="AB39" i="1"/>
  <c r="AC39" i="1"/>
  <c r="Y40" i="1"/>
  <c r="Z40" i="1" s="1"/>
  <c r="AA40" i="1"/>
  <c r="AB40" i="1"/>
  <c r="AC40" i="1"/>
  <c r="Y41" i="1"/>
  <c r="Z41" i="1" s="1"/>
  <c r="AA41" i="1"/>
  <c r="AB41" i="1"/>
  <c r="AC41" i="1"/>
  <c r="Y42" i="1"/>
  <c r="Z42" i="1" s="1"/>
  <c r="AA42" i="1"/>
  <c r="AB42" i="1"/>
  <c r="AC42" i="1"/>
  <c r="Y43" i="1"/>
  <c r="Z43" i="1"/>
  <c r="AA43" i="1"/>
  <c r="AB43" i="1"/>
  <c r="AC43" i="1"/>
  <c r="Y44" i="1"/>
  <c r="Z44" i="1" s="1"/>
  <c r="AA44" i="1"/>
  <c r="AB44" i="1"/>
  <c r="AC44" i="1"/>
  <c r="Y45" i="1"/>
  <c r="Z45" i="1" s="1"/>
  <c r="AA45" i="1"/>
  <c r="AB45" i="1"/>
  <c r="AC45" i="1"/>
  <c r="Y46" i="1"/>
  <c r="Z46" i="1" s="1"/>
  <c r="AA46" i="1"/>
  <c r="AB46" i="1"/>
  <c r="AC46" i="1"/>
  <c r="Y47" i="1"/>
  <c r="Z47" i="1" s="1"/>
  <c r="AA47" i="1"/>
  <c r="AB47" i="1"/>
  <c r="AC47" i="1"/>
  <c r="Y48" i="1"/>
  <c r="Z48" i="1" s="1"/>
  <c r="AA48" i="1"/>
  <c r="AB48" i="1"/>
  <c r="AC48" i="1"/>
  <c r="Y49" i="1"/>
  <c r="Z49" i="1" s="1"/>
  <c r="AA49" i="1"/>
  <c r="AB49" i="1"/>
  <c r="AC49" i="1"/>
  <c r="Y50" i="1"/>
  <c r="Z50" i="1" s="1"/>
  <c r="AA50" i="1"/>
  <c r="AB50" i="1"/>
  <c r="AC50" i="1"/>
  <c r="Y51" i="1"/>
  <c r="Z51" i="1" s="1"/>
  <c r="BJ51" i="1" s="1"/>
  <c r="AA51" i="1"/>
  <c r="AB51" i="1"/>
  <c r="AC51" i="1"/>
  <c r="Y52" i="1"/>
  <c r="Z52" i="1" s="1"/>
  <c r="BJ52" i="1" s="1"/>
  <c r="AA52" i="1"/>
  <c r="AB52" i="1"/>
  <c r="AC52" i="1"/>
  <c r="Y53" i="1"/>
  <c r="Z53" i="1" s="1"/>
  <c r="AA53" i="1"/>
  <c r="AB53" i="1"/>
  <c r="AC53" i="1"/>
  <c r="Y54" i="1"/>
  <c r="Z54" i="1" s="1"/>
  <c r="AA54" i="1"/>
  <c r="AB54" i="1"/>
  <c r="AC54" i="1"/>
  <c r="Y55" i="1"/>
  <c r="Z55" i="1" s="1"/>
  <c r="AA55" i="1"/>
  <c r="AB55" i="1"/>
  <c r="AC55" i="1"/>
  <c r="Y56" i="1"/>
  <c r="Z56" i="1" s="1"/>
  <c r="AA56" i="1"/>
  <c r="AB56" i="1"/>
  <c r="AC56" i="1"/>
  <c r="Y57" i="1"/>
  <c r="Z57" i="1" s="1"/>
  <c r="AA57" i="1"/>
  <c r="AB57" i="1"/>
  <c r="AC57" i="1"/>
  <c r="Y58" i="1"/>
  <c r="Z58" i="1" s="1"/>
  <c r="AA58" i="1"/>
  <c r="AB58" i="1"/>
  <c r="AC58" i="1"/>
  <c r="Y59" i="1"/>
  <c r="Z59" i="1" s="1"/>
  <c r="AA59" i="1"/>
  <c r="AB59" i="1"/>
  <c r="AC59" i="1"/>
  <c r="Y60" i="1"/>
  <c r="Z60" i="1" s="1"/>
  <c r="AA60" i="1"/>
  <c r="AB60" i="1"/>
  <c r="AC60" i="1"/>
  <c r="Y61" i="1"/>
  <c r="Z61" i="1" s="1"/>
  <c r="AA61" i="1"/>
  <c r="AB61" i="1"/>
  <c r="AC61" i="1"/>
  <c r="Y62" i="1"/>
  <c r="Z62" i="1" s="1"/>
  <c r="AA62" i="1"/>
  <c r="AB62" i="1"/>
  <c r="AC62" i="1"/>
  <c r="Y63" i="1"/>
  <c r="Z63" i="1" s="1"/>
  <c r="AA63" i="1"/>
  <c r="AB63" i="1"/>
  <c r="AC63" i="1"/>
  <c r="Y64" i="1"/>
  <c r="Z64" i="1" s="1"/>
  <c r="AA64" i="1"/>
  <c r="AB64" i="1"/>
  <c r="AC64" i="1"/>
  <c r="Y65" i="1"/>
  <c r="Z65" i="1" s="1"/>
  <c r="AA65" i="1"/>
  <c r="AB65" i="1"/>
  <c r="AC65" i="1"/>
  <c r="Y66" i="1"/>
  <c r="Z66" i="1" s="1"/>
  <c r="AA66" i="1"/>
  <c r="AB66" i="1"/>
  <c r="AC66" i="1"/>
  <c r="Y67" i="1"/>
  <c r="Z67" i="1" s="1"/>
  <c r="AA67" i="1"/>
  <c r="AB67" i="1"/>
  <c r="AC67" i="1"/>
  <c r="Y68" i="1"/>
  <c r="Z68" i="1" s="1"/>
  <c r="AA68" i="1"/>
  <c r="AB68" i="1"/>
  <c r="AC68" i="1"/>
  <c r="Y69" i="1"/>
  <c r="Z69" i="1" s="1"/>
  <c r="AA69" i="1"/>
  <c r="AB69" i="1"/>
  <c r="AC69" i="1"/>
  <c r="Y70" i="1"/>
  <c r="Z70" i="1" s="1"/>
  <c r="AA70" i="1"/>
  <c r="AB70" i="1"/>
  <c r="AC70" i="1"/>
  <c r="Y71" i="1"/>
  <c r="Z71" i="1" s="1"/>
  <c r="AA71" i="1"/>
  <c r="AB71" i="1"/>
  <c r="AC71" i="1"/>
  <c r="Y72" i="1"/>
  <c r="Z72" i="1" s="1"/>
  <c r="AA72" i="1"/>
  <c r="AB72" i="1"/>
  <c r="AC72" i="1"/>
  <c r="Y73" i="1"/>
  <c r="Z73" i="1" s="1"/>
  <c r="AA73" i="1"/>
  <c r="AB73" i="1"/>
  <c r="AC73" i="1"/>
  <c r="Y74" i="1"/>
  <c r="Z74" i="1" s="1"/>
  <c r="AA74" i="1"/>
  <c r="AB74" i="1"/>
  <c r="AC74" i="1"/>
  <c r="Y75" i="1"/>
  <c r="Z75" i="1" s="1"/>
  <c r="AA75" i="1"/>
  <c r="AB75" i="1"/>
  <c r="AC75" i="1"/>
  <c r="Y76" i="1"/>
  <c r="Z76" i="1" s="1"/>
  <c r="AA76" i="1"/>
  <c r="AB76" i="1"/>
  <c r="AC76" i="1"/>
  <c r="Y77" i="1"/>
  <c r="Z77" i="1" s="1"/>
  <c r="AA77" i="1"/>
  <c r="AB77" i="1"/>
  <c r="AC77" i="1"/>
  <c r="Y78" i="1"/>
  <c r="Z78" i="1" s="1"/>
  <c r="AA78" i="1"/>
  <c r="AB78" i="1"/>
  <c r="AC78" i="1"/>
  <c r="Y79" i="1"/>
  <c r="Z79" i="1" s="1"/>
  <c r="AA79" i="1"/>
  <c r="AB79" i="1"/>
  <c r="AC79" i="1"/>
  <c r="Y80" i="1"/>
  <c r="Z80" i="1" s="1"/>
  <c r="AA80" i="1"/>
  <c r="AB80" i="1"/>
  <c r="AC80" i="1"/>
  <c r="Y81" i="1"/>
  <c r="Z81" i="1" s="1"/>
  <c r="AA81" i="1"/>
  <c r="AB81" i="1"/>
  <c r="AC81" i="1"/>
  <c r="Y82" i="1"/>
  <c r="Z82" i="1" s="1"/>
  <c r="AA82" i="1"/>
  <c r="AB82" i="1"/>
  <c r="AC82" i="1"/>
  <c r="Y83" i="1"/>
  <c r="Z83" i="1" s="1"/>
  <c r="AA83" i="1"/>
  <c r="AB83" i="1"/>
  <c r="AC83" i="1"/>
  <c r="Y84" i="1"/>
  <c r="Z84" i="1" s="1"/>
  <c r="AA84" i="1"/>
  <c r="AB84" i="1"/>
  <c r="AC84" i="1"/>
  <c r="Y85" i="1"/>
  <c r="Z85" i="1" s="1"/>
  <c r="AA85" i="1"/>
  <c r="AB85" i="1"/>
  <c r="AC85" i="1"/>
  <c r="Y86" i="1"/>
  <c r="Z86" i="1" s="1"/>
  <c r="BJ86" i="1" s="1"/>
  <c r="AA86" i="1"/>
  <c r="AB86" i="1"/>
  <c r="AC86" i="1"/>
  <c r="Y87" i="1"/>
  <c r="Z87" i="1" s="1"/>
  <c r="BJ87" i="1" s="1"/>
  <c r="AA87" i="1"/>
  <c r="AB87" i="1"/>
  <c r="AC87" i="1"/>
  <c r="Y88" i="1"/>
  <c r="Z88" i="1" s="1"/>
  <c r="BJ88" i="1" s="1"/>
  <c r="AA88" i="1"/>
  <c r="AB88" i="1"/>
  <c r="AC88" i="1"/>
  <c r="Y89" i="1"/>
  <c r="Z89" i="1" s="1"/>
  <c r="AA89" i="1"/>
  <c r="AB89" i="1"/>
  <c r="AC89" i="1"/>
  <c r="Y90" i="1"/>
  <c r="Z90" i="1" s="1"/>
  <c r="BJ90" i="1" s="1"/>
  <c r="AA90" i="1"/>
  <c r="AB90" i="1"/>
  <c r="AC90" i="1"/>
  <c r="Y91" i="1"/>
  <c r="Z91" i="1" s="1"/>
  <c r="AA91" i="1"/>
  <c r="AB91" i="1"/>
  <c r="AC91" i="1"/>
  <c r="Y92" i="1"/>
  <c r="Z92" i="1" s="1"/>
  <c r="AA92" i="1"/>
  <c r="AB92" i="1"/>
  <c r="AC92" i="1"/>
  <c r="Y93" i="1"/>
  <c r="Z93" i="1" s="1"/>
  <c r="AA93" i="1"/>
  <c r="AB93" i="1"/>
  <c r="AC93" i="1"/>
  <c r="Y94" i="1"/>
  <c r="Z94" i="1" s="1"/>
  <c r="AA94" i="1"/>
  <c r="AB94" i="1"/>
  <c r="AC94" i="1"/>
  <c r="Y95" i="1"/>
  <c r="Z95" i="1" s="1"/>
  <c r="AA95" i="1"/>
  <c r="AB95" i="1"/>
  <c r="AC95" i="1"/>
  <c r="Y96" i="1"/>
  <c r="Z96" i="1" s="1"/>
  <c r="AA96" i="1"/>
  <c r="AB96" i="1"/>
  <c r="AC96" i="1"/>
  <c r="Y97" i="1"/>
  <c r="Z97" i="1" s="1"/>
  <c r="AA97" i="1"/>
  <c r="AB97" i="1"/>
  <c r="AC97" i="1"/>
  <c r="Y98" i="1"/>
  <c r="Z98" i="1" s="1"/>
  <c r="AA98" i="1"/>
  <c r="AB98" i="1"/>
  <c r="AC98" i="1"/>
  <c r="Y99" i="1"/>
  <c r="Z99" i="1" s="1"/>
  <c r="AA99" i="1"/>
  <c r="AB99" i="1"/>
  <c r="AC99" i="1"/>
  <c r="Y100" i="1"/>
  <c r="Z100" i="1" s="1"/>
  <c r="AA100" i="1"/>
  <c r="AB100" i="1"/>
  <c r="AC100" i="1"/>
  <c r="Y101" i="1"/>
  <c r="Z101" i="1" s="1"/>
  <c r="AA101" i="1"/>
  <c r="AB101" i="1"/>
  <c r="AC101" i="1"/>
  <c r="Y102" i="1"/>
  <c r="Z102" i="1" s="1"/>
  <c r="AA102" i="1"/>
  <c r="AB102" i="1"/>
  <c r="AC102" i="1"/>
  <c r="Y103" i="1"/>
  <c r="Z103" i="1" s="1"/>
  <c r="AA103" i="1"/>
  <c r="AB103" i="1"/>
  <c r="AC103" i="1"/>
  <c r="Y104" i="1"/>
  <c r="Z104" i="1" s="1"/>
  <c r="AA104" i="1"/>
  <c r="AB104" i="1"/>
  <c r="AC104" i="1"/>
  <c r="Y105" i="1"/>
  <c r="Z105" i="1" s="1"/>
  <c r="AA105" i="1"/>
  <c r="AB105" i="1"/>
  <c r="AC105" i="1"/>
  <c r="Y106" i="1"/>
  <c r="Z106" i="1" s="1"/>
  <c r="BJ106" i="1" s="1"/>
  <c r="AA106" i="1"/>
  <c r="AB106" i="1"/>
  <c r="AC106" i="1"/>
  <c r="Y107" i="1"/>
  <c r="Z107" i="1" s="1"/>
  <c r="AA107" i="1"/>
  <c r="AB107" i="1"/>
  <c r="AC107" i="1"/>
  <c r="Y108" i="1"/>
  <c r="Z108" i="1" s="1"/>
  <c r="BJ108" i="1" s="1"/>
  <c r="AA108" i="1"/>
  <c r="AB108" i="1"/>
  <c r="AC108" i="1"/>
  <c r="Y109" i="1"/>
  <c r="Z109" i="1" s="1"/>
  <c r="AA109" i="1"/>
  <c r="AB109" i="1"/>
  <c r="AC109" i="1"/>
  <c r="Y110" i="1"/>
  <c r="Z110" i="1" s="1"/>
  <c r="AA110" i="1"/>
  <c r="AB110" i="1"/>
  <c r="AC110" i="1"/>
  <c r="Y111" i="1"/>
  <c r="Z111" i="1" s="1"/>
  <c r="AA111" i="1"/>
  <c r="AB111" i="1"/>
  <c r="AC111" i="1"/>
  <c r="Y112" i="1"/>
  <c r="Z112" i="1" s="1"/>
  <c r="AA112" i="1"/>
  <c r="AB112" i="1"/>
  <c r="AC112" i="1"/>
  <c r="Y113" i="1"/>
  <c r="Z113" i="1" s="1"/>
  <c r="AA113" i="1"/>
  <c r="AB113" i="1"/>
  <c r="AC113" i="1"/>
  <c r="Y114" i="1"/>
  <c r="Z114" i="1" s="1"/>
  <c r="AA114" i="1"/>
  <c r="AB114" i="1"/>
  <c r="AC114" i="1"/>
  <c r="Y115" i="1"/>
  <c r="Z115" i="1"/>
  <c r="AA115" i="1"/>
  <c r="AB115" i="1"/>
  <c r="AC115" i="1"/>
  <c r="Y116" i="1"/>
  <c r="Z116" i="1" s="1"/>
  <c r="AA116" i="1"/>
  <c r="AB116" i="1"/>
  <c r="AC116" i="1"/>
  <c r="Y117" i="1"/>
  <c r="Z117" i="1" s="1"/>
  <c r="AA117" i="1"/>
  <c r="AB117" i="1"/>
  <c r="AC117" i="1"/>
  <c r="Y118" i="1"/>
  <c r="Z118" i="1" s="1"/>
  <c r="AA118" i="1"/>
  <c r="AB118" i="1"/>
  <c r="AC118" i="1"/>
  <c r="Y119" i="1"/>
  <c r="Z119" i="1" s="1"/>
  <c r="AA119" i="1"/>
  <c r="AB119" i="1"/>
  <c r="AC119" i="1"/>
  <c r="Y120" i="1"/>
  <c r="Z120" i="1" s="1"/>
  <c r="BJ120" i="1" s="1"/>
  <c r="AA120" i="1"/>
  <c r="AB120" i="1"/>
  <c r="AC120" i="1"/>
  <c r="Y121" i="1"/>
  <c r="Z121" i="1" s="1"/>
  <c r="AA121" i="1"/>
  <c r="AB121" i="1"/>
  <c r="AC121" i="1"/>
  <c r="Y122" i="1"/>
  <c r="Z122" i="1" s="1"/>
  <c r="AA122" i="1"/>
  <c r="AB122" i="1"/>
  <c r="AC122" i="1"/>
  <c r="Y123" i="1"/>
  <c r="Z123" i="1" s="1"/>
  <c r="AA123" i="1"/>
  <c r="AB123" i="1"/>
  <c r="AC123" i="1"/>
  <c r="Y124" i="1"/>
  <c r="Z124" i="1" s="1"/>
  <c r="AA124" i="1"/>
  <c r="AB124" i="1"/>
  <c r="AC124" i="1"/>
  <c r="Y125" i="1"/>
  <c r="Z125" i="1" s="1"/>
  <c r="AA125" i="1"/>
  <c r="AB125" i="1"/>
  <c r="AC125" i="1"/>
  <c r="Y126" i="1"/>
  <c r="Z126" i="1" s="1"/>
  <c r="AA126" i="1"/>
  <c r="AB126" i="1"/>
  <c r="AC126" i="1"/>
  <c r="Y127" i="1"/>
  <c r="Z127" i="1" s="1"/>
  <c r="AA127" i="1"/>
  <c r="AB127" i="1"/>
  <c r="AC127" i="1"/>
  <c r="AG10" i="1"/>
  <c r="AQ10" i="1"/>
  <c r="BA10" i="1"/>
  <c r="AG11" i="1"/>
  <c r="AQ11" i="1"/>
  <c r="BA11" i="1"/>
  <c r="AG12" i="1"/>
  <c r="AQ12" i="1"/>
  <c r="BA12" i="1"/>
  <c r="AG13" i="1"/>
  <c r="AQ13" i="1"/>
  <c r="BA13" i="1"/>
  <c r="AG14" i="1"/>
  <c r="AQ14" i="1"/>
  <c r="BA14" i="1"/>
  <c r="AG15" i="1"/>
  <c r="AQ15" i="1"/>
  <c r="BA15" i="1"/>
  <c r="AG16" i="1"/>
  <c r="AQ16" i="1"/>
  <c r="BA16" i="1"/>
  <c r="AG17" i="1"/>
  <c r="AQ17" i="1"/>
  <c r="BA17" i="1"/>
  <c r="AG18" i="1"/>
  <c r="AQ18" i="1"/>
  <c r="BA18" i="1"/>
  <c r="AG19" i="1"/>
  <c r="AQ19" i="1"/>
  <c r="BA19" i="1"/>
  <c r="AG20" i="1"/>
  <c r="AQ20" i="1"/>
  <c r="BA20" i="1"/>
  <c r="AG21" i="1"/>
  <c r="AQ21" i="1"/>
  <c r="BA21" i="1"/>
  <c r="AG22" i="1"/>
  <c r="AQ22" i="1"/>
  <c r="BA22" i="1"/>
  <c r="AG23" i="1"/>
  <c r="AQ23" i="1"/>
  <c r="BA23" i="1"/>
  <c r="AG24" i="1"/>
  <c r="AQ24" i="1"/>
  <c r="BA24" i="1"/>
  <c r="AG25" i="1"/>
  <c r="AQ25" i="1"/>
  <c r="BA25" i="1"/>
  <c r="AG26" i="1"/>
  <c r="AQ26" i="1"/>
  <c r="BA26" i="1"/>
  <c r="AG27" i="1"/>
  <c r="AQ27" i="1"/>
  <c r="BA27" i="1"/>
  <c r="AG28" i="1"/>
  <c r="AQ28" i="1"/>
  <c r="BA28" i="1"/>
  <c r="AG29" i="1"/>
  <c r="AQ29" i="1"/>
  <c r="BA29" i="1"/>
  <c r="AG30" i="1"/>
  <c r="AQ30" i="1"/>
  <c r="BA30" i="1"/>
  <c r="AG31" i="1"/>
  <c r="AQ31" i="1"/>
  <c r="BA31" i="1"/>
  <c r="AG32" i="1"/>
  <c r="AQ32" i="1"/>
  <c r="BA32" i="1"/>
  <c r="AG33" i="1"/>
  <c r="AQ33" i="1"/>
  <c r="BA33" i="1"/>
  <c r="AG34" i="1"/>
  <c r="AQ34" i="1"/>
  <c r="BA34" i="1"/>
  <c r="AG35" i="1"/>
  <c r="AQ35" i="1"/>
  <c r="BA35" i="1"/>
  <c r="AG36" i="1"/>
  <c r="AQ36" i="1"/>
  <c r="BA36" i="1"/>
  <c r="AG37" i="1"/>
  <c r="AQ37" i="1"/>
  <c r="BA37" i="1"/>
  <c r="AG38" i="1"/>
  <c r="AQ38" i="1"/>
  <c r="BA38" i="1"/>
  <c r="AG39" i="1"/>
  <c r="AQ39" i="1"/>
  <c r="BA39" i="1"/>
  <c r="AG40" i="1"/>
  <c r="AQ40" i="1"/>
  <c r="BA40" i="1"/>
  <c r="AG41" i="1"/>
  <c r="AQ41" i="1"/>
  <c r="BA41" i="1"/>
  <c r="AG42" i="1"/>
  <c r="AQ42" i="1"/>
  <c r="BA42" i="1"/>
  <c r="AG43" i="1"/>
  <c r="AQ43" i="1"/>
  <c r="BA43" i="1"/>
  <c r="AG44" i="1"/>
  <c r="AQ44" i="1"/>
  <c r="BA44" i="1"/>
  <c r="AG45" i="1"/>
  <c r="AQ45" i="1"/>
  <c r="BA45" i="1"/>
  <c r="AG46" i="1"/>
  <c r="AQ46" i="1"/>
  <c r="BA46" i="1"/>
  <c r="AG47" i="1"/>
  <c r="AQ47" i="1"/>
  <c r="BA47" i="1"/>
  <c r="AG48" i="1"/>
  <c r="AQ48" i="1"/>
  <c r="BA48" i="1"/>
  <c r="AG49" i="1"/>
  <c r="AQ49" i="1"/>
  <c r="BA49" i="1"/>
  <c r="AG50" i="1"/>
  <c r="AQ50" i="1"/>
  <c r="BA50" i="1"/>
  <c r="AG51" i="1"/>
  <c r="AQ51" i="1"/>
  <c r="BA51" i="1"/>
  <c r="AG52" i="1"/>
  <c r="AQ52" i="1"/>
  <c r="BA52" i="1"/>
  <c r="AG53" i="1"/>
  <c r="AQ53" i="1"/>
  <c r="BA53" i="1"/>
  <c r="AG54" i="1"/>
  <c r="AQ54" i="1"/>
  <c r="BA54" i="1"/>
  <c r="AG55" i="1"/>
  <c r="AQ55" i="1"/>
  <c r="BA55" i="1"/>
  <c r="AG56" i="1"/>
  <c r="AQ56" i="1"/>
  <c r="BA56" i="1"/>
  <c r="AG57" i="1"/>
  <c r="AQ57" i="1"/>
  <c r="BA57" i="1"/>
  <c r="AG58" i="1"/>
  <c r="AQ58" i="1"/>
  <c r="BA58" i="1"/>
  <c r="AG59" i="1"/>
  <c r="AQ59" i="1"/>
  <c r="BA59" i="1"/>
  <c r="AG60" i="1"/>
  <c r="AQ60" i="1"/>
  <c r="BA60" i="1"/>
  <c r="AG61" i="1"/>
  <c r="AQ61" i="1"/>
  <c r="BA61" i="1"/>
  <c r="AG62" i="1"/>
  <c r="AQ62" i="1"/>
  <c r="BA62" i="1"/>
  <c r="AG63" i="1"/>
  <c r="AQ63" i="1"/>
  <c r="BA63" i="1"/>
  <c r="AG64" i="1"/>
  <c r="AQ64" i="1"/>
  <c r="BA64" i="1"/>
  <c r="AG65" i="1"/>
  <c r="AQ65" i="1"/>
  <c r="BA65" i="1"/>
  <c r="AG66" i="1"/>
  <c r="AQ66" i="1"/>
  <c r="BA66" i="1"/>
  <c r="AG67" i="1"/>
  <c r="AQ67" i="1"/>
  <c r="BA67" i="1"/>
  <c r="AG68" i="1"/>
  <c r="AQ68" i="1"/>
  <c r="BA68" i="1"/>
  <c r="AG69" i="1"/>
  <c r="AQ69" i="1"/>
  <c r="BA69" i="1"/>
  <c r="AG70" i="1"/>
  <c r="AQ70" i="1"/>
  <c r="BA70" i="1"/>
  <c r="AG71" i="1"/>
  <c r="AQ71" i="1"/>
  <c r="BA71" i="1"/>
  <c r="AG72" i="1"/>
  <c r="AQ72" i="1"/>
  <c r="BA72" i="1"/>
  <c r="AG73" i="1"/>
  <c r="AQ73" i="1"/>
  <c r="BA73" i="1"/>
  <c r="AG74" i="1"/>
  <c r="AQ74" i="1"/>
  <c r="BA74" i="1"/>
  <c r="AG75" i="1"/>
  <c r="AQ75" i="1"/>
  <c r="BA75" i="1"/>
  <c r="AG76" i="1"/>
  <c r="AQ76" i="1"/>
  <c r="BA76" i="1"/>
  <c r="AG77" i="1"/>
  <c r="AQ77" i="1"/>
  <c r="BA77" i="1"/>
  <c r="AG78" i="1"/>
  <c r="AQ78" i="1"/>
  <c r="BA78" i="1"/>
  <c r="AG79" i="1"/>
  <c r="AQ79" i="1"/>
  <c r="BA79" i="1"/>
  <c r="AG80" i="1"/>
  <c r="AQ80" i="1"/>
  <c r="BA80" i="1"/>
  <c r="AG81" i="1"/>
  <c r="AQ81" i="1"/>
  <c r="BA81" i="1"/>
  <c r="AG82" i="1"/>
  <c r="AQ82" i="1"/>
  <c r="BA82" i="1"/>
  <c r="AG83" i="1"/>
  <c r="AQ83" i="1"/>
  <c r="BA83" i="1"/>
  <c r="AG84" i="1"/>
  <c r="AQ84" i="1"/>
  <c r="BA84" i="1"/>
  <c r="AG85" i="1"/>
  <c r="AQ85" i="1"/>
  <c r="BA85" i="1"/>
  <c r="AG86" i="1"/>
  <c r="AQ86" i="1"/>
  <c r="BA86" i="1"/>
  <c r="AG87" i="1"/>
  <c r="AQ87" i="1"/>
  <c r="BA87" i="1"/>
  <c r="AG88" i="1"/>
  <c r="AQ88" i="1"/>
  <c r="BA88" i="1"/>
  <c r="AG89" i="1"/>
  <c r="AQ89" i="1"/>
  <c r="BA89" i="1"/>
  <c r="AG90" i="1"/>
  <c r="AQ90" i="1"/>
  <c r="BA90" i="1"/>
  <c r="AG91" i="1"/>
  <c r="AQ91" i="1"/>
  <c r="BA91" i="1"/>
  <c r="AG92" i="1"/>
  <c r="AQ92" i="1"/>
  <c r="BA92" i="1"/>
  <c r="AG93" i="1"/>
  <c r="AQ93" i="1"/>
  <c r="BA93" i="1"/>
  <c r="AG94" i="1"/>
  <c r="AQ94" i="1"/>
  <c r="BA94" i="1"/>
  <c r="AG95" i="1"/>
  <c r="AQ95" i="1"/>
  <c r="BA95" i="1"/>
  <c r="AG96" i="1"/>
  <c r="AQ96" i="1"/>
  <c r="BA96" i="1"/>
  <c r="AG97" i="1"/>
  <c r="AQ97" i="1"/>
  <c r="BA97" i="1"/>
  <c r="AG98" i="1"/>
  <c r="AQ98" i="1"/>
  <c r="BA98" i="1"/>
  <c r="AG99" i="1"/>
  <c r="AQ99" i="1"/>
  <c r="BA99" i="1"/>
  <c r="AG100" i="1"/>
  <c r="AQ100" i="1"/>
  <c r="BA100" i="1"/>
  <c r="AG101" i="1"/>
  <c r="AQ101" i="1"/>
  <c r="BA101" i="1"/>
  <c r="AG102" i="1"/>
  <c r="AQ102" i="1"/>
  <c r="BA102" i="1"/>
  <c r="AG103" i="1"/>
  <c r="AQ103" i="1"/>
  <c r="BA103" i="1"/>
  <c r="AG104" i="1"/>
  <c r="AQ104" i="1"/>
  <c r="BA104" i="1"/>
  <c r="AG105" i="1"/>
  <c r="AQ105" i="1"/>
  <c r="BA105" i="1"/>
  <c r="AG106" i="1"/>
  <c r="AQ106" i="1"/>
  <c r="BA106" i="1"/>
  <c r="AG107" i="1"/>
  <c r="AQ107" i="1"/>
  <c r="BA107" i="1"/>
  <c r="AG108" i="1"/>
  <c r="AQ108" i="1"/>
  <c r="BA108" i="1"/>
  <c r="AG109" i="1"/>
  <c r="AQ109" i="1"/>
  <c r="BA109" i="1"/>
  <c r="AG110" i="1"/>
  <c r="AQ110" i="1"/>
  <c r="BA110" i="1"/>
  <c r="AG111" i="1"/>
  <c r="AQ111" i="1"/>
  <c r="BA111" i="1"/>
  <c r="AG112" i="1"/>
  <c r="AQ112" i="1"/>
  <c r="BA112" i="1"/>
  <c r="AG113" i="1"/>
  <c r="AQ113" i="1"/>
  <c r="BA113" i="1"/>
  <c r="AG114" i="1"/>
  <c r="AQ114" i="1"/>
  <c r="BA114" i="1"/>
  <c r="AG115" i="1"/>
  <c r="AQ115" i="1"/>
  <c r="BA115" i="1"/>
  <c r="AG116" i="1"/>
  <c r="AQ116" i="1"/>
  <c r="BA116" i="1"/>
  <c r="AG117" i="1"/>
  <c r="AQ117" i="1"/>
  <c r="BA117" i="1"/>
  <c r="AG118" i="1"/>
  <c r="AQ118" i="1"/>
  <c r="BA118" i="1"/>
  <c r="AG119" i="1"/>
  <c r="AQ119" i="1"/>
  <c r="BA119" i="1"/>
  <c r="AG120" i="1"/>
  <c r="AQ120" i="1"/>
  <c r="BA120" i="1"/>
  <c r="AG121" i="1"/>
  <c r="AQ121" i="1"/>
  <c r="BA121" i="1"/>
  <c r="AG122" i="1"/>
  <c r="AQ122" i="1"/>
  <c r="BA122" i="1"/>
  <c r="AG123" i="1"/>
  <c r="AQ123" i="1"/>
  <c r="BA123" i="1"/>
  <c r="AG124" i="1"/>
  <c r="AQ124" i="1"/>
  <c r="BA124" i="1"/>
  <c r="AG125" i="1"/>
  <c r="AQ125" i="1"/>
  <c r="BA125" i="1"/>
  <c r="AG126" i="1"/>
  <c r="AQ126" i="1"/>
  <c r="BA126" i="1"/>
  <c r="AG127" i="1"/>
  <c r="AQ127" i="1"/>
  <c r="BA127" i="1"/>
  <c r="T106" i="1"/>
  <c r="S106" i="1"/>
  <c r="T105" i="1"/>
  <c r="S105" i="1"/>
  <c r="T104" i="1"/>
  <c r="S104" i="1"/>
  <c r="T103" i="1"/>
  <c r="S103" i="1"/>
  <c r="T102" i="1"/>
  <c r="S102" i="1"/>
  <c r="T101" i="1"/>
  <c r="S101" i="1"/>
  <c r="T100" i="1"/>
  <c r="S100" i="1"/>
  <c r="T99" i="1"/>
  <c r="S99" i="1"/>
  <c r="T98" i="1"/>
  <c r="S98" i="1"/>
  <c r="T97" i="1"/>
  <c r="S97" i="1"/>
  <c r="T96" i="1"/>
  <c r="S96" i="1"/>
  <c r="T95" i="1"/>
  <c r="S95" i="1"/>
  <c r="T94" i="1"/>
  <c r="S94" i="1"/>
  <c r="T93" i="1"/>
  <c r="S93" i="1"/>
  <c r="T92" i="1"/>
  <c r="S92" i="1"/>
  <c r="T91" i="1"/>
  <c r="S91" i="1"/>
  <c r="T90" i="1"/>
  <c r="S90" i="1"/>
  <c r="T89" i="1"/>
  <c r="S89" i="1"/>
  <c r="T88" i="1"/>
  <c r="S88" i="1"/>
  <c r="T87" i="1"/>
  <c r="S87" i="1"/>
  <c r="T86" i="1"/>
  <c r="S86" i="1"/>
  <c r="T85" i="1"/>
  <c r="S85" i="1"/>
  <c r="T84" i="1"/>
  <c r="S84" i="1"/>
  <c r="T83" i="1"/>
  <c r="S83" i="1"/>
  <c r="T82" i="1"/>
  <c r="S82" i="1"/>
  <c r="T81" i="1"/>
  <c r="S81" i="1"/>
  <c r="T80" i="1"/>
  <c r="S80" i="1"/>
  <c r="T79" i="1"/>
  <c r="S79" i="1"/>
  <c r="T78" i="1"/>
  <c r="S78" i="1"/>
  <c r="T77" i="1"/>
  <c r="S77" i="1"/>
  <c r="T76" i="1"/>
  <c r="S76" i="1"/>
  <c r="T75" i="1"/>
  <c r="S75" i="1"/>
  <c r="T74" i="1"/>
  <c r="S74" i="1"/>
  <c r="T73" i="1"/>
  <c r="S73" i="1"/>
  <c r="T72" i="1"/>
  <c r="S72" i="1"/>
  <c r="T71" i="1"/>
  <c r="S71" i="1"/>
  <c r="T70" i="1"/>
  <c r="S70" i="1"/>
  <c r="T69" i="1"/>
  <c r="S69" i="1"/>
  <c r="T68" i="1"/>
  <c r="S68" i="1"/>
  <c r="T67" i="1"/>
  <c r="S67" i="1"/>
  <c r="T66" i="1"/>
  <c r="S66" i="1"/>
  <c r="T65" i="1"/>
  <c r="S65" i="1"/>
  <c r="T64" i="1"/>
  <c r="S64" i="1"/>
  <c r="T63" i="1"/>
  <c r="S63" i="1"/>
  <c r="T62" i="1"/>
  <c r="S62" i="1"/>
  <c r="T61" i="1"/>
  <c r="S61" i="1"/>
  <c r="T60" i="1"/>
  <c r="S60" i="1"/>
  <c r="T59" i="1"/>
  <c r="S59" i="1"/>
  <c r="T58" i="1"/>
  <c r="S58" i="1"/>
  <c r="T57" i="1"/>
  <c r="S57" i="1"/>
  <c r="T56" i="1"/>
  <c r="S56" i="1"/>
  <c r="T55" i="1"/>
  <c r="S55" i="1"/>
  <c r="T54" i="1"/>
  <c r="S54" i="1"/>
  <c r="T53" i="1"/>
  <c r="S53" i="1"/>
  <c r="T52" i="1"/>
  <c r="S52" i="1"/>
  <c r="T51" i="1"/>
  <c r="S51" i="1"/>
  <c r="T50" i="1"/>
  <c r="S50" i="1"/>
  <c r="T49" i="1"/>
  <c r="S49" i="1"/>
  <c r="T48" i="1"/>
  <c r="S48" i="1"/>
  <c r="T47" i="1"/>
  <c r="S47" i="1"/>
  <c r="T46" i="1"/>
  <c r="S46" i="1"/>
  <c r="T45" i="1"/>
  <c r="S45" i="1"/>
  <c r="T44" i="1"/>
  <c r="S44" i="1"/>
  <c r="T43" i="1"/>
  <c r="S43" i="1"/>
  <c r="T42" i="1"/>
  <c r="S42" i="1"/>
  <c r="T41" i="1"/>
  <c r="S41" i="1"/>
  <c r="T40" i="1"/>
  <c r="S40" i="1"/>
  <c r="T39" i="1"/>
  <c r="S39" i="1"/>
  <c r="T38" i="1"/>
  <c r="S38" i="1"/>
  <c r="T37" i="1"/>
  <c r="S37" i="1"/>
  <c r="T36" i="1"/>
  <c r="S36" i="1"/>
  <c r="T35" i="1"/>
  <c r="S35" i="1"/>
  <c r="T34" i="1"/>
  <c r="S34" i="1"/>
  <c r="T33" i="1"/>
  <c r="S33" i="1"/>
  <c r="T32" i="1"/>
  <c r="T31" i="1"/>
  <c r="S31" i="1"/>
  <c r="T30" i="1"/>
  <c r="S30" i="1"/>
  <c r="T29" i="1"/>
  <c r="S29" i="1"/>
  <c r="T28" i="1"/>
  <c r="S28" i="1"/>
  <c r="T27" i="1"/>
  <c r="S27" i="1"/>
  <c r="T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S11" i="1"/>
  <c r="T11" i="1"/>
  <c r="T10" i="1"/>
  <c r="S10" i="1"/>
  <c r="BJ24" i="1" l="1"/>
  <c r="BJ112" i="1"/>
  <c r="BJ84" i="1"/>
  <c r="BJ80" i="1"/>
  <c r="BJ43" i="1"/>
  <c r="BJ12" i="1"/>
  <c r="BJ11" i="1"/>
  <c r="BJ101" i="1"/>
  <c r="BJ98" i="1"/>
  <c r="BJ75" i="1"/>
  <c r="BJ74" i="1"/>
  <c r="BJ72" i="1"/>
  <c r="BJ67" i="1"/>
  <c r="BJ66" i="1"/>
  <c r="BJ40" i="1"/>
  <c r="BJ39" i="1"/>
  <c r="BJ59" i="1"/>
  <c r="BJ122" i="1"/>
  <c r="BJ114" i="1"/>
  <c r="BJ82" i="1"/>
  <c r="BJ81" i="1"/>
  <c r="BJ70" i="1"/>
  <c r="BJ68" i="1"/>
  <c r="BJ55" i="1"/>
  <c r="BJ16" i="1"/>
  <c r="BJ65" i="1"/>
  <c r="BJ37" i="1"/>
  <c r="BJ23" i="1"/>
  <c r="BJ22" i="1"/>
  <c r="BJ94" i="1"/>
  <c r="BJ76" i="1"/>
  <c r="BJ64" i="1"/>
  <c r="BJ60" i="1"/>
  <c r="BJ48" i="1"/>
  <c r="BJ126" i="1"/>
  <c r="BJ116" i="1"/>
  <c r="BJ104" i="1"/>
  <c r="BJ102" i="1"/>
  <c r="BJ100" i="1"/>
  <c r="BJ44" i="1"/>
  <c r="BJ36" i="1"/>
  <c r="BJ33" i="1"/>
  <c r="BJ32" i="1"/>
  <c r="BJ20" i="1"/>
  <c r="BJ19" i="1"/>
  <c r="BJ110" i="1"/>
  <c r="BJ62" i="1"/>
  <c r="BJ93" i="1"/>
  <c r="BJ69" i="1"/>
  <c r="BJ53" i="1"/>
  <c r="BJ49" i="1"/>
  <c r="BJ21" i="1"/>
  <c r="BJ17" i="1"/>
  <c r="BJ125" i="1"/>
  <c r="BJ119" i="1"/>
  <c r="BJ113" i="1"/>
  <c r="BJ92" i="1"/>
  <c r="BJ115" i="1"/>
  <c r="BJ99" i="1"/>
  <c r="BJ96" i="1"/>
  <c r="BJ78" i="1"/>
  <c r="BJ77" i="1"/>
  <c r="BJ71" i="1"/>
  <c r="BJ56" i="1"/>
  <c r="BJ35" i="1"/>
  <c r="BJ117" i="1"/>
  <c r="BJ103" i="1"/>
  <c r="BJ63" i="1"/>
  <c r="BJ121" i="1"/>
  <c r="BJ107" i="1"/>
  <c r="BJ95" i="1"/>
  <c r="BJ73" i="1"/>
  <c r="BJ61" i="1"/>
  <c r="BJ57" i="1"/>
  <c r="BJ45" i="1"/>
  <c r="BJ41" i="1"/>
  <c r="BJ29" i="1"/>
  <c r="BJ25" i="1"/>
  <c r="BJ13" i="1"/>
  <c r="BJ111" i="1"/>
  <c r="BJ83" i="1"/>
  <c r="BJ79" i="1"/>
  <c r="BJ58" i="1"/>
  <c r="BJ54" i="1"/>
  <c r="BJ50" i="1"/>
  <c r="BJ46" i="1"/>
  <c r="BJ42" i="1"/>
  <c r="BJ38" i="1"/>
  <c r="BJ34" i="1"/>
  <c r="BJ30" i="1"/>
  <c r="BJ26" i="1"/>
  <c r="BJ18" i="1"/>
  <c r="BJ14" i="1"/>
  <c r="BJ10" i="1"/>
  <c r="BJ124" i="1"/>
  <c r="BJ109" i="1"/>
  <c r="BJ85" i="1"/>
  <c r="BJ123" i="1"/>
  <c r="BJ97" i="1"/>
  <c r="BJ91" i="1"/>
  <c r="BJ127" i="1"/>
  <c r="BJ118" i="1"/>
  <c r="BJ47" i="1"/>
  <c r="BJ31" i="1"/>
  <c r="BJ15" i="1"/>
  <c r="BJ105" i="1"/>
  <c r="BJ89" i="1"/>
</calcChain>
</file>

<file path=xl/sharedStrings.xml><?xml version="1.0" encoding="utf-8"?>
<sst xmlns="http://schemas.openxmlformats.org/spreadsheetml/2006/main" count="1917" uniqueCount="776">
  <si>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</si>
  <si>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</si>
  <si>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</si>
  <si>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</si>
  <si>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</si>
  <si>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</si>
  <si>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</si>
  <si>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</si>
  <si>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</si>
  <si>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</si>
  <si>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</si>
  <si>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</si>
  <si>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</si>
  <si>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</si>
  <si>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</si>
  <si>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</si>
  <si>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</si>
  <si>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LIDER PROCESO</t>
  </si>
  <si>
    <t>HALLAZGO</t>
  </si>
  <si>
    <t>AUDITOR</t>
  </si>
  <si>
    <t>Origen Externo</t>
  </si>
  <si>
    <t>Abierto</t>
  </si>
  <si>
    <t>Ente externo</t>
  </si>
  <si>
    <t>Origen Interno</t>
  </si>
  <si>
    <t>Cerrado</t>
  </si>
  <si>
    <t>Corrección</t>
  </si>
  <si>
    <t>Abierta</t>
  </si>
  <si>
    <t>Correctiva</t>
  </si>
  <si>
    <t>Cerrada</t>
  </si>
  <si>
    <t>Preventiva</t>
  </si>
  <si>
    <t>Riesgo</t>
  </si>
  <si>
    <t>Corporativa</t>
  </si>
  <si>
    <t>Operativa</t>
  </si>
  <si>
    <t>Salud Ocupacional</t>
  </si>
  <si>
    <t>Comunicaciones</t>
  </si>
  <si>
    <t>Logista</t>
  </si>
  <si>
    <t>% que se espera alcanzar de la meta</t>
  </si>
  <si>
    <t>¿Hay acción formulada?</t>
  </si>
  <si>
    <t>Fecha terminación</t>
  </si>
  <si>
    <t>Fecha de inicio</t>
  </si>
  <si>
    <t>(Asignado por la Oficina de Control Interno)</t>
  </si>
  <si>
    <t>Ivonne Andrea Torres Cruz</t>
  </si>
  <si>
    <t>Contabilidad</t>
  </si>
  <si>
    <t>Tesorería</t>
  </si>
  <si>
    <t>Presupuesto</t>
  </si>
  <si>
    <t>Sistemas</t>
  </si>
  <si>
    <t>Planeación</t>
  </si>
  <si>
    <t>Recursos Humanos</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</si>
  <si>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</si>
  <si>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</si>
  <si>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</si>
  <si>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</si>
  <si>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</si>
  <si>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</si>
  <si>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</si>
  <si>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</si>
  <si>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</si>
  <si>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</si>
  <si>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</si>
  <si>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</si>
  <si>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</si>
  <si>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</si>
  <si>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</si>
  <si>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</si>
  <si>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</si>
  <si>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</si>
  <si>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</si>
  <si>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</si>
  <si>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</si>
  <si>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</si>
  <si>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</si>
  <si>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</si>
  <si>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</si>
  <si>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</si>
  <si>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</si>
  <si>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</si>
  <si>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</si>
  <si>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</si>
  <si>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</si>
  <si>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</si>
  <si>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</si>
  <si>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</si>
  <si>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</si>
  <si>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</si>
  <si>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</si>
  <si>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</si>
  <si>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</si>
  <si>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</si>
  <si>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</si>
  <si>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</si>
  <si>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Rubén Antonio Mora Garcés</t>
  </si>
  <si>
    <t>Camilo Andrés Caicedo Estrada</t>
  </si>
  <si>
    <t>Coordinador de Producción</t>
  </si>
  <si>
    <t>Subdirector Administrativo</t>
  </si>
  <si>
    <t>Cargo del Líder proceso</t>
  </si>
  <si>
    <t>CÓDIGO: CCSE-FT-019</t>
  </si>
  <si>
    <t>Prof. Universitario de Planeación</t>
  </si>
  <si>
    <t>Coordinador de Prensa y Comunicaciones</t>
  </si>
  <si>
    <t>Prof. Universitario de Ventas y Mercadeo</t>
  </si>
  <si>
    <t>Prof. Universitario de Contabilidad</t>
  </si>
  <si>
    <t>Prof. Universitario de Tesorería</t>
  </si>
  <si>
    <t>Prof. Universitario de Presupuesto</t>
  </si>
  <si>
    <t>Prof. Universitario de Facturación</t>
  </si>
  <si>
    <t>Prof. Universitario de Talento Humano</t>
  </si>
  <si>
    <t>Prof. Universitario de Sistemas</t>
  </si>
  <si>
    <t>Responsable de Gestión Documental</t>
  </si>
  <si>
    <t>Auxiliar de Atención al Ciudadano</t>
  </si>
  <si>
    <t>PROCESO AFECTADO</t>
  </si>
  <si>
    <t>Planeación Estratégica (Estratégico)</t>
  </si>
  <si>
    <t>Gestión de las Comunicaciones (Estratégico)</t>
  </si>
  <si>
    <t>Diseño y Creación de Contenidos (Misional)</t>
  </si>
  <si>
    <t>Comercialización (Misional)</t>
  </si>
  <si>
    <t>Producción de Televisión (Misional)</t>
  </si>
  <si>
    <t>Emisión de Contenidos (Misional)</t>
  </si>
  <si>
    <t>Gestión Financiera y Facturación (Apoyo)</t>
  </si>
  <si>
    <t>Gestión Jurídica y Contractual (Apoyo)</t>
  </si>
  <si>
    <t>Gestión de Recursos y Administración de la Información (Apoyo)</t>
  </si>
  <si>
    <t>Gestión del Talento Humano (Apoyo)</t>
  </si>
  <si>
    <t>Control, Seguimiento y Evaluación (Control)</t>
  </si>
  <si>
    <t>Ana Omaira Tarazona Riveros</t>
  </si>
  <si>
    <t>Nelson Jairo Rincón Martínez</t>
  </si>
  <si>
    <t>¿Requiere valoración de riesgo?</t>
  </si>
  <si>
    <t>SI</t>
  </si>
  <si>
    <t>NO</t>
  </si>
  <si>
    <t>FUENTE DE HALLAZGO</t>
  </si>
  <si>
    <t>TIPO DE ACCIÓN PROPUESTA</t>
  </si>
  <si>
    <t>CARGO</t>
  </si>
  <si>
    <t>Defensor del Televidente</t>
  </si>
  <si>
    <t>Responsable del Vocero del Televidente</t>
  </si>
  <si>
    <t>Coordinación Jurídica y Contractual</t>
  </si>
  <si>
    <t>Atención al Ciudadano</t>
  </si>
  <si>
    <t>Facturación y Cartera</t>
  </si>
  <si>
    <t>Gerencia Digital</t>
  </si>
  <si>
    <t>Gerente Digital</t>
  </si>
  <si>
    <t>Andrés Rivera</t>
  </si>
  <si>
    <t>Gerencia de Marketing</t>
  </si>
  <si>
    <t>Gerente de Marketing</t>
  </si>
  <si>
    <t>María José Jaramillo</t>
  </si>
  <si>
    <t>Gerencia Comercial</t>
  </si>
  <si>
    <t>Gerente Comercial</t>
  </si>
  <si>
    <t>Jorge Eduardo Palacio</t>
  </si>
  <si>
    <t>Gerencia de Educación y Cultura</t>
  </si>
  <si>
    <t>Gerente de Educación y Cultura</t>
  </si>
  <si>
    <t>Germán Ortegón</t>
  </si>
  <si>
    <t>Gerencia Transmedia</t>
  </si>
  <si>
    <t>Gerente Transmedia</t>
  </si>
  <si>
    <t>Alejandro Escobar</t>
  </si>
  <si>
    <t>Sistema Informativo</t>
  </si>
  <si>
    <t>Claudia Palacios</t>
  </si>
  <si>
    <t>Cargo del responsable de ejecución</t>
  </si>
  <si>
    <t>Meta de la acción</t>
  </si>
  <si>
    <t>(Detalle el resultado que se espera obtener)</t>
  </si>
  <si>
    <t>VERSIÓN: 8</t>
  </si>
  <si>
    <t>FECHA DE APROBACIÓN: 24/04/2018</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</si>
  <si>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</si>
  <si>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</si>
  <si>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</si>
  <si>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</si>
  <si>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</si>
  <si>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</si>
  <si>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</si>
  <si>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</si>
  <si>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</si>
  <si>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</si>
  <si>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</si>
  <si>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</si>
  <si>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Fechas 2018</t>
  </si>
  <si>
    <t>Fechas previas a 2018</t>
  </si>
  <si>
    <t>PRIMER SEGUIMIENTO DE 2018</t>
  </si>
  <si>
    <t>Auditoria Interna Control Interno</t>
  </si>
  <si>
    <t>N/A</t>
  </si>
  <si>
    <t>No</t>
  </si>
  <si>
    <t>3.15</t>
  </si>
  <si>
    <t>No se cuenta  con un centro de datos remoto de respaldo.</t>
  </si>
  <si>
    <t>1 Inadecuada estimación de los tiempos asignados a las actividades y/o proyectos del PETIC
2 Rotación de personal que debe atender la ejecución del PETIC
3 Desfinanciación de uno o varios proyectos del PETIC por reasignación de recursos, autorizados por la Alta Dirección
4 Falta de competencias técnicas y administrativas por parte de los líderes de los proyectos del PETIC
5 Elaboración de un PETIC con metas o proyectos dependientes de terceros o inalcanzables en tiempo y recursos</t>
  </si>
  <si>
    <t xml:space="preserve">
1. Identificar y documentar los servicios TIC (existentes mejorados y nuevos) que se ofrecen en Canal.
2. Identificar los servicios TIC críticos para Canal. Estos servicios críticos hacen referencia al impacto en el logro de los objetivos misionales y operativos críticos de la Entidad.
3. Elaborar la propuesta del proyecto del Plan de Contingencia para los servicios identificados en el anterior numeral.
4. Presentar estudio de mercado para contingencia de centro de datos remoto al ordenador del gasto para tomar decisiones de contratación  
</t>
  </si>
  <si>
    <t>Numero de actividades programadas / 4</t>
  </si>
  <si>
    <t xml:space="preserve">Auditoría Proceso Contratación ANTV </t>
  </si>
  <si>
    <t>Es prioritario estructurar adecuadamente la matriz de riesgos contractuales en la etapa precontractual y establecer esquemas que permitan advertir anticipadamente la ocurrencia de los mismos durante la ejecución de los contratos, con el fin de minimizar el daño antijurídico o las reclamaciones que por equilibrio económico del contrato se soliciten.</t>
  </si>
  <si>
    <t xml:space="preserve">Errores en la identificación de los riesgos contractuales </t>
  </si>
  <si>
    <t xml:space="preserve">1-Estructurar por parte de la Condinación Jurídica la matriz de riesgos contractuales;  
2-Efectuar capacitación a todas  las personas que intervienen en las diferentes etapas del proceso de contratación en el Canal, con el fin de fortalecer sus conocimientos  sobre la determinación de los riesgos contractuales en la etapa precontractual y del nuevo formato de estudios previos y  
3-Actualizar formato estudios previos incluyendo la matriz de riesgos contractuales.- </t>
  </si>
  <si>
    <t xml:space="preserve">Numero de actividades realizadas/número de actividades programadas </t>
  </si>
  <si>
    <t>Informe Anual de Control Interno Contable - Vigencia 2015</t>
  </si>
  <si>
    <t>Debilidad. La entidad no ha realizado el avalúo de activos, incumpliendo con lo estipulado en el numeral 4.11.6 de la Resolución 001 de 2001 y el Régimen de Contabilidad Pública</t>
  </si>
  <si>
    <t>Informe Anual de Control Interno Contable - Vigencia 2016</t>
  </si>
  <si>
    <t>7.2.2.3</t>
  </si>
  <si>
    <t>Debilidad: 3. Se evidencian retrasos en la Publicación de los Estados financieros en las carteleras de la entidad para el fácil acceso de las partes interesadas, de los meses de: enero, febrero abril y agosto/ 2016</t>
  </si>
  <si>
    <t>7.2.2.5</t>
  </si>
  <si>
    <t>7.2.2.6</t>
  </si>
  <si>
    <t>Debilidad: 6. En las Actas de los Comités de Sostenibilidad realizados durante la vigencia 2016 (Abril 19 de y 9 de diciembre de 2016), no se fijaron fechas máximas de entrega de los soportes que evidencian la gestión realizada a los compromisos adquiridos</t>
  </si>
  <si>
    <t>7.2.2.7</t>
  </si>
  <si>
    <t>Debilidad: 7. No se evidencian mecanismos para verificar el cumplimiento de las directrices sobre análisis, depuración y seguimiento de cuentas (compromisos adquiridos en comités), ni en forma permanentemente o por lo menos periódicamente el análisis, la depuración y el seguimiento de cuentas  para el mejoramiento y sostenibilidad de la calidad de la información, lo anterior por cuanto dentro de la Resolución 074 de 2015 no se establece la periodicidad para realizar los comités</t>
  </si>
  <si>
    <t>7.2.2.8</t>
  </si>
  <si>
    <t>Debilidad: 8. No se efectúa en forma oportuna lo señalado en el procedimiento AGRI-SA-PD-010 TOMA FÍSICA DE INVENTARIOS, ítem No. 6 “Verificar las novedades que presentó el inventario, una vez hecho el cruce entre la toma física y el aplicativo, además de las novedades reportadas por las áreas en el formato (AGRI-SA-FT-026 REPORTE DE NOVEDADES)”, por cuanto al cierre de la vigencia y a la fecha del presente informe se encuentran 156 elementos inventariados sin placa de inventario, los cuales son tipificados con Faltantes Justificados</t>
  </si>
  <si>
    <t>7.2.2.9</t>
  </si>
  <si>
    <t>Debilidad: 9. No se evidencia procedimiento establecido para la realización del seguimiento  a los compromisos adquiridos en los comités de Inventarios, ni técnico de sostenibilidad contable</t>
  </si>
  <si>
    <t>Seguimiento Comité SIG 2016-2017</t>
  </si>
  <si>
    <t>Se evidenció fallas en la presentación y aprobación de los documentos archivísticos Programa de Gestión Documental - PGD y el Plan Institucional de Archivo - PINAR, toda vez que se aprobó en el desarrollo del Comité Directivo del SIG y no en el marco del Comité SIG - Interno de Gestión Documental y Archivo de conformidad con el parágrafo primero, numerales 6, 7 y 10 del art. 10 de la Resolución 036-2015.
Esta situación es reiterativa, debido a que en el seguimiento realizado en la vigencia 2016, se encontró que se aprobó el Programa Anual de Auditorías 2016 en el  Comité SIG - Coordinador del Subsistema de Control Interno no en el Comité Directivo del SIG de conformidad con la  Resolución 036-2015 en el parágrafo único del artículo 8, en su numeral 6.</t>
  </si>
  <si>
    <t>No se evidenció la conformación del Equipo Operativo, así como la designación del Gestor SIG, de conformidad con el art. 19 de la Resolución 036-2015.
Esta situación se mencionó en el  seguimiento realizado en la vigencia 2016, siendo reiterativa para el seguimiento realizado en el 2017.</t>
  </si>
  <si>
    <t>Se encontró que de los 7 subsistemas que conforman el SIG (Resol 036-2015 – art. 3), solo 4 (Calidad, ambiental, salud en el trabajo y Gestión Documental y Archivo) cuentan con personal de apoyo, por lo tanto es importante que los demás subsistemas cuenten con el personal que apoye a los líderes delegados y de esta manera lograr aumentar la implementación del SIG en el Canal.</t>
  </si>
  <si>
    <t>Seguimiento del reporte a la Dirección Nacional de Derechos de Autor - Utilización de Software 2016 así como el proceso de dar de baja el software en la entidad.</t>
  </si>
  <si>
    <t>1.a</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</si>
  <si>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Dirección Operativa por tener en el inventario a su cargo los equipos de placas de inventario No. 800124 y 1001348, al no cumplir con lo indicado en el procedimiento AGRI-SA-P-012 Reintegro al almacén y/o traslado de bienes.</t>
  </si>
  <si>
    <t>1.b</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</si>
  <si>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de Producción - Profesional Universitario de Producción por tener en el inventario a su cargo el equipo de placa de inventario No. 800284, al no cumplir con lo indicado en el procedimiento AGRI-SA-P-012 Reintegro al almacén y/o traslado de bienes.</t>
  </si>
  <si>
    <t>Se detectó que dos dongles, No. 2E46423D y 2E46727E, para el software Avid Media Composer y Suite de Adobe, fueron ingresados al aplicativo Kardex sin registrar de manera clara la descripción de los mismos, faltando el número de ID y/o serial, con lo cual se podría identificar este tipo de elementos en el Kardex al no contar con placa de inventario instalada en el dongle.</t>
  </si>
  <si>
    <r>
      <rPr>
        <b/>
        <sz val="9"/>
        <color theme="1"/>
        <rFont val="Tahoma"/>
        <family val="2"/>
      </rPr>
      <t>Observación:</t>
    </r>
    <r>
      <rPr>
        <sz val="9"/>
        <color theme="1"/>
        <rFont val="Tahoma"/>
        <family val="2"/>
      </rPr>
      <t xml:space="preserve"> Se detectó poca confiabilidad en el archivo en Excel donde se registran los bienes para dar de baja una vez son etiquetados por el área de Servicios Administrativos, toda vez que al cruzar la información de dicha base de datos para el año 2016 con lo observado en la visita de inspección a la bodega para dar de baja, se evidenció que el número de la etiqueta para dar baja de los equipos no corresponde a lo registrado en la matriz de Excel de relación de equipos para dar baja para la vigencia mencionada.</t>
    </r>
  </si>
  <si>
    <t>Seguimiento y verificación registro hoja de vida y declaración de bienes y rentas SIDEAP 2017</t>
  </si>
  <si>
    <t>Efectuada la revisión documental a la muestra definida para esta auditoría, se evidenció en los contratos Nos. 207, 999, 975, 903, 877, y demás contratos enunciados en el requisito No. 2, falta del registro para las fechas tanto de ingreso como de terminación de los contratos, así mismo, algunas hojas de vida presentan registros a lápiz en los espacios de fechas de terminación de contratos y otras no registran la última experiencia laboral aunque en el expediente se encuentran los soportes.</t>
  </si>
  <si>
    <t>Efectuada la revisión documental a la muestra definida para esta auditoría, se evidenció en los contratos Nos. 1002, 963, 764, 420, 46, 517, 261, 30, 18, 899, 763, 314, 413, 408, 1166, y demás contratos enunciados en los requisitos No. 3, No. 4 y No. 10, debilidades en los formatos de hoja de vida y de bienes y rentas presentados por contratistas, tales como: formatos hojas de vida y bienes y rentas firmados y sin fecha, otros firmados con fecha posterior a la del contrato, algunos sin firma y sin fecha. Así mismo, se observaron hojas de vida en las cuales la fecha de actualización es posterior a la fecha de firma del contrato. No obstante, en la mesa de validación de hallazgos realizada el 24 de noviembre de 2017, se evidenció que para los contratos objeto del hallazgo, la hoja de vida se encuentra registrada en SIDEAP con fecha anterior a la firma del contrato, lo que indica que los expedientes contractuales no cuentan con la debida trazabilidad que requiere el proceso contractual.</t>
  </si>
  <si>
    <t>Efectuada la revisión documental a la muestra definida para esta auditoría, se evidenció en los contratos Nos. 968, 384, 822, 93, 495, 178, 1144, 109, y demás contratos enunciados en el requisito No. 5, que los formatos de hoja de vida que reposan en éstas, no se encuentran firmados, ni con fecha de revisión por parte de la Coordinadora Jurídica, otros se encuentran firmados y registrados con fecha anterior a la de la firma del contrato, un contrato con 2 formatos de hoja de vida.</t>
  </si>
  <si>
    <t>En los expedientes de los contratos Nos. 1037, 1105, 211, 1127, 208 y demás contratos enunciados en el requisito No. 6, se evidenció que en la hoja de vida no aparecen relacionados algunos soportes de estudios académicos realizados por los contratistas, en otros casos, no se logró ubicar los soportes de estudios registrados en la hoja de vida, esto a pesar de revisar los archivos de la carpeta compartida de contratación.</t>
  </si>
  <si>
    <t>En los expedientes de los contratos Nos. 444, 975, 440, 241, 1162, 71 y demás contratos enunciados en el requisito No. 7, se evidenció que en la hoja de vida no aparecen relacionados algunos soportes laborales que reposan en la carpeta, en otros casos, no se logró ubicar los soportes de experiencia laboral registrada en la hoja de vida, a pesar de revisar archivos de la carpeta compartida de contratación.</t>
  </si>
  <si>
    <t>En la capeta del contrato No. 02, se evidenció que en el formato de bienes y rentas no se encuentra archivado.</t>
  </si>
  <si>
    <t>Las minutas de los contratos Nos. 1309 del 6 de septiembre de 2017 celebrado con José Rodríguez; Contrato No. 1231 del 1 de septiembre de 2017 celebrado con Wilson Cano y contrato No. 1226 del 1 de septiembre de 2017 celebrado con Jorge Vargas, no reposaban en los respectivos expedientes contractuales, así mismo no reposan: el certificado de registro presupuestal, las pólizas, actas de aprobación de las mismas, formulario de afiliación a la ARL, ni el certificado de afiliación, al momento de la verificación del expediente contractual en desarrollo de la auditoría.</t>
  </si>
  <si>
    <t>De los cuatrocientos expedientes contractuales revisados solo dos presentan foliación, el contrato No. 568 de Diego Dussan del 28 de abril de 2017, con 65 folios y el contrato No. 827 del 23 de junio de Juan Fernández, foliado solo hasta la página 39. Lo que indica que el 99% de los expedientes de la muestra se encuentran sin foliar, es decir 396 expedientes, y 2 expedientes no fueron revisados como se indica en el siguiente punto.</t>
  </si>
  <si>
    <t>Publicación de la contratación de la entidad en el SECOP 2017</t>
  </si>
  <si>
    <t>Realizada la revisión de la oportunidad en la publicación de las minutas contractuales conforme a los parámetros establecidos para el proceso de Gestión Jurídica y Contractual. Versión V.  Código: AGCO-CR-001, se pudo establecer que se presentan veintiún (21) publicaciones que superan en un (1) día, una (1) que supera en tres (3) días y dos (2) que superan en más de sesenta (60) la fecha límite.</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</si>
  <si>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</si>
  <si>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</si>
  <si>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Al revisar las facturas relacionadas en el cuadro No. 8 del presente informe “cuadro comparativo valores facturados para copias de material audiovisual y tarifas establecidas”, se determinó que esta facturación difiere de los valores establecidos en el tarifario, evidenciando deficiencias en los controles del procedimiento de elaboración de facturas. Teniendo en cuenta que tanto para la solicitud de la factura como para su elaboración se debe verificar que ésta corresponda al precio fijado en tarifario que periódicamente pública el canal.</t>
  </si>
  <si>
    <t>Auditoría Proceso Comercialización</t>
  </si>
  <si>
    <t>Se presenta incumplimiento en la actividad No. 1 del procedimiento MCOM – PD – 002 Versión 8 Gestión Comercial y Ventas: Realizar un diagnóstico de oportunidades del mercado al no contar con este diagnóstico por parte de las áreas comerciales del Canal</t>
  </si>
  <si>
    <t>Se presenta incumplimiento en la actividad No. 20 del procedimiento MCOM – PD – 002 Versión 8 Gestión Comercial y Ventas: Enviar Convenio y Contrato a la Subdirección Financiera y Coordinación Jurídica, al no evidenciarse el envío de la minuta del convenio y/o contrato a la Subdirección Financiera</t>
  </si>
  <si>
    <t>Se evidenciaron fallas al momento de verificar los parámetros de calidad de las cápsulas y/o programas entregados por nuestros clientes para ser emitidos en el Canal, toda vez que no se están dejando los registros sobre la identificación, tratamiento y/o autorización para la emisión de estas cápsulas</t>
  </si>
  <si>
    <t>Se evidencia falta de control para determinar el cumplimiento de los servicios ofrecidos por los clientes proveedores de canjes, toda vez que no se solicitó constancia o certificación de retiro por parte del Canal de las empanadas en lo puntos de venta de Alimentos Criollos, así mismo se presentó fallas en soportar la entrega de las boletas de Alaska al no dejar evidencia en la totalidad de los casos</t>
  </si>
  <si>
    <t>De las evidencias entregadas, se detectó que las Alianzas con Medios de Comunicación No. 001 Contenidos Digitales K SAS y No. 002 Champion TV ambas del 16 de febrero de 2017, fueron firmadas por el Director Operativo, sin estar delegado para realizar dicha suscripción</t>
  </si>
  <si>
    <t>En la salida de almacén No. 29 del 1-mar-2017, se evidenció fallas administrativas al entregarse productos de consumo a personal contratista sin estar debidamente autorizados, así como la firma del formato AGRI-SA-FT-008 versión 5 de un contratista como jefe inmediato, entregado como soporte para la salida mencionada, siendo que el jefe inmediato del Prof. Univer. de Ventas y Mercadeo (ausente por maternidad) es el Director Operativo</t>
  </si>
  <si>
    <t>Se evidenció que las propuestas comerciales y/o cotizaciones, no están estandarizadas en la forma de presentarlas, encontrándose diferentes maneras de realizarlas (correo electrónico, oficios, presentaciones), así como diferentes formatos o modelos de cotización/oferta con información totalmente diferente; también se identificaron fallas en la generación del consecutivo de las mismas, algunas no cuentan con numeración, no se conocen los diferentes alcances, con lo cual se puede guardar la trazabilidad de las ofertas de mejor manera</t>
  </si>
  <si>
    <t>No se encontró evidencias sobre la entrega formal a los futuros clientes sobre los requisitos o requerimientos técnicos de audio, video, y algunos aspectos de contenido, en ninguna de las propuestas u ofertas comerciales, así como en las cotizaciones enviadas, con lo cual se podrían evitar las fallas que se han presentado en las programas a emitir de los negociaciones con Kirya y DyD Medios</t>
  </si>
  <si>
    <t>Se identificó que las propuestas comerciales y/o cotizaciones enviadas por el Canal a sus futuros clientes, no cuentan o describen las principales características de los servicios a prestar, el alcance en cuanto a fechas de realización, cantidad de servicios ofertados, así como los requisitos o estándares mínimos de calidad de los programas o cápsulas a emitir y que son suministrados por el cliente, entre otros aspectos</t>
  </si>
  <si>
    <t>El memorando de solicitud contractual que reposa en la carpetas contractuales No. 311-2017, 332-2017, 629-2017, 640-2017, 301-2017, 279-2017, 297-2017, 316-2017, 331-2017, 350-2017, 494-2017, 652-2017, 623-2017, no se encuentra con radicado interno ni tampoco registra fecha de recibido en la Coordinación Jurídica</t>
  </si>
  <si>
    <t>Se evidenció que en 5 de los expedientes contractuales, (640-2017, 301-2017, 702-2017, 672-2017, 494-2017), el formato AGJC-CN-FT-028 Listado de documentos para contratar, no se registró la fecha de recepción en la Coordinación Jurídica</t>
  </si>
  <si>
    <t>Se identificó que en el contrato No. 332-2017, no reposa en el expediente contractual las cotizaciones o propuestas aportadas por el futuro contratista, tal como lo indican en el formato AGJC-CN-FT-028 Listado de documentos para contratar</t>
  </si>
  <si>
    <t>Se identificó que en el contrato 311-2017, el Certificado de Antecedentes Disciplinarios expedido por la Procuraduría General de la Nación que reposa en el expediente contractual, se encuentra con fecha del 3-mar-2017, 4 días hábiles posteriores a la firma de la minuta contractual, la cual fue el 27-feb-2017</t>
  </si>
  <si>
    <t>Se identificaron fallas en la publicación del contrato en el Sistema Electrónico de Contratación Pública SECOP, de los 17 contratos auditados, 4 (311-2017, 332-2017, 301-2017, 350-2017) fueron publicados superando los 3 días hábiles</t>
  </si>
  <si>
    <t>Se logró identificar que en los contratos No. 640-2017, 279-2017, 316-2017, 331-2017, 350-2017, 494-2017 no reposa en el expediente contractual la Comunicación al Supervisor AGJC-CN-FT-020, en donde se comunica al funcionario de planta la designación de supervisión y el cumplimiento de los requisitos de perfeccionamiento y legalización de los contratos a supervisar</t>
  </si>
  <si>
    <t>Se encontró que en el expediente contractual No. 279-2017, no reposa el recibo que acredita el pago de la póliza, con lo cual se corre el riesgo que las pólizas pierdan validez por no pagar la prima o valor de la misma, tal como lo indica el artículo 1068 del Código de Comercio</t>
  </si>
  <si>
    <t>Se evidenció fallas en lo referente a la gestión documental en 12 expedientes contractuales (301-2017, 702-2016, 672-2016, 562-2016, 279-2017, 297-2017, 316-2017, 331-2017, 350-2017, 494-2017, 652-2017, 623-2017), encontrando situaciones como la falta de foliación, documentos no archivados cronológicamente o de acuerdo a la secuencia lógica de realización y páginas de documentos que no conservan su secuencia</t>
  </si>
  <si>
    <t>Se identificó fallas en la supervisión del contrato 640-2017, toda vez que no se dejó evidencia de la entrega de los productos que se debían entregar previo a los pagos pactados, tal como se indica en la cláusula tercera “Forma de pago”, así como la falta de gestión en la solicitud para la realización del otrosí modificatorio debido al cambio de material (de madera a acrílico) de los 2 pares de letras, habiendo sido autorizados mediante carta del 15 de junio de 2017. Por otra parte, se evidenció fallas en la gestión para el ingreso al almacén de estos productos, toda vez que pasados 32 días hábiles se realizó la solicitud de ingreso presentando los documentos necesarios así como los productos al técnico de servicios administrativos</t>
  </si>
  <si>
    <t>Se evidenció fallas en la supervisión del contrato 297-2017, toda vez que se autorizó un pago por el valor total del contrato ($30.404.500), sin los debidos documentos que soporten la prestación de los servicios contratados, toda vez que al revisar las 50 “planillas de verificación – equipo amplificación 1000 watts” realizadas por el IDRD y anexas al informe final de supervisión radicado con el memorando No. 1128 del 13 de junio de 2017, los 50 servicios prestados distribuidos en 35 servicios de 3 horas, 10 servicios de 6 horas y 5 servicios en los cuales no es posible identificar las horas totales de prestación del servicio, no corresponden al valor pagado, de acuerdo con el valor ofertado y estipulado en la minuta del contrato. Así mismo se evidencia falencias en la justificación de la adición No. 1 por valor de $9.282.000 suscrita el 31 de marzo de 2017, al no se explica claramente cuáles son los escenarios o servicios adicionales que se requieren ni tampoco justifican el motivo de este cubrimiento de sonido adicional, con lo cual se debió calcular el valor adicionado teniendo en cuenta los valores cotizados inicialmente</t>
  </si>
  <si>
    <t>Se evidenció que no reposa archivado en el expediente contractual del contrato 494-2017, el informe final de supervisión remitido a la Coordinación Jurídica a través del memorando No. 1183 del 20-jun-2017, ni tampoco se encuentra publicado dicho informe en el SECOP</t>
  </si>
  <si>
    <t>Se evidenció que la entidad no se realiza la designación de manera formal de un supervisor, funcionario del Canal, para que adelante la supervisión de los contratos y convenios interadministrativos en los cuales el Canal obra como contratista</t>
  </si>
  <si>
    <t>Auditoría Contratos vigencia 2016 - 2017</t>
  </si>
  <si>
    <r>
      <t xml:space="preserve">Realizada </t>
    </r>
    <r>
      <rPr>
        <sz val="9"/>
        <rFont val="Tahoma"/>
        <family val="2"/>
      </rPr>
      <t>la</t>
    </r>
    <r>
      <rPr>
        <sz val="9"/>
        <color rgb="FF000000"/>
        <rFont val="Tahoma"/>
        <family val="2"/>
      </rPr>
      <t xml:space="preserve"> auditoría a los Contratos Nos. 823, 883, 887 y 502 de 2016 se pudo evidenciar falencias respecto del diligenciamiento del documento de </t>
    </r>
    <r>
      <rPr>
        <i/>
        <sz val="9"/>
        <color rgb="FF000000"/>
        <rFont val="Tahoma"/>
        <family val="2"/>
      </rPr>
      <t>Notificación al  Supervisor,</t>
    </r>
    <r>
      <rPr>
        <sz val="9"/>
        <color rgb="FF000000"/>
        <rFont val="Tahoma"/>
        <family val="2"/>
      </rPr>
      <t xml:space="preserve"> ya que revisados los expedientes contractuales no se evidencia la fecha efectiva de surtimiento de esta actividad, aspecto que es indispensable para el desarrollo del ejercicio de esta actividad. Esta situación contradice lo establecido en el numeral 6º del Procedimiento: “Contratación Directa” CÓDIGO: AGJC-CN-PD-005, mediante el cual se establece que una vez aprobadas las garantías, se procederá a elaborar y remitir comunicación dirigida al Supervisor informándole la fecha de inicio del contrato, en razón del cumplimiento de los requisitos de ejecución. Esta situación pone de presente la existencia de falencias en la aplicación de este instrumento.</t>
    </r>
  </si>
  <si>
    <r>
      <t xml:space="preserve">Si bien es cierto Canal Capital posee un régimen de contratación especial, en el acápite de </t>
    </r>
    <r>
      <rPr>
        <i/>
        <sz val="9"/>
        <rFont val="Tahoma"/>
        <family val="2"/>
      </rPr>
      <t>“Contenidos de los Estudios Previos de Conveniencia Y Oportunidad</t>
    </r>
    <r>
      <rPr>
        <sz val="9"/>
        <rFont val="Tahoma"/>
        <family val="2"/>
      </rPr>
      <t>” del “Instructivo para Elaboración de Estudios de Conveniencia”  Código: AGCO-IN-002 en su versión No. 3 se contempla en el literal “g”  la temática de Análisis de riesgos; este documento no establece, ni referencia claramente una metodología que permita a las áreas gestionar los riesgos de los diferentes procesos de contratación procurando disminuir la probabilidad de ocurrencia de los mismos.</t>
    </r>
  </si>
  <si>
    <t>Auditoría Contratos vigencia 2016 - 2018</t>
  </si>
  <si>
    <r>
      <t xml:space="preserve">En el marco de los expedientes contractuales No 756 y 823 de 2016 de conformidad con lo establecido en el procedimiento </t>
    </r>
    <r>
      <rPr>
        <i/>
        <sz val="9"/>
        <color theme="1"/>
        <rFont val="Tahoma"/>
        <family val="2"/>
      </rPr>
      <t>“Administración de correspondencia externa (ingreso)</t>
    </r>
    <r>
      <rPr>
        <sz val="9"/>
        <color theme="1"/>
        <rFont val="Tahoma"/>
        <family val="2"/>
      </rPr>
      <t>, (</t>
    </r>
    <r>
      <rPr>
        <i/>
        <sz val="9"/>
        <color theme="1"/>
        <rFont val="Tahoma"/>
        <family val="2"/>
      </rPr>
      <t>Formato AGRI-GD-PD-006 del proceso</t>
    </r>
    <r>
      <rPr>
        <sz val="9"/>
        <color theme="1"/>
        <rFont val="Tahoma"/>
        <family val="2"/>
      </rPr>
      <t xml:space="preserve"> de </t>
    </r>
    <r>
      <rPr>
        <i/>
        <sz val="9"/>
        <color theme="1"/>
        <rFont val="Tahoma"/>
        <family val="2"/>
      </rPr>
      <t>“Gestión de recursos y administración de la información”</t>
    </r>
    <r>
      <rPr>
        <sz val="9"/>
        <color theme="1"/>
        <rFont val="Tahoma"/>
        <family val="2"/>
      </rPr>
      <t>,</t>
    </r>
    <r>
      <rPr>
        <i/>
        <sz val="9"/>
        <color theme="1"/>
        <rFont val="Tahoma"/>
        <family val="2"/>
      </rPr>
      <t>”)</t>
    </r>
    <r>
      <rPr>
        <sz val="9"/>
        <color theme="1"/>
        <rFont val="Tahoma"/>
        <family val="2"/>
      </rPr>
      <t xml:space="preserve">, no es posible evidenciar la existencia de soporte documental que dé cuenta de la radicación de la propuesta que dio origen a éstos proyectos. </t>
    </r>
  </si>
  <si>
    <r>
      <t xml:space="preserve">En el marco del expediente contractual No 756 de 2016, el Formato AGCO-FT-013 de </t>
    </r>
    <r>
      <rPr>
        <i/>
        <sz val="9"/>
        <color theme="1"/>
        <rFont val="Tahoma"/>
        <family val="2"/>
      </rPr>
      <t>“Chequeo Documentos”</t>
    </r>
    <r>
      <rPr>
        <sz val="9"/>
        <color theme="1"/>
        <rFont val="Tahoma"/>
        <family val="2"/>
      </rPr>
      <t xml:space="preserve"> necesario para dar inicio al proceso de contratación se presenta con fecha 07 de octubre de 2016. Ahora bien, en el Numeral 5,1,6 del </t>
    </r>
    <r>
      <rPr>
        <i/>
        <sz val="9"/>
        <color theme="1"/>
        <rFont val="Tahoma"/>
        <family val="2"/>
      </rPr>
      <t>Cronograma de Contratación propuesto y aprobado por la ANTV</t>
    </r>
    <r>
      <rPr>
        <sz val="9"/>
        <color theme="1"/>
        <rFont val="Tahoma"/>
        <family val="2"/>
      </rPr>
      <t xml:space="preserve">, obrante a FOLIO 13 del Expediente Contractual se evidencia que el periodo de contratación establecido para este proyecto inicia en la segunda semana de agosto (lunes 8) y va hasta la cuarta semana de agosto (miércoles 31). Esta situación pone de presente el </t>
    </r>
    <r>
      <rPr>
        <i/>
        <sz val="9"/>
        <color theme="1"/>
        <rFont val="Tahoma"/>
        <family val="2"/>
      </rPr>
      <t xml:space="preserve">“no cumplimiento de los cronogramas de ejecución aprobados por la Autoridad” </t>
    </r>
    <r>
      <rPr>
        <sz val="9"/>
        <color theme="1"/>
        <rFont val="Tahoma"/>
        <family val="2"/>
      </rPr>
      <t xml:space="preserve">mediante la </t>
    </r>
    <r>
      <rPr>
        <i/>
        <sz val="9"/>
        <color theme="1"/>
        <rFont val="Tahoma"/>
        <family val="2"/>
      </rPr>
      <t>Resolución ANTV 1431 de 2016.</t>
    </r>
  </si>
  <si>
    <t>En el marco del ejercicio auditor se pudo establecer Respecto de la aplicación del Procedimiento AGJC-CN-PD-005 “Contratación Directa”, que en el expediente contractual No 756 de 2016, existen deficiencias en la aplicación del Método de Control identificado para la Actividad número 4; ya que en revisión del expediente contractual se encontraron diferencias entre el objeto contractual establecido en la minuta del contrato (relacionado con el programa Bienestar Capital) v/s el objeto planteado en el registro presupuestal (relacionado con el programa Conexión Bienestar). Si bien es cierto, en el expediente contractual se evidencia la obligatoriedad de realizar el cambio planteado y su referenciación a la ANTV, el Registro Presupuestal no refleja esta situación. Con base en lo anterior, se evidencian deficiencias en la aplicación de los métodos de control al momento de gestionar la expedición del Certificado de Registro Presupuestal, el cual debe ser contrastado contra la Minuta Contractual, numerada y fechada que se registra como insumo para adelantar la expedición del Certificado de Registro Presupuestal y su registro en el aplicativo PREDIS</t>
  </si>
  <si>
    <t xml:space="preserve">Realizado el ejercicio auditor al expediente contractual No 823 de 2016, (suscrito el 23 de noviembre de 2016 con la firma ATMEDIOS, para efectos de contar con el soporte técnico, mantenimiento y actualización del sistema de graficación Vizrt de Canal Capital), se pudo establecer que de conformidad con lo establecido en la Cláusula Tercera de la minuta contractual. El plazo de ejecución de este contrato se pactó a doce meses, no obstante de conformidad con Memorando 2153 suscrito por el Director Operativo y la Coordinadora del Área técnica el 30 de diciembre de 2016, se informó que para la fecha se habían realizado giros correspondientes al 98.19% del total del presupuesto, solicitando la liberación del saldo a la fecha ($2.427.138.00), amparando esta situación en el cumplimiento de las obligaciones y la presentación de un cronograma de mantenimientos. Requerida a la Coordinadora del Área Técnica como supervisora del contrato, para efectos de obtener reporte de avance del cronograma de mantenimiento al corte del mes de marzo, esta remitió documento sin firma y sin radicado de correspondencia; situación por la cual, no es posible evidenciar en el  expediente contractual la existencia de soporte documental que dé cuenta del informe del contratista necesario para establecer el cumplimiento del objeto contractual de conformidad con el requerimiento efectuado por la OCI. </t>
  </si>
  <si>
    <t xml:space="preserve">Para el 97% de los expedientes analizados no se evidenció el registro de radicación en la ventanilla única de correspondencia (número y fecha) del “Memorando de solicitud de trámite contractual”, que permita establecer la fecha de la solicitud. 
En el 27% de los expedientes analizados “el código de la dependencia al final del memorando”, se encuentra errado, está escrito "200" y corresponde a "330". </t>
  </si>
  <si>
    <t xml:space="preserve">En el 30% de los expedientes analizados no se evidencia registro de la firma de quien debe suscribir los ESTUDIOS PREVIOS conforme al formato código AGJC-CN-PD-001- Versión 2. </t>
  </si>
  <si>
    <t>En el 93% de los expedientes verificados no se evidencia registro de correspondencia (número) del oficio mediante el cual el futuro contratista entrega a Canal Capital la propuesta de servicios o cotización, como soporte necesario para el desarrollo de la contratación a efectuar</t>
  </si>
  <si>
    <r>
      <t xml:space="preserve">Para el 17% de los expedientes verificados, en el </t>
    </r>
    <r>
      <rPr>
        <i/>
        <sz val="9"/>
        <color theme="1"/>
        <rFont val="Tahoma"/>
        <family val="2"/>
      </rPr>
      <t>formato de Hoja de Vida del SIDEAP,</t>
    </r>
    <r>
      <rPr>
        <sz val="9"/>
        <color theme="1"/>
        <rFont val="Tahoma"/>
        <family val="2"/>
      </rPr>
      <t xml:space="preserve"> no se evidencia en el ítem de certificación de la información la firma por parte del Jefe de personal o de contratos. </t>
    </r>
  </si>
  <si>
    <t>Informe Anual de Control Interno Contable Vig. 2017</t>
  </si>
  <si>
    <t>7.2.2.1</t>
  </si>
  <si>
    <t xml:space="preserve"> DEBILIDAD 1. El proceso contable tiene definido un procedimiento general denominado Estados Financieros, En el cual no se observan claramente definidas las siguientes actividades: como es el flujo de información de las demás áreas hacia contabilidad, cuáles son los documentos requeridos para registrar transacciones diferentes a los pagos y que afectan los Estados Financieros, y la forma se debe realizar el cierre integral de la vigencia con la información producida en las áreas o dependencias que generan hechos económicos.</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</si>
  <si>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</si>
  <si>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</si>
  <si>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7.2.2.4</t>
  </si>
  <si>
    <t>DEBILIDAD 4. Dentro de las políticas y procedimientos establecidos se requiere documentar un lineamiento claro para la divulgación de los Estados Financieros.</t>
  </si>
  <si>
    <t xml:space="preserve">DEBILIDAD 5. Desactualización de la política financiera, la cual en su parte normativa no incluye la Resolución 193 de 2016. Así mismo, los procedimientos de Estados Financieros, de tesorería y cartera, no incluyen la Resolución 414 de 2014 y la Resolución 193 de 2016 entre otras normas expedidas por la Contaduría General de la Nación. </t>
  </si>
  <si>
    <t xml:space="preserve">DEBILIDAD 6. Las notas a los Estados Financieros presentan debilidades en cuanto a la revelación adecuada para la información de tipo cualitativo y cuantitativo. Las cuentas por cobrar (Prestación de servicios) y en la cuenta de saldo a favor por impuesto a las ventas, las cuales presentaron variaciones significativas, sin embargo no se informa de manera amplia y suficiente la razón o razones por las cuales se presentó dicha variación. 
De igual manera, se observaron debilidades en la revelación de la información relativa a la naturaleza y régimen jurídico del Canal, no se indican los órganos superiores de dirección y administración, y la entidad a la cual está adscrita o vinculada, para caso del Canal se encuentra vinculado a la Secretaría de Cultura Recreación y Deporte. 
De otra parte, al revisar el contenido de las notas no se evidencio la referenciación de estas con cada una de las cuentas del balance a las que hacen referencia. Lo anterior de acuerdo a lo establecido en el Capítulo VI de las Normas para el Reconocimiento, Medición, Revelación y Presentación de los Hechos Económicos del Régimen de Contabilidad Pública adoptado a través de la Resolución 414 de 2014 expedida por la Contaduría General de la Nación. </t>
  </si>
  <si>
    <t>RECOMENDACION 3. Al verificar si se tiene establecida una directriz, procedimientos, instrucciones, o lineamientos sobre análisis, depuración y seguimiento de cuentas para el mejoramiento y sostenibilidad de la calidad de la información, no se encontró ningún instrumento que dé cuenta de esta actividad en la Entidad.</t>
  </si>
  <si>
    <t>DEBILIDAD 7. La Entidad no ha establecido mecanismos de autoevaluación que le permitan a los directos responsables medir la eficacia de los controles implementados en el proceso contable y verificar el cumplimiento de las acciones adoptadas en el plan de tratamiento de riesgos.</t>
  </si>
  <si>
    <t>Visita de Seguimiento al Cumplimiento de la Normativa Archivística.  (Herramienta No. 1)</t>
  </si>
  <si>
    <t>1-4</t>
  </si>
  <si>
    <t>Actualización  y ajuste de la política de gestión documental según lo establecido en el Decreto 2609 de 2012, en la cual se contemple: Marco conceptual para la gestión de información en cualquier soporte, Conjunto de estándares para la gestión de la información en cualquier soporte, metodología general para creación, uso, mantenimiento, retención, acceso y preservación de la información, programa de gestión de información y documentos, así como la cooperación, articulación y coordinación permanente entre archivo y dependencias productoras.</t>
  </si>
  <si>
    <t>1-5.5</t>
  </si>
  <si>
    <t xml:space="preserve">No se cuenta con tablas de Control de Acceso para el establecimiento de categorías adecuadas de derechos y restricciones de seguridad aplicables a los documentos. </t>
  </si>
  <si>
    <t>1-5.6</t>
  </si>
  <si>
    <t>En el área Jurídica no se cuenta con Inventarios  actualizados  desde el año 2015, razón por la que no se han hecho transferencias primarias, de igual manera se identificó que parte de los expedientes no obedecen a lo establecido en la Archivística de la Dependencia.</t>
  </si>
  <si>
    <t>1-5.7</t>
  </si>
  <si>
    <t xml:space="preserve">No se cuenta con modelo de requisitos para la gestión de documentos electrónicos. </t>
  </si>
  <si>
    <t>1-9.2</t>
  </si>
  <si>
    <t xml:space="preserve">No se ha ejecutado intervención al Fondo Documental Acumulado (FDA) de acuerdo a las Tablas de Valoración Documental (TVD). </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</si>
  <si>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</si>
  <si>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</si>
  <si>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1-19</t>
  </si>
  <si>
    <t>Ajuste del Plan de Emergencias con un Plan Operativo de Normalización que contemple acciones en caso de siniestros según Acuerdo 050 de 2000.</t>
  </si>
  <si>
    <t>Visita de Seguimiento al Cumplimiento de la Normativa Archivística. (Herramienta No. 2)</t>
  </si>
  <si>
    <t>2-4.1</t>
  </si>
  <si>
    <t xml:space="preserve">No se cuenta con aplicativo o herramienta tecnológica integral para las operaciones de Gestión Documental. </t>
  </si>
  <si>
    <t>2-6.3</t>
  </si>
  <si>
    <t xml:space="preserve">Se evidencia la necesidad de ajustar el cronograma de transferencias primarias de Archivo.  </t>
  </si>
  <si>
    <t>2-8.9</t>
  </si>
  <si>
    <t>La entidad no ha solicitado monitoreo de condiciones ambientales y carga microbiana al Archivo de Bogotá.</t>
  </si>
  <si>
    <t>1-3 - Recomendación</t>
  </si>
  <si>
    <t>Actualización del Diagnóstico Integral de Archivos contemplando temas de conservación y preservación documental digital que sirva de insumo para la actualización del Sistema Integrado de Conservación.</t>
  </si>
  <si>
    <t>1-5.3 - Recomendación</t>
  </si>
  <si>
    <t xml:space="preserve">Actualización del Programa de Gestión Documental, ampliando la descripción de cada actividad a desarrollar y tener en cuenta la transferencia secundaria. </t>
  </si>
  <si>
    <t>1-5.8 - Recomendación</t>
  </si>
  <si>
    <t>Se recomienda que en el instrumento de Banco Terminológico Banco Terminológico de tipos, series y sub-series documentales se incluyan las series y sub-series misionales .</t>
  </si>
  <si>
    <t>Ajuste de documento Préstamo y consulta Documental en el que se incluyan procedimientos o metodologías para préstamo y acceso a los documentos en cualquier soporte</t>
  </si>
  <si>
    <t>1-18.1 - Recomendación</t>
  </si>
  <si>
    <t>1-18.2 - Recomendación</t>
  </si>
  <si>
    <t>2-8.8 - Recomendación Control Interno</t>
  </si>
  <si>
    <t>No se evidencia información de variables de monitoreo ambiental realizado por la entidad para la dependencia de Archivo ubicada en la Sede Principal (Av. El Dorado No. 66 - 63, piso 5)</t>
  </si>
  <si>
    <t>Visita de Seguimiento al Cumplimiento de la Normativa Archivística. (Otras Recomendaciones)</t>
  </si>
  <si>
    <t>R-4</t>
  </si>
  <si>
    <t xml:space="preserve">Se evidencia la necesidad de ajustar el cronograma de transferencias primarias de Archivo de acuerdo con la capacidad operativa del área de gestión documental. </t>
  </si>
  <si>
    <t>R-5</t>
  </si>
  <si>
    <t xml:space="preserve">Falta la elaboración de un documento técnico o inclusión de lineamientos para reconstrucción de expedientes en caso de pérdida o daño de soporte que garanticen la recuperación total de la información según Acuerdo 007 de 2014. </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</si>
  <si>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</si>
  <si>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</si>
  <si>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R-7</t>
  </si>
  <si>
    <t xml:space="preserve">Se requiere del acompañamiento constante a dependencias para orientación y soporte de aplicación de TRD para validar ajustes que se requieran, así como garantizar la correcta clasificación y composición de expedientes. </t>
  </si>
  <si>
    <t>Informe Derechos de Autor Vigencia 2017</t>
  </si>
  <si>
    <t>7.2.</t>
  </si>
  <si>
    <t xml:space="preserve"> Se evidenció que la entidad no cuenta con un licenciamiento adecuado a sus necesidades. La entidad realizó la adquisición de las licencias de Microsoft Office en las versiones Home and Business o Home and Student, las cuales no son licencias adecuadas para una Organización Gubernamental y/o Distrital, de conformidad con lo reportado por el Subdirector Administrativo.</t>
  </si>
  <si>
    <t>El 15% de la muestra seleccionada de equipos de cómputo del Canal, no poseen la activación de las licencias correspondientes al producto Microsoft Office.</t>
  </si>
  <si>
    <t>7.3.</t>
  </si>
  <si>
    <t>El 35% de la muestra seleccionada de equipos de cómputo del Canal no requieren las credenciales de acceso del administrador (usuario y contraseña) para realizar actualizaciones desinstalaciones o instalación de programas. (Estos usuarios cuentan con privilegios de administrador en sus cuentas).</t>
  </si>
  <si>
    <r>
      <t xml:space="preserve"> El formato “Alistamiento de equipos de Cómputo”, código AGRI-SI-FT-001 versión 3, con fecha de aprobación del 07/04/2016, donde se detalla la instalación y verificación del software, no se utilizó para la vigencia 2017, a pesar que durante la vigencia se adquirieron </t>
    </r>
    <r>
      <rPr>
        <b/>
        <sz val="9"/>
        <color theme="1"/>
        <rFont val="Tahoma"/>
        <family val="2"/>
      </rPr>
      <t>10</t>
    </r>
    <r>
      <rPr>
        <sz val="9"/>
        <color theme="1"/>
        <rFont val="Tahoma"/>
        <family val="2"/>
      </rPr>
      <t xml:space="preserve"> equipos de cómputo.</t>
    </r>
  </si>
  <si>
    <t>7.4.</t>
  </si>
  <si>
    <t xml:space="preserve">Para los elementos que están en proceso de baja en la entidad no fue posible su verificación adecuada debido a la falta de espacio en su almacenamiento. </t>
  </si>
  <si>
    <t>Reunión de Avance Oficina de Control Interno correspondiente al mes de abril</t>
  </si>
  <si>
    <t xml:space="preserve">Se establece la necesidad de realizar una verificación a los Procedimientos y Formatos correspondientes al proceso de evaluación, control y seguimiento. </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</si>
  <si>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</si>
  <si>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</si>
  <si>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</si>
  <si>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 xml:space="preserve">No se realiza en los tiempos determinados la publicación en las carteleras de la entidad sobre la publicación de los Estados Financieros. </t>
  </si>
  <si>
    <t>1. Establecer un cronograma que fije las fechas para publicar en las carteleras de la entidad los Estados Contables Intermedios con periodicidad mensual.
2. Enviar la información a la Oficina de Comunicaciones para que difundan con oportunidad los Estados Contables Intermedios en las carteleras de la entidad.</t>
  </si>
  <si>
    <t>Numero de publicaciones realizadas/8</t>
  </si>
  <si>
    <t>En el acta del comité técnico sostenibilidad realizado en el mes de Abril de 2016 no fueron fijadas fechas para la entrega de soportes que evidencian los compromisos adquiridos, sin embargo en el acta  realizada el 09 de Diciembre de 2016 se pactaron fechas máximas de entrega que soportan la exigibilidad en la entrega de soportes para evidenciar la gestión realizada a los compromisos adquiridos.</t>
  </si>
  <si>
    <t>1. Registrar dentro de  las actas de comité de sostenibilidad, fechas máximas para la entrega de soportes que evidencien los compromisos de la gestión realizada.
2. Realizar el respectivo seguimiento al cumplimiento de las fechas establecidas en los compromisos adquiridos en las actas.</t>
  </si>
  <si>
    <t>(Número de actividades realizadas / Número de actividades programadas ) X 100%</t>
  </si>
  <si>
    <t>En la resolución 074 de 2015, no se establecieron periodos para realizar los comités técnicos de sostenibilidad contable.</t>
  </si>
  <si>
    <t>1. Revisar de la Resolución 074 de 2015, con el fin de determinar la viabilidad de establecer periodicidad para citar los comités de sostenibilidad:
2. Ajustar la Resolución 074 si se determina viabilidad en fijar periodicidad para realizar los comités de sostenibilidad. 
3. Realizar el respectivo seguimiento al cumplimiento de las fechas establecidas en los compromisos adquiridos en las actas.</t>
  </si>
  <si>
    <t>Fallas en el Procedimiento AGRI-SA-PD-010 TOMA FÍSICA DE INVENTARIOS, no describe tiempos en la verificación de las novedades que se encuentran en la Toma Física de Inventarios.</t>
  </si>
  <si>
    <t>1. Actualizar el procedimiento AGRI-SA-PD-010 TOMA FÍSICA DE INVENTARIOS, incluir tiempos para la revisión de las novedades encontradas en la Toma Física de Inventarios.
2. Enviar a planeación el procedimiento actualizado.
3. Publicación del procedimiento en la intranet.
4. Socialización del procedimiento.
5. Realizar la verificación física de los elementos faltantes justificados (156 elementos) encontrados mediante el levantamiento de toma física de inventarios para la vigencia 2016.</t>
  </si>
  <si>
    <t>número de actividades programadas/número de actividades realizadas</t>
  </si>
  <si>
    <t>Falta de actualización en la Resolución del Comité de Inventarios y/o creación de un procedimiento para el Comité de Inventarios.</t>
  </si>
  <si>
    <t>1. Ajustar la resolución actual del comité de inventarios.
2.Enviar al área de planeación la resolución ajustada.
3.Publicación de la resolución actualizada del comité de inventarios en la intranet.
4. Socializar la resolución.</t>
  </si>
  <si>
    <t>Desconocimiento y/o  falta de claridad en cuanto a la forma de operar y la descripción de las funciones y alcances de los comités dentro de la resolución interna 036 de 2015.</t>
  </si>
  <si>
    <t>1 - Elaborar el proyecto de modificación de la Resolución interna 036 de 2015, en el cual se hagan aclaraciones sobre los documentos a aprobar en cada comité y demás ajustes a que haya lugar. (50%)
2 - Remitir el proyecto de resolución a los miembros de los comités, para sus respectivas observaciones. (15%)
3 - Presentar el proyecto de resolución al representante de la Alta Dirección, para su aprobación. (20%)
4 - Publicar la resolución aprobada en la intranet de la entidad. (5%)
5 - Socializar los ajustes realizados a los miembros del comité y demás partes interesadas. (10%)</t>
  </si>
  <si>
    <t>Acciones realizadas * ponderación asignada.</t>
  </si>
  <si>
    <t>Desconocimiento y/o  falta de claridad en cuanto a la forma de operar y la descripción de las funciones y alcances de los grupos de trabajo establecidos en la  resolución interna 036 de 2015.</t>
  </si>
  <si>
    <t>1 - De acuerdo a los ajustes de la resolución 036 de 2015, revisar los requisitos de conformación de los equipos de trabajo. 
2 - Solicitar a los lideres de los subsistemas que informen  al representante de la alta dirección  (en el plazo establecido en la comunicación)  el nombre y cargo de la persona o personas que los apoyarán en la implementación del subsistema de su responsabilidad. 
3 - Realizar el seguimiento a la solicitud realizada a los lideres de proceso.</t>
  </si>
  <si>
    <t>Actividades realizadas / Actividades propuestas.</t>
  </si>
  <si>
    <t>Desconocimiento del procedimiento AGRI-SA-PD-012 REINTEGRO AL ALMACEN Y/O TRASLADO DE BIENES.</t>
  </si>
  <si>
    <t>1) Hacer una reunión entre las áreas de Sistemas,  Servicios Administrativos y Dirección Operativa, para recordar el proceso y diligenciamiento de formatos a la hora de hacer un traslado de equipos o algún elemento del inventario.
2) Realizar una revisión semestral del inventario asignado al Director Operativo con el apoyo de Servicios Administrativos
3) Capacitar a los líderes y sus equipos de trabajo de las diferentes áreas, en el procedimiento de traslado de equipos de computo.
(una semestral)</t>
  </si>
  <si>
    <t>número de actividades realizadas/número de actividades programadas</t>
  </si>
  <si>
    <t>1) Hacer una reunión entre las áreas de Sistemas,  Servicios Administrativos y Área de Producción para recordar el proceso y diligenciamiento de formatos a la hora de hacer un traslado de equipos o algún elemento del inventario.
2) Realizar una revisión semestral del inventario asignado al  Profesional de Producción con el apoyo de Servicios Administrativos
3) Capacitar a los líderes de equipos de las diferentes áreas, en el procedimiento de traslado de equipos de computo.
(una semestral)</t>
  </si>
  <si>
    <t>Desconocimiento de la forma de ingreso de los elementos al aplicativo Kardex</t>
  </si>
  <si>
    <t>1. Capacitar una vez cada semestre, a los supervisores de contratos, acerca de los documentos que debe llevar al Área de Servicios Administrativos, cada vez que se adquiera un elemento y/o licencia.</t>
  </si>
  <si>
    <t>Desconocimiento de la forma de ingreso de los elementos al aplicativo Kardex.</t>
  </si>
  <si>
    <t>1. Creación de formato para los elementos que se van a dar de baja
2. Envío del nuevo formato al SIG
3. Socializar el nuevo formato
4. Modificación de procedimiento AGRI-SA-PD-009 BAJA DE BIENES
5. Revisión del nuevo procedimiento por parte del líder del proceso
6. Aprobación del nuevo procedimiento por parte del líder del proceso
7. Envío del nuevo procedimiento para inclusión al SIG
8. Socializar el nuevo procedimiento</t>
  </si>
  <si>
    <t xml:space="preserve">Debilidad en los puntos de control </t>
  </si>
  <si>
    <t>Número de actividades realizada / Número de actividades programadas * 100</t>
  </si>
  <si>
    <t xml:space="preserve">Contar con la totalidad de las firmas y de los documentos debidamente diligenciados en el expediente contractual. </t>
  </si>
  <si>
    <r>
      <rPr>
        <b/>
        <sz val="9"/>
        <color theme="1"/>
        <rFont val="Tahoma"/>
        <family val="2"/>
      </rPr>
      <t>1.</t>
    </r>
    <r>
      <rPr>
        <sz val="9"/>
        <color theme="1"/>
        <rFont val="Tahoma"/>
        <family val="2"/>
      </rPr>
      <t xml:space="preserve"> Socializar con las diferentes áreas del Canal, el comunicado de forma bimensual, mediante correos electrónicos. 
</t>
    </r>
    <r>
      <rPr>
        <b/>
        <sz val="9"/>
        <color theme="1"/>
        <rFont val="Tahoma"/>
        <family val="2"/>
      </rPr>
      <t xml:space="preserve">2. </t>
    </r>
    <r>
      <rPr>
        <sz val="9"/>
        <color theme="1"/>
        <rFont val="Tahoma"/>
        <family val="2"/>
      </rPr>
      <t xml:space="preserve">Revisar la totalidad de las firmas de todos los documentos del expediente contractual, previa publicación en el portal único de contratación SECOP. </t>
    </r>
  </si>
  <si>
    <r>
      <rPr>
        <b/>
        <sz val="9"/>
        <color theme="1"/>
        <rFont val="Tahoma"/>
        <family val="2"/>
      </rPr>
      <t xml:space="preserve">1.  </t>
    </r>
    <r>
      <rPr>
        <sz val="9"/>
        <color theme="1"/>
        <rFont val="Tahoma"/>
        <family val="2"/>
      </rPr>
      <t>Realizar la verificación trimestral de la totalidad de documentos y foliación de los expedientes contractuales.</t>
    </r>
  </si>
  <si>
    <t xml:space="preserve">Contar con la debida organización y foliación de los expedientes contractuales. </t>
  </si>
  <si>
    <t>Fallas en el proceso de publicación del SECOP</t>
  </si>
  <si>
    <t>1. Realizar la verificación mensual de las publicaciones que se hagan en el SECOP.</t>
  </si>
  <si>
    <t>Publicación de los procesos contractuales</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</si>
  <si>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</si>
  <si>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</si>
  <si>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</si>
  <si>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Establecer una (1) reunión con la oficina de Atención al Ciudadano del Canal, previa aprobación de la Resolución de Tarifas,  con el fin de revisar que la información publicada en la   página  Web y en la Guía de Trámites, corresponda a la tarifas aprobadas por el Canal.</t>
  </si>
  <si>
    <t xml:space="preserve">Facturación expedida y acorde con el valor aprobado según resolución del canal. </t>
  </si>
  <si>
    <t>No se contaba con una base de datos unificada donde se evidenciara los clientes de cada una de las nuevas líneas de negocio.</t>
  </si>
  <si>
    <t>número de actividades ejecutadas / número de actividades programadas *100%</t>
  </si>
  <si>
    <t xml:space="preserve">Tener actualizado el procedimiento y articuladas las líneas de negocios del canal. </t>
  </si>
  <si>
    <t xml:space="preserve">1. Manual de procedimiento se encuentra desactualizado con respecto a las nuevas líneas de negocios.         
2. Falta de articulación de los equipos de trabajo. </t>
  </si>
  <si>
    <t>número de actividades ejecutadas / número de actividades programadas</t>
  </si>
  <si>
    <t xml:space="preserve">Minimizar los casos en los que lleguen contenidos externos con fallas técnicas. </t>
  </si>
  <si>
    <t xml:space="preserve">1. No se tiene certificado y/o constancia de recibido del servicio por parte de Canal Capital. </t>
  </si>
  <si>
    <t>Formato creado e incluido en el Sistema de Gestión de Calidad.</t>
  </si>
  <si>
    <t>1. Desconocimiento de la resolución No. 127 del 22 de diciembre de 2016. 
2. Desconocimiento del manual de contratación, supervisión e interventoría de Canal Capital.</t>
  </si>
  <si>
    <t>1. Enviar un correo a las áreas comerciales socializando la Resolución No. 127 - 2016 y el manual de contratación, supervisión e interventoría de Canal Capital.
2. Solicitar al área jurídica una capacitación sobre el Manual de contratación, supervisión e interventoría de Canal Capital y la Resolución No. 127 de 2016.</t>
  </si>
  <si>
    <t>Socializar los documentos correspondientes.</t>
  </si>
  <si>
    <t>Desconocimiento del formato AGRI-SA-FT-008 FORMATO PEDIDO INSUMO DE PAPELERÍA versión 5</t>
  </si>
  <si>
    <t>NUMERO DE SUPERVISORES CAPACITADOS / NUMERO DE SUPERVISORES DE LA ENTIDAD
NUMERO DE CORREOS ENVIADOS/NUMERO DE CORREOS PROGRAMADOS</t>
  </si>
  <si>
    <t xml:space="preserve">Tener las solicitudes de los insumos requeridos debidamente autorizados por los responsables de las áreas. </t>
  </si>
  <si>
    <t>Usar  los formatos:
MCOM-FT-014 COTIZACIÓN VENTAS PÚBLICAS
MCOM-FT-015 COTIZACIÓN VENTAS PRIVADAS
MCOM-FT-016 COTIZACIÓN NUEVOS NEGOCIOS</t>
  </si>
  <si>
    <t>Aplicar los formatos de cotización</t>
  </si>
  <si>
    <t>1. No se tenia un formato de cotización estandarizado para incluir la información técnica  con la que tiene que venir los programas a emitir.</t>
  </si>
  <si>
    <t xml:space="preserve">Dar a conocer los parámetros técnicos (audio y video) para garantizar la calidad de los productos a emitir. </t>
  </si>
  <si>
    <t>No actualización del Manual de contratación.</t>
  </si>
  <si>
    <t>1. Actualizar el manual de contratación, supervisión e interventoría.
2. Capacitación sobre el Manual de contratación, supervisión e interventoría de Canal Capital.</t>
  </si>
  <si>
    <t>número de actividades ejecutadas/número de actividades programadas * 100%</t>
  </si>
  <si>
    <t xml:space="preserve">Actualizar el manual de acuerdo con las necesidades actuales del canal. </t>
  </si>
  <si>
    <t>1. Falla en el control al momento de recibir los documentos.</t>
  </si>
  <si>
    <t>Tener con fecha todos los listados de documentos que hacen parte del expediente contractual.</t>
  </si>
  <si>
    <t>Ausencia del procedimiento documentado de las actividades relacionadas con Nuevos Negocios que permita identificar el paso a seguir en el proceso contractual de negocios ATL y BTL.</t>
  </si>
  <si>
    <t>Procedimiento(s) documentado(s)</t>
  </si>
  <si>
    <t>1. Realizar las reuniones que se requieran con las diferentes líneas de negocio del Canal y las áreas involucradas para levantar la información del procedimiento. 
2. Documentar el o los procedimientos con las actividades de las diferentes líneas de negocio de la entidad.
3. Coordinar con el área jurídica una capacitación al equipo de Nuevos Negocios sobre el Manual de contratación, supervisión e interventoría de  Canal Capital. (Esta capacitación deben estar coordinadas con la Profesional de Recursos Humanos)
4. Incluir en el procedimiento de Nuevos Negocios un punto de control en la verificación de los documentos de contratación.</t>
  </si>
  <si>
    <t>1. Fallas en el proceso de publicación del SECOP</t>
  </si>
  <si>
    <t>Debilidad en los puntos de control.</t>
  </si>
  <si>
    <t>1. Realizar la verificación trimestral de la totalidad de los documentos y foliación de los expedientes contractuales</t>
  </si>
  <si>
    <t>Verificar la totalidad de documentos debidamente diligenciados en el expediente contractual</t>
  </si>
  <si>
    <t>1. El instructivo para Legalización de Contratos AGCO-IN-001 versión IV, se encuentra desactualizado.</t>
  </si>
  <si>
    <t>falta de personal para elaborar dicho procedimiento.</t>
  </si>
  <si>
    <t xml:space="preserve">1. Capacitar al personal involucrado en el proceso de  organización de archivos de gestión
2 realizar las correcciones pertinentes en la ordenación de los expedientes contractuales.
</t>
  </si>
  <si>
    <t>N° de actividades programadas / n° de actividades ejecutadas</t>
  </si>
  <si>
    <t xml:space="preserve">Total de contratos foliados. </t>
  </si>
  <si>
    <t>1. Fallas en el apoyo de la supervisión. 
2. Desconocimiento del manual de contratación, supervisión e interventoría de Canal Capital.</t>
  </si>
  <si>
    <t>1. Enviar un correo a las áreas comerciales socializando la Resolución No. 127 - 2016 y el manual de contratación, supervisión e interventoría de Canal Capital.
2. Solicitar al área jurídica una capacitación sobre el Manual de contratación, supervisión e interventoría de Canal Capital.</t>
  </si>
  <si>
    <t>1. Falta de control en el detalle de las planillas entregadas y aprobadas por las partes.</t>
  </si>
  <si>
    <t>1. Establecer que dentro de los puntos de control del procedimiento de Nuevos Negocios  se incluya la verificación completa y el diligenciamiento correcto de los soportes de la ejecución de los servicios prestados y facturados al cliente.
2. Socializar al equipo de Nuevos Negocios  la lección aprendida de este caso.
3. Coordinar con el área jurídica una capacitación al equipo de Nuevos Negocios sobre el Manual de contratación, supervisión e interventoría de Canal Capital. (Esta capacitación debe estar coordinada con la Profesional de Recursos Humanos)</t>
  </si>
  <si>
    <t xml:space="preserve">Procedimiento documentado con el punto de control y socialización de la lección aprendida. </t>
  </si>
  <si>
    <r>
      <rPr>
        <b/>
        <sz val="9"/>
        <color theme="1"/>
        <rFont val="Tahoma"/>
        <family val="2"/>
      </rPr>
      <t>1.</t>
    </r>
    <r>
      <rPr>
        <sz val="9"/>
        <color theme="1"/>
        <rFont val="Tahoma"/>
        <family val="2"/>
      </rPr>
      <t xml:space="preserve"> Debilidad en los puntos de control </t>
    </r>
  </si>
  <si>
    <r>
      <rPr>
        <b/>
        <sz val="9"/>
        <color theme="1"/>
        <rFont val="Tahoma"/>
        <family val="2"/>
      </rPr>
      <t>1.</t>
    </r>
    <r>
      <rPr>
        <sz val="9"/>
        <color theme="1"/>
        <rFont val="Tahoma"/>
        <family val="2"/>
      </rPr>
      <t xml:space="preserve"> Contar con la totalidad de las firmas y de los documentos debidamente diligenciados, en el expediente contractual.
</t>
    </r>
    <r>
      <rPr>
        <b/>
        <sz val="9"/>
        <color theme="1"/>
        <rFont val="Arial"/>
        <family val="2"/>
      </rPr>
      <t/>
    </r>
  </si>
  <si>
    <r>
      <rPr>
        <b/>
        <sz val="9"/>
        <color theme="1"/>
        <rFont val="Tahoma"/>
        <family val="2"/>
      </rPr>
      <t xml:space="preserve">1. </t>
    </r>
    <r>
      <rPr>
        <sz val="9"/>
        <color theme="1"/>
        <rFont val="Tahoma"/>
        <family val="2"/>
      </rPr>
      <t xml:space="preserve">Riesgos que se presentan en materia contractual </t>
    </r>
  </si>
  <si>
    <r>
      <rPr>
        <b/>
        <sz val="9"/>
        <color theme="1"/>
        <rFont val="Tahoma"/>
        <family val="2"/>
      </rPr>
      <t xml:space="preserve">1. </t>
    </r>
    <r>
      <rPr>
        <sz val="9"/>
        <color theme="1"/>
        <rFont val="Tahoma"/>
        <family val="2"/>
      </rPr>
      <t>Solicitar dos (2) mesas de trabajo con la Oficina de Control Interno, Planeación,  Dirección Operativa, con la finalidad de identificar los riesgos en los procesos contractuales.</t>
    </r>
  </si>
  <si>
    <r>
      <rPr>
        <b/>
        <sz val="9"/>
        <color theme="1"/>
        <rFont val="Tahoma"/>
        <family val="2"/>
      </rPr>
      <t xml:space="preserve">1. </t>
    </r>
    <r>
      <rPr>
        <sz val="9"/>
        <color theme="1"/>
        <rFont val="Tahoma"/>
        <family val="2"/>
      </rPr>
      <t>Poder identificar los riesgos en los diferentes procesos contractuales que se llevan a cabo en el Canal</t>
    </r>
  </si>
  <si>
    <r>
      <rPr>
        <b/>
        <sz val="9"/>
        <color theme="1"/>
        <rFont val="Tahoma"/>
        <family val="2"/>
      </rPr>
      <t>1.</t>
    </r>
    <r>
      <rPr>
        <sz val="9"/>
        <color theme="1"/>
        <rFont val="Tahoma"/>
        <family val="2"/>
      </rPr>
      <t xml:space="preserve"> No actualización del Manual de contratación.
</t>
    </r>
    <r>
      <rPr>
        <b/>
        <sz val="9"/>
        <color theme="1"/>
        <rFont val="Tahoma"/>
        <family val="2"/>
      </rPr>
      <t xml:space="preserve">2. </t>
    </r>
    <r>
      <rPr>
        <sz val="9"/>
        <color theme="1"/>
        <rFont val="Tahoma"/>
        <family val="2"/>
      </rPr>
      <t>No contar con el debido procedimiento</t>
    </r>
  </si>
  <si>
    <r>
      <rPr>
        <b/>
        <sz val="9"/>
        <color theme="1"/>
        <rFont val="Tahoma"/>
        <family val="2"/>
      </rPr>
      <t>1.</t>
    </r>
    <r>
      <rPr>
        <sz val="9"/>
        <color theme="1"/>
        <rFont val="Tahoma"/>
        <family val="2"/>
      </rPr>
      <t xml:space="preserve"> Actualizar el manual de contratación, supervisión e interventoría, con la finalidad de suprimir la presentación de la propuesta a los contratos de prestación de servicios profesionales y de apoyo a la gestión.</t>
    </r>
  </si>
  <si>
    <r>
      <rPr>
        <b/>
        <sz val="9"/>
        <color theme="1"/>
        <rFont val="Tahoma"/>
        <family val="2"/>
      </rPr>
      <t>1.</t>
    </r>
    <r>
      <rPr>
        <sz val="9"/>
        <color theme="1"/>
        <rFont val="Tahoma"/>
        <family val="2"/>
      </rPr>
      <t xml:space="preserve"> Que el Manual de Contratación, Supervisión e Interventoría del Canal, se encuentre acorde con las necesidades y procedimientos que se presentan en la actualidad.</t>
    </r>
  </si>
  <si>
    <r>
      <rPr>
        <b/>
        <sz val="9"/>
        <color theme="1"/>
        <rFont val="Tahoma"/>
        <family val="2"/>
      </rPr>
      <t>2.</t>
    </r>
    <r>
      <rPr>
        <sz val="9"/>
        <color theme="1"/>
        <rFont val="Tahoma"/>
        <family val="2"/>
      </rPr>
      <t xml:space="preserve"> Realizar un nuevo procedimiento para la causal de contratación denominada </t>
    </r>
    <r>
      <rPr>
        <i/>
        <sz val="9"/>
        <color theme="1"/>
        <rFont val="Tahoma"/>
        <family val="2"/>
      </rPr>
      <t xml:space="preserve">"Iniciativa Privada" </t>
    </r>
    <r>
      <rPr>
        <sz val="9"/>
        <color theme="1"/>
        <rFont val="Tahoma"/>
        <family val="2"/>
      </rPr>
      <t>donde se establece la radicación obligatoria de los documentos allegados al canal.</t>
    </r>
  </si>
  <si>
    <r>
      <rPr>
        <b/>
        <sz val="9"/>
        <color theme="1"/>
        <rFont val="Tahoma"/>
        <family val="2"/>
      </rPr>
      <t>2.</t>
    </r>
    <r>
      <rPr>
        <sz val="9"/>
        <color theme="1"/>
        <rFont val="Tahoma"/>
        <family val="2"/>
      </rPr>
      <t xml:space="preserve"> Establecer procedimientos para la recepción de documentos, con la finalidad que  en el expediente contractual repose toda la trazabilidad del proceso. </t>
    </r>
  </si>
  <si>
    <r>
      <rPr>
        <b/>
        <sz val="9"/>
        <color theme="1"/>
        <rFont val="Tahoma"/>
        <family val="2"/>
      </rPr>
      <t xml:space="preserve">1. </t>
    </r>
    <r>
      <rPr>
        <sz val="9"/>
        <color theme="1"/>
        <rFont val="Tahoma"/>
        <family val="2"/>
      </rPr>
      <t>Solicitar al Secretario General, se convoque a Comité Directivo, con la finalidad de recordar la importancia del cumplimiento de los cronogramas establecidos en los proyectos de inversión.</t>
    </r>
  </si>
  <si>
    <r>
      <rPr>
        <b/>
        <sz val="9"/>
        <color theme="1"/>
        <rFont val="Tahoma"/>
        <family val="2"/>
      </rPr>
      <t xml:space="preserve">1. </t>
    </r>
    <r>
      <rPr>
        <sz val="9"/>
        <color theme="1"/>
        <rFont val="Tahoma"/>
        <family val="2"/>
      </rPr>
      <t>Generar conciencia y buenas practicas a los supervisores y al área de planeación, para que se de efectivo cumplimiento a los cronogramas establecidos en los proyectos de inversión.</t>
    </r>
  </si>
  <si>
    <r>
      <rPr>
        <b/>
        <sz val="9"/>
        <color theme="1"/>
        <rFont val="Tahoma"/>
        <family val="2"/>
      </rPr>
      <t>1.</t>
    </r>
    <r>
      <rPr>
        <sz val="9"/>
        <color theme="1"/>
        <rFont val="Tahoma"/>
        <family val="2"/>
      </rPr>
      <t xml:space="preserve"> Fallas en la estructuración del objeto del contrato por parte de las dependencias generadoras de la necesidad, al momento de solicitar los CDP´S.</t>
    </r>
  </si>
  <si>
    <r>
      <rPr>
        <b/>
        <sz val="9"/>
        <color theme="1"/>
        <rFont val="Tahoma"/>
        <family val="2"/>
      </rPr>
      <t xml:space="preserve">1. </t>
    </r>
    <r>
      <rPr>
        <sz val="9"/>
        <color theme="1"/>
        <rFont val="Tahoma"/>
        <family val="2"/>
      </rPr>
      <t xml:space="preserve">Elaborar una circular con destino a todas las áreas del Canal en la cual se recuerde que los objetos de los contratos se deben proyectar de forma general. </t>
    </r>
  </si>
  <si>
    <r>
      <rPr>
        <b/>
        <sz val="9"/>
        <color theme="1"/>
        <rFont val="Tahoma"/>
        <family val="2"/>
      </rPr>
      <t>1.</t>
    </r>
    <r>
      <rPr>
        <sz val="9"/>
        <color theme="1"/>
        <rFont val="Tahoma"/>
        <family val="2"/>
      </rPr>
      <t xml:space="preserve"> Recordar a las áreas de Canal Capital la importancia de redactar los objetos de los contratos en forma general, en especial para el trámite que se surte ante la dirección financiera. </t>
    </r>
  </si>
  <si>
    <r>
      <rPr>
        <b/>
        <sz val="9"/>
        <color theme="1"/>
        <rFont val="Tahoma"/>
        <family val="2"/>
      </rPr>
      <t>1.</t>
    </r>
    <r>
      <rPr>
        <sz val="9"/>
        <color theme="1"/>
        <rFont val="Tahoma"/>
        <family val="2"/>
      </rPr>
      <t xml:space="preserve"> No actualización del Manual de contratación.</t>
    </r>
  </si>
  <si>
    <r>
      <rPr>
        <b/>
        <sz val="9"/>
        <color theme="1"/>
        <rFont val="Tahoma"/>
        <family val="2"/>
      </rPr>
      <t xml:space="preserve">1. </t>
    </r>
    <r>
      <rPr>
        <sz val="9"/>
        <color theme="1"/>
        <rFont val="Tahoma"/>
        <family val="2"/>
      </rPr>
      <t xml:space="preserve">Actualizar el manual de contratación, supervisión e interventoría, con la finalidad de suprimir el memorando. </t>
    </r>
  </si>
  <si>
    <t>Actualizar el manual de acuerdo con las necesidades actuales del Canal.</t>
  </si>
  <si>
    <r>
      <rPr>
        <b/>
        <sz val="9"/>
        <color theme="1"/>
        <rFont val="Tahoma"/>
        <family val="2"/>
      </rPr>
      <t xml:space="preserve">1. </t>
    </r>
    <r>
      <rPr>
        <sz val="9"/>
        <color theme="1"/>
        <rFont val="Tahoma"/>
        <family val="2"/>
      </rPr>
      <t xml:space="preserve">Debilidad en los puntos de control </t>
    </r>
  </si>
  <si>
    <t>Contar con la totalidad de las firmas y de los documentos debidamente diligenciados, en el expediente contractual.</t>
  </si>
  <si>
    <r>
      <rPr>
        <b/>
        <sz val="9"/>
        <color theme="1"/>
        <rFont val="Tahoma"/>
        <family val="2"/>
      </rPr>
      <t>1.</t>
    </r>
    <r>
      <rPr>
        <sz val="9"/>
        <color theme="1"/>
        <rFont val="Tahoma"/>
        <family val="2"/>
      </rPr>
      <t xml:space="preserve"> No actualización del Manual de contratación.
</t>
    </r>
    <r>
      <rPr>
        <b/>
        <sz val="9"/>
        <color theme="1"/>
        <rFont val="Arial"/>
        <family val="2"/>
      </rPr>
      <t/>
    </r>
  </si>
  <si>
    <r>
      <rPr>
        <b/>
        <sz val="9"/>
        <color theme="1"/>
        <rFont val="Tahoma"/>
        <family val="2"/>
      </rPr>
      <t xml:space="preserve">1.  </t>
    </r>
    <r>
      <rPr>
        <sz val="9"/>
        <color theme="1"/>
        <rFont val="Tahoma"/>
        <family val="2"/>
      </rPr>
      <t>Realizar la verificación trimestral de la totalidad de documentos y foliación de los expedientes contractuales</t>
    </r>
  </si>
  <si>
    <t>Procedimientos con necesidad de ajustes en cuanto a la información requerida en el marco normativo aplicable para Canal Capital.</t>
  </si>
  <si>
    <t>Actualizar el procedimiento AGFF-CO-PD-001</t>
  </si>
  <si>
    <t>De Mejora</t>
  </si>
  <si>
    <t>Actualizar procedimiento/ procedimiento actualizado</t>
  </si>
  <si>
    <t>Procedimiento actualizado</t>
  </si>
  <si>
    <t>Informe proyectado / Informe entregado</t>
  </si>
  <si>
    <t>Informe técnico sobre el deterioro de los bienes de propiedad, planta y equipo.</t>
  </si>
  <si>
    <t>No se encuentra actualizado el procedimiento y política financiera conforme a la resolución 182 de 2017 emitida por la CGN</t>
  </si>
  <si>
    <t xml:space="preserve">Actualizar el procedimiento AGFF-CO-PD-01 y la política financiera incluyendo los tiempos de divulgación </t>
  </si>
  <si>
    <t>procedimiento y Política financiera actualizada</t>
  </si>
  <si>
    <t>No se encuentra de manera especifica la resolución 414 de 2014 y 193 de 2016 en los normogramas de los procedimientos y política financiera de la Subdirección Financiera</t>
  </si>
  <si>
    <t>Actualizar los procedimientos y la política financiera de la subdirección financiera en el normograma de cada uno.</t>
  </si>
  <si>
    <t>No se presenta información explicita en la notas a los estados financieros de acuerdo a la política financiera y a la normatividad aplicable y vigente</t>
  </si>
  <si>
    <t>Notas y revelaciones en estados financieros mensuales</t>
  </si>
  <si>
    <t>procedimiento/procedimiento revisado</t>
  </si>
  <si>
    <t>Verificación del proceso</t>
  </si>
  <si>
    <t>Los líderes y responsables de los procesos no realizan ejercicios de autocontrol y autoevaluación eficientes a la gestión de los procesos.</t>
  </si>
  <si>
    <t>1. Elaborar un documento con lineamientos sobre mecanismos de autoevaluación.
2. Elaborar una herramienta para el registro de los resultados sobre los ejercicios de autoevaluación en los procesos.
3. Divulgar y socializar el documento y la herramienta de autoevaluación.</t>
  </si>
  <si>
    <t>Actividades Ejecutadas / Actividades Planeadas</t>
  </si>
  <si>
    <t xml:space="preserve">Un documento con lineamientos sobre mecanismos de autoevaluación.
Una herramienta para el registro de los resultados sobre los ejercicios de autoevaluación en los procesos.
Documento y herramienta publicados y socializados. </t>
  </si>
  <si>
    <t>Mal planteamiento y/o desconocimiento de la normatividad</t>
  </si>
  <si>
    <t>Revisar la normatividad y verificar, que en la nueva actualización este cumpliendo con los lineamientos que estipula el Archivo Distrital .
a) Marco conceptual claro para la gestión de la información física y electrónica de las entidades públicas.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</si>
  <si>
    <t>Control de acceso realizado / Control de acceso proyectados</t>
  </si>
  <si>
    <t>Enviar actualización TRD al Archivo Distrital para su convalidación .
Socialización de las TRD una vez convalidadas.
Tener tabla de acceso documental y publicarla en la página de la entidad.</t>
  </si>
  <si>
    <t>El área jurídica no maneja el FUID para el inventario del área.</t>
  </si>
  <si>
    <t>Capacitación ejecutada / Capacitación programada</t>
  </si>
  <si>
    <t>Realizar capacitaciones y acompañamientos pertinentes en el levantamiento de la información. 
Revisión de los documentos a transferir , para luego legalizar los documentos a transferir al archivo central</t>
  </si>
  <si>
    <t>1 documento Diagnostico</t>
  </si>
  <si>
    <t>Diagnóstico de documento electrónico</t>
  </si>
  <si>
    <t>falta de personal, para apoyar en la intervención de los documentos que hacen parte del fondo documental , por otra parte la falta de un espacio adecuado para realizar dicha intervención</t>
  </si>
  <si>
    <t>Identificar el Fondo Acumulado documental del Canal</t>
  </si>
  <si>
    <t>Faltaba la aprobación por parte del Archivo Distrital de Bogotá para realizar la transferencia secundaria.</t>
  </si>
  <si>
    <t>1. Verificar el tiempo de retención documental para las series y subseries del Canal para determinar cuando realizar la  transferencia secundaria.</t>
  </si>
  <si>
    <t>Transferencia secundarias realizadas / TS Proyectadas</t>
  </si>
  <si>
    <t xml:space="preserve">Realizar transferencias secundarias al Archivo Distrital de Bogotá. </t>
  </si>
  <si>
    <t>No se ha realizado el Plan de emergencia de la Entidad en caso de un siniestro debido a que no se cuenta con el recurso disponible.</t>
  </si>
  <si>
    <t>1. elaborar el Plan de emergencia de la entidad contemplando acciones a realizar en caso de un siniestro que afecte la documentación</t>
  </si>
  <si>
    <t>Aprobación del plan de emergencia</t>
  </si>
  <si>
    <t>falta de recursos  para realizar la compra de un software integral de gestión documental</t>
  </si>
  <si>
    <t xml:space="preserve">Implementación Herramienta tecnológica ORFEO : I FASE  : Radicación de correspondencia externa.
</t>
  </si>
  <si>
    <t>Avance Implementación / Implementación programada</t>
  </si>
  <si>
    <t>Implementación FASE I ORFEO</t>
  </si>
  <si>
    <t xml:space="preserve">Falta de personal para realizar estas actividades </t>
  </si>
  <si>
    <t>Se realizara el ajuste del cronograma de transferencias primarias  para el año 2018</t>
  </si>
  <si>
    <t>Cronograma ajustado  para dar aplicación del mismo.</t>
  </si>
  <si>
    <t xml:space="preserve">En el 2017 no se realizó monitoreo de condiciones ambientales. </t>
  </si>
  <si>
    <t>100*90%8</t>
  </si>
  <si>
    <t>Diagnóstico del Archivo Distrital.</t>
  </si>
  <si>
    <t>Actualizar el Diagnóstico el proceso de conservación y preservación digital a largo plazo</t>
  </si>
  <si>
    <t>1  Diagnostico actualizado</t>
  </si>
  <si>
    <t>Documento SIC para aprobación</t>
  </si>
  <si>
    <t xml:space="preserve">Revisar el Decreto 2609 de 2012, Decreto 103 de 2015 y Decreto 1080 de 2015 y detallar las actividades en el Programa de Gestión Documental.
</t>
  </si>
  <si>
    <t>1 documento Actualizado</t>
  </si>
  <si>
    <t xml:space="preserve">Actualizar Programa de Gestión Documental. 
Aprobación del Programa de Gestión Documental.
</t>
  </si>
  <si>
    <t>Esta actividad se había realizado en los meses de enero y febrero del presente año, basados en el informe que envió el archivo Distrital, se realizaran los ajustes pertinentes.</t>
  </si>
  <si>
    <t>Se revisara  y actualizará cada una de las Series y Subseries documentales del Canal Capital bajo la estructura presentada por el Archivo General de la Nación</t>
  </si>
  <si>
    <t>1 documento Actualizado : series y subseries para el Banco Terminológico</t>
  </si>
  <si>
    <t>1 procedimiento Actualizado</t>
  </si>
  <si>
    <t xml:space="preserve">Publicación del procedimiento  en la Intranet del Canal. </t>
  </si>
  <si>
    <t>Contemplar todos los aspectos que debe tener el Plan de Conservación Documental</t>
  </si>
  <si>
    <t>1 Documento: SIC</t>
  </si>
  <si>
    <t>Contemplar todos los aspectos que debe tener el Plan de Preservación Digital a largo Plazo</t>
  </si>
  <si>
    <t>1 Documento: Plan de Preservación Digital a largo Plazo</t>
  </si>
  <si>
    <t>No se cuenta con información  del monitoreo  ambiental en el 2017.</t>
  </si>
  <si>
    <t>Solicitar al archivo de Bogotá, la respectiva visita y préstamo de implementos que permitir tener estas variables que se generan en la bodega del canal capital.
Realizar la compra de medidores de monitoreo ambiental, de acuerdo con los recursos disponibles.</t>
  </si>
  <si>
    <t xml:space="preserve">Solicitud de Comunicación oficial al archivo de Bogotá. </t>
  </si>
  <si>
    <t>No se cuenta con un lineamiento para la reconstrucción de expedientes en caso de perdida</t>
  </si>
  <si>
    <t>conceptos recibidos / conceptos solicitados</t>
  </si>
  <si>
    <t>Revisar el proceso de contratación en cumplimiento del Decreto 514 de 2006</t>
  </si>
  <si>
    <t>Mesa trabajo realizada / Mesa trabajo proyectada</t>
  </si>
  <si>
    <t>Se realizara mesas de trabajo para mejorar el proceso de contratación y de ser necesario se realizara su actualización.</t>
  </si>
  <si>
    <t xml:space="preserve">1. Realizar la adquisición del licenciamiento de software Microsoft, por volumen con el fin de garantizar su uso corporativo indistinto de la máquina a instalar. </t>
  </si>
  <si>
    <t>total adquirido/total requerido</t>
  </si>
  <si>
    <t xml:space="preserve">Capacitar al personal de soporte (Área de sistemas y técnica), en el correcto proceso de instalación de licencias (1 vez por semestre) 
</t>
  </si>
  <si>
    <t>numero de capacitaciones realizadas/numero de capacitaciones programadas</t>
  </si>
  <si>
    <t>Mantener actualizado y correctamente licenciado el software de los equipos terminales</t>
  </si>
  <si>
    <t xml:space="preserve"> Realizar la verificación del software instalado (1 vez por semestre).</t>
  </si>
  <si>
    <t>numero de equipos de computo verificados (software)/total de equipos de computo del canal</t>
  </si>
  <si>
    <t>Número de equipos de cómputo verificados/Número total de equipos de cómputo del Canal.</t>
  </si>
  <si>
    <t>Mantener actualizado los componentes de seguridad y acceso a la información de usuarios</t>
  </si>
  <si>
    <t>Para el segundo semestre de 2017, se actualizo el formato de hoja de vida de equipos AGRI-SA-FT-048  el cual describe el hardware y software instalado y los cambios en los mismos,  el cual reemplaza el formato  “Alistamiento de equipos de Cómputo”, código AGRI-SI-FT-001 versión 3.</t>
  </si>
  <si>
    <t>1. Solicitar al área de planeación la eliminación del formato Alistamiento de equipos de Cómputo, código AGRI-SI-FT-001</t>
  </si>
  <si>
    <t>Número de formatos actualizados y/o eliminados/ 1</t>
  </si>
  <si>
    <t>Actualización de formatos y procedimientos intranet</t>
  </si>
  <si>
    <t xml:space="preserve">El Canal no cuenta con el espacio suficiente para almacenar, todos los bienes dados de baja en la entidad. </t>
  </si>
  <si>
    <t xml:space="preserve">No de elementos de Baja/ No de elementos que deben darse de Baja </t>
  </si>
  <si>
    <t xml:space="preserve">Mantener Actualizado el Sistema de Inventarios, con los Procesos de Baja de la Entidad </t>
  </si>
  <si>
    <t>Necesidad de actualización de actividades y formatos definidos en los procedimientos debido a los cambios normativos que se han venido presentando.</t>
  </si>
  <si>
    <r>
      <rPr>
        <b/>
        <sz val="9"/>
        <color theme="1"/>
        <rFont val="Tahoma"/>
        <family val="2"/>
      </rPr>
      <t xml:space="preserve">1. </t>
    </r>
    <r>
      <rPr>
        <sz val="9"/>
        <color theme="1"/>
        <rFont val="Tahoma"/>
        <family val="2"/>
      </rPr>
      <t xml:space="preserve">Revisión y actualización de los procedimientos y caracterización del proceso de Control Seguimiento y Evaluación.
</t>
    </r>
    <r>
      <rPr>
        <b/>
        <sz val="9"/>
        <color theme="1"/>
        <rFont val="Tahoma"/>
        <family val="2"/>
      </rPr>
      <t xml:space="preserve">2. </t>
    </r>
    <r>
      <rPr>
        <sz val="9"/>
        <color theme="1"/>
        <rFont val="Tahoma"/>
        <family val="2"/>
      </rPr>
      <t>Revisión de los formatos del proceso de Control Seguimiento y Evaluación.</t>
    </r>
  </si>
  <si>
    <t>Procedimientos y Formatos actualizados y publicados/Procedimientos y Formatos establecidos</t>
  </si>
  <si>
    <t>Servicio al Ciudadano y Defensor del Televidente (Apoyo)</t>
  </si>
  <si>
    <t>Logística</t>
  </si>
  <si>
    <t>Jurídica</t>
  </si>
  <si>
    <t xml:space="preserve">Servicio al Ciudadano y Defensor del Televidente (Apoyo) y Gestión Financiera y Facturación (Apoyo) </t>
  </si>
  <si>
    <t>Gestión Financiera y Facturación (Apoyo), Gestión de Recursos y Administración de la Información (Apoyo), Coordinación Técnica.</t>
  </si>
  <si>
    <t>Control, Seguimiento y Evaluación</t>
  </si>
  <si>
    <t>Gestión Financiera y Facturación</t>
  </si>
  <si>
    <t>Gestión de Recursos y Administración de la Información</t>
  </si>
  <si>
    <t>Gestión de Talento Humano</t>
  </si>
  <si>
    <t>Planeación Estratégica</t>
  </si>
  <si>
    <t>Emisión de Contenidos</t>
  </si>
  <si>
    <t>Producción de Televisión</t>
  </si>
  <si>
    <t xml:space="preserve">Jefe Oficina de Control Interno </t>
  </si>
  <si>
    <t>Profesional(es) y/o Tecnólogo Oficina de Control Interno</t>
  </si>
  <si>
    <t>Si</t>
  </si>
  <si>
    <t xml:space="preserve">No. Solicitud </t>
  </si>
  <si>
    <t>Fuente de Hallazgo</t>
  </si>
  <si>
    <t>Proceso</t>
  </si>
  <si>
    <t xml:space="preserve">Tipo de acción </t>
  </si>
  <si>
    <t xml:space="preserve">Lider del Proceso </t>
  </si>
  <si>
    <t xml:space="preserve">Área responsable </t>
  </si>
  <si>
    <t xml:space="preserve">Cargo del responsable </t>
  </si>
  <si>
    <t>Meta</t>
  </si>
  <si>
    <t xml:space="preserve">Actividades </t>
  </si>
  <si>
    <t>Acción Fomulada</t>
  </si>
  <si>
    <t xml:space="preserve">Auditor </t>
  </si>
  <si>
    <t xml:space="preserve">Cierre Hallazgo </t>
  </si>
  <si>
    <t xml:space="preserve">Origen Interno </t>
  </si>
  <si>
    <t>Gestión de Comunicaciones</t>
  </si>
  <si>
    <t>Néstor Fernando Avella Avella</t>
  </si>
  <si>
    <t>Diseño y Creación de Contenidos</t>
  </si>
  <si>
    <t>Profesional Universitario de Planeación</t>
  </si>
  <si>
    <t xml:space="preserve">José Leonardo Ibarra Quiroga </t>
  </si>
  <si>
    <t>Comercialización</t>
  </si>
  <si>
    <t>Gloria Marcela Morales Páez</t>
  </si>
  <si>
    <t xml:space="preserve">Jizeth Hael González Ramírez </t>
  </si>
  <si>
    <t>Gestión Jurídica y Contractual</t>
  </si>
  <si>
    <t>Profesional Universitario de Ventas y Mercadeo</t>
  </si>
  <si>
    <t>Atención al Usuario y Defensor del Televidente</t>
  </si>
  <si>
    <t>Coordinación Jurídica</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</si>
  <si>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</si>
  <si>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</si>
  <si>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</si>
  <si>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</si>
  <si>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</si>
  <si>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</si>
  <si>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</si>
  <si>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Profesional Universitario de Recursos Humanos</t>
  </si>
  <si>
    <t>Profesional Universitario de Sistemas</t>
  </si>
  <si>
    <t>Archivo</t>
  </si>
  <si>
    <t xml:space="preserve">Líder de Gestión Documental </t>
  </si>
  <si>
    <t>Área</t>
  </si>
  <si>
    <t xml:space="preserve">Cargo responsable </t>
  </si>
  <si>
    <t>Profesional Universitario de Talento Humano</t>
  </si>
  <si>
    <t>Líder de Gestión Documental</t>
  </si>
  <si>
    <t>Profesional Universitario de Tesorería</t>
  </si>
  <si>
    <t xml:space="preserve">Profesional Universitario de Facturación </t>
  </si>
  <si>
    <t>Director Sistema Informativo</t>
  </si>
  <si>
    <t xml:space="preserve">1. Realizar las reuniones que se requieran con  las líneas de negocio del Canal y las dependencias involucradas para crear una base de datos con la información requerida por cada una de las áreas.  </t>
  </si>
  <si>
    <t xml:space="preserve">1. El área de programación realiza el control de calidad de los programas y cápsulas a emitirlas en el Canal y se registra en formato MDCC-FT-022  previsto en el procedimiento del área, previamente enviamos un correo electrónico a los productores informando los parámetros de Calidad.                                      2.el procedimiento  EPLE-PD-014 Control al producto (Bien y/o Servicio) No conforme, no había sido socializado por el área responsable razón por la cuál el procedimiento no había sido incluido en la caracterización. </t>
  </si>
  <si>
    <t>1. Realizar una reunión para la socialización de los parámetros de calidad para la entrega de programas y/o cápsulas al área de programación donde se incluyan los requerimientos técnicos (audio y video).               2. Socializar el formato MDCC-FT-022 Control de Calidad a las áreas comerciales del Canal.                                                       3. Actualizar  el procedimiento EPLE-PD-014 Control al  producto (Bien y/o Servicio) No conforme, incluyendo en la caracterización las actividades desarrolladas en el procedimiento de gestión de calidad.</t>
  </si>
  <si>
    <t>1. Crear formato de recibido del bien y/o servicio. 
2. Incluirle formato en el SIG.
3. Publicación y socialización del formato.</t>
  </si>
  <si>
    <t>1. Capacitar a los supervisores de contratos y/o responsables de adquisiciones, acerca del procedimiento de salida  de elementos al almacén.
2. Realizar el envió de un correo electrónico periódicamente a los supervisores de contratos, en donde se indique el procedimiento a seguir para la salida de un elemento al área de almacén.</t>
  </si>
  <si>
    <t>No existía un formato de cotización que agrupara la información comercial y características de los servicios a prestar.</t>
  </si>
  <si>
    <t>1. Enviar un correo con las especificaciones técnicas (audio y video) para que sea incluido dentro de las observaciones de la cotización cuando sea emisión de programas.           
2. Socializar con el área comercial los parámetros técnicos y de calidad que deben traer los programas y/o cápsulas a emitir. 
3. Coordinar con el área de Ventas y Mercadeo, para que dentro del procedimiento Gestión Comercial y Ventas se incluya un punto de control donde se indiquen en las cotizaciones los parámetros técnicos</t>
  </si>
  <si>
    <t>1. Realizar capacitación al equipo de apoyo administrativo de la Coordinación jurídica para recordar los pasos en la recepción de documentos para la elaboración de contratos. 
2. Realizar una muestra semestral  aleatoria de 30 contratos  donde se pueda verificar que el listado de documentos cuente con la respectiva fecha.</t>
  </si>
  <si>
    <r>
      <t xml:space="preserve">
</t>
    </r>
    <r>
      <rPr>
        <b/>
        <sz val="9"/>
        <color theme="1"/>
        <rFont val="Tahoma"/>
        <family val="2"/>
      </rPr>
      <t xml:space="preserve">2. </t>
    </r>
    <r>
      <rPr>
        <sz val="9"/>
        <color theme="1"/>
        <rFont val="Tahoma"/>
        <family val="2"/>
      </rPr>
      <t xml:space="preserve">Solicitar al área de sistemas la creación de un correo electrónico, mediante el cual se realizarán todas las comunicaciones  en materia contractual.
</t>
    </r>
    <r>
      <rPr>
        <b/>
        <sz val="9"/>
        <color theme="1"/>
        <rFont val="Tahoma"/>
        <family val="2"/>
      </rPr>
      <t>3.</t>
    </r>
    <r>
      <rPr>
        <sz val="9"/>
        <color theme="1"/>
        <rFont val="Tahoma"/>
        <family val="2"/>
      </rPr>
      <t>Ajustar el contenido de la  comunicación que se envía por medio de correo electrónico a los contratistas.</t>
    </r>
  </si>
  <si>
    <r>
      <t xml:space="preserve">
</t>
    </r>
    <r>
      <rPr>
        <b/>
        <sz val="9"/>
        <color theme="1"/>
        <rFont val="Tahoma"/>
        <family val="2"/>
      </rPr>
      <t xml:space="preserve">2. </t>
    </r>
    <r>
      <rPr>
        <sz val="9"/>
        <color theme="1"/>
        <rFont val="Tahoma"/>
        <family val="2"/>
      </rPr>
      <t xml:space="preserve">Que la Oficina Jurídica cuente con un correo electrónico propio, para que en este repose y se evidencie la trazabilidad de los documentos que se envían a través del mismo. 
</t>
    </r>
    <r>
      <rPr>
        <b/>
        <sz val="9"/>
        <color theme="1"/>
        <rFont val="Tahoma"/>
        <family val="2"/>
      </rPr>
      <t>3.</t>
    </r>
    <r>
      <rPr>
        <sz val="9"/>
        <color theme="1"/>
        <rFont val="Tahoma"/>
        <family val="2"/>
      </rPr>
      <t>Que con la modificación que se surta al contenido de la comunicación, los supervisores tengan conocimiento en tiempo real que van a ejercer la supervisión de los contratos que están siendo notificados.</t>
    </r>
  </si>
  <si>
    <r>
      <rPr>
        <b/>
        <sz val="9"/>
        <color theme="1"/>
        <rFont val="Tahoma"/>
        <family val="2"/>
      </rPr>
      <t>2.</t>
    </r>
    <r>
      <rPr>
        <sz val="9"/>
        <color theme="1"/>
        <rFont val="Tahoma"/>
        <family val="2"/>
      </rPr>
      <t xml:space="preserve"> Solicitar acompañamiento de la Veeduría </t>
    </r>
  </si>
  <si>
    <r>
      <rPr>
        <b/>
        <sz val="9"/>
        <color theme="1"/>
        <rFont val="Tahoma"/>
        <family val="2"/>
      </rPr>
      <t xml:space="preserve">2. </t>
    </r>
    <r>
      <rPr>
        <sz val="9"/>
        <color theme="1"/>
        <rFont val="Tahoma"/>
        <family val="2"/>
      </rPr>
      <t>Que con el acompañamiento de la Veeduría se pueda estructurar la política de riesgos del canal.</t>
    </r>
  </si>
  <si>
    <r>
      <rPr>
        <b/>
        <sz val="9"/>
        <color theme="1"/>
        <rFont val="Tahoma"/>
        <family val="2"/>
      </rPr>
      <t>3.</t>
    </r>
    <r>
      <rPr>
        <sz val="9"/>
        <color theme="1"/>
        <rFont val="Tahoma"/>
        <family val="2"/>
      </rPr>
      <t xml:space="preserve"> Estructurar la metodología para verificar los riesgos que se presentan en cada contrato. (Generar Política de Riesgos)</t>
    </r>
  </si>
  <si>
    <r>
      <rPr>
        <b/>
        <sz val="9"/>
        <color theme="1"/>
        <rFont val="Tahoma"/>
        <family val="2"/>
      </rPr>
      <t>3.</t>
    </r>
    <r>
      <rPr>
        <sz val="9"/>
        <color theme="1"/>
        <rFont val="Tahoma"/>
        <family val="2"/>
      </rPr>
      <t xml:space="preserve"> Definir una política de riesgos, la cual  permita mejorar aspectos como la planeación generando así un mayor nivel de certeza para la toma de decisiones, en los diferentes procesos contractuales. </t>
    </r>
  </si>
  <si>
    <r>
      <rPr>
        <b/>
        <sz val="9"/>
        <color theme="1"/>
        <rFont val="Tahoma"/>
        <family val="2"/>
      </rPr>
      <t>1.</t>
    </r>
    <r>
      <rPr>
        <sz val="9"/>
        <color theme="1"/>
        <rFont val="Tahoma"/>
        <family val="2"/>
      </rPr>
      <t xml:space="preserve"> Falta de seguimiento por parte de Planeación y los supervisores, a los cronogramas de los proyectos de inversión.</t>
    </r>
  </si>
  <si>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</si>
  <si>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</si>
  <si>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Actualizar procedimiento y política financiera/ procedimiento actualizado</t>
  </si>
  <si>
    <t xml:space="preserve">Establecer un mecanismo de verificación que le permita al área contable dar cumplimiento a los criterios mínimos establecidos en el Régimen de Contabilidad frente a las notas a los Estados Financieros </t>
  </si>
  <si>
    <t>notas y revelaciones estados financieros/ 12</t>
  </si>
  <si>
    <t xml:space="preserve">No se ha adelantado una verificación del procedimiento de estados financieros, sobre el cumplimiento de lo establecido en el numeral 3.2.9.1 Responsabilidad de quienes ejecutan procesos diferentes al contable </t>
  </si>
  <si>
    <t xml:space="preserve">Verificar el procedimiento de Estados Financieros  y de ser necesario implementar una actividad que de cumplimiento a lo perceptuado en el numeral 3.2.9.1 de la Resolución 193 de 2016. </t>
  </si>
  <si>
    <t>1 documento: Política actualizada</t>
  </si>
  <si>
    <t xml:space="preserve">La entidad no cuenta con esta clasificación del acceso a la información </t>
  </si>
  <si>
    <t>1. Actualización de las tablas de retención con cada una de las áreas.
2. Con las series y subseries definir el control de acceso documental para cada una de las áreas.</t>
  </si>
  <si>
    <t>1. Realizar una capacitación al gestor documental del área jurídica para el manejo de inventario documental, organización y foliado de los expedientes.
2. Realizar en el segundo semestre del año 2018 la transferencia primaria del área jurídica.</t>
  </si>
  <si>
    <t>No se tiene el modelo de requisitos para los documentos electrónicos.</t>
  </si>
  <si>
    <t>Se realizará  diagnóstico de información con el fin de realizar el modelo de requisitos para documento electrónico.</t>
  </si>
  <si>
    <t>1. Identificar  en las áreas los tipos documentales que no están dentro de la tabla de retención documental.
2. Organizar el fondo documental acumulado que se encuentre.
3. Realizar acta del fondo documental acumulado de la entidad</t>
  </si>
  <si>
    <t>Cantidades de áreas ejecutadas / Total de las áreas de la entidad</t>
  </si>
  <si>
    <t>1. Documento: Plan de emergencias documental</t>
  </si>
  <si>
    <t>Transferencias primarias ejecutadas / Transferencias primarias programadas</t>
  </si>
  <si>
    <t>Solicitar por medio de comunicación al Archivo de Bogotá el monitoreo de condiciones ambientales.</t>
  </si>
  <si>
    <t>1. Incluir en el Diagnóstico integral  de archivos aspectos de conservación documental y preservación digital a largo plazo.</t>
  </si>
  <si>
    <t>Actualizar Programa de Gestión Documental.</t>
  </si>
  <si>
    <t>Incluir series y sub-series documentales se incluyan las series y sub-series misionales  en el Banco Terminológico.</t>
  </si>
  <si>
    <t>1-6 -. Recomendación del Área de Control Interno</t>
  </si>
  <si>
    <t>Actualizar Procedimiento de préstamo y consulta  AGRI-GD-PD-004</t>
  </si>
  <si>
    <t>Este documento será modificado teniendo en cuenta que el archivo distrital sugirió ajustar el documento de préstamo y consulta frente al formato aprobado</t>
  </si>
  <si>
    <t xml:space="preserve">Ajuste del Plan de Conservación Documental según Acuerdo 006 de 2014 del Archivo General de la Nación el cual debe incluir los aspectos: capacitación y sensibilización, inspección y mantenimiento de sistemas de almacenamiento e instalaciones físicas, Saneamiento ambiental, monitoreo y control de condiciones ambientales, Almacenamiento y re-almacenamiento, Prevención de emergencias y atención de desastres, así como objetivo, recursos, responsables, productos y periodos de ejecución (cronograma). </t>
  </si>
  <si>
    <t>Verificar que el Documento final de Conservación Documental cumpla con todos los aspectos que requiere la estructura establecida en el Acuerdo 006 de 2014</t>
  </si>
  <si>
    <t>Ajuste del Plan de Preservación Digital a largo plazo el cual debe contemplar los aspectos de: proyectos tecnológicos de la Entidad para diagnosticar limitaciones de la entidad (Backup), Tabla de control de acceso, Identificación de formatos y formularios, Normalización de formatos, riesgos asociados por obsolescencia, desastres, ataques deliberados, fallas y errores humanos que afecten la conservación documental, estrategias de preservación y anexos (auditorias).</t>
  </si>
  <si>
    <t>Verificar que en el Documento final del Plan de Preservación Digital a largo Plazo cumpla con todos los aspectos que requiere la estructura establecida en el Acuerdo 006 de 2014</t>
  </si>
  <si>
    <t xml:space="preserve"> 1 Documento diagnóstico de monitoreo ambiental</t>
  </si>
  <si>
    <t>1. Solicitar concepto de tasación por pérdidas documental al Archivo Distrital.
2. 1. Solicitar concepto de tasación por pérdidas documental al Archivo General de la Nación .</t>
  </si>
  <si>
    <t>Solicitud de comunicación oficial al archivo Distrital de Bogotá. 
Diseñar una propuesta de documento de lineamientos para la reconstrucción de expedientes.</t>
  </si>
  <si>
    <t>Realizar mesa de trabajo con el área jurídica para brindar orientación y asesoría con relación a requisitos normativos y técnicos para al contratación</t>
  </si>
  <si>
    <t>Realizar mas capacitaciones en el tema de tablas de retención documental</t>
  </si>
  <si>
    <t>Realizar 2 capacitación y asesoría en tablas de retención documental a las dependencias de la entidad. (1 cada semestre)</t>
  </si>
  <si>
    <t>Capacitaciones ejecutadas / Capacitaciones programadas</t>
  </si>
  <si>
    <t xml:space="preserve">Capacitaciones y asesoría  de gestión documental a todas las áreas de la entidad. </t>
  </si>
  <si>
    <t>Las licencias Microsoft Office en las versiones Home and Business o Home and Student, fueron adquiridas con los equipos donde se encuentran instaladas y no se corroboró el tipo de licencia adquirido con el uso institucional que se daría para la misma.</t>
  </si>
  <si>
    <t>Adquirir el total de licencias Microsoft por volumen  determinado en el análisis de necesidades.</t>
  </si>
  <si>
    <t>En la carpeta sistemas/instaladores se encontraba el software del paquete Microsoft office y un código de licencia que no tiene soporte en la plataforma, pero permitía realizar la activación, al no ser un software con soporte el programa elimina la activación y se mantiene en funcionamiento sin licencia.</t>
  </si>
  <si>
    <t>El directorio activo de Canal Capital,  con el cual se administran los usuarios y sus privilegios tiene políticas pre establecidas para los usuarios activos, sin embargo alguno equipos por sus funciones sustantivas requieren  elevar el perfil de usuario, actividad que se realiza manualmente.</t>
  </si>
  <si>
    <t>1. Realizar un cronograma de actividades que defina la revisión periódica de usuarios y permisos. (Fase 1: Directorio Activo, Fase 2: Privilegios por usuario en sitio).
2. Realizar la actividad conforme al cronograma 1 vez por semestre.</t>
  </si>
  <si>
    <t xml:space="preserve">1. identificar los bienes que deben darse de Baja.
2. Contar con los Documentos (concepto Técnico) para dar de Baja los bienes de la Entidad.
3. Se debe realizar un comité de Inventarios 
4. Elaborar Resolución  y actualizar el Inventario
5. Elaborar Acta de Reunión 
</t>
  </si>
  <si>
    <t xml:space="preserve">Procedimientos y Formatos actualizados y publicados </t>
  </si>
  <si>
    <t xml:space="preserve">Se evidenció fallas en el control de las licencias de software, toda vez que en la verificación realizada a la custodia de las licencias a cargo del área de Sistemas, Coordinación Técnica, Coordinación de Programación y Dirección Operativa, se detectó licencias que no contaban con su respectivo certificado de licenciamiento o licencias de uso. Así mismo se evidenció como 2 dongles del programa Avid Media Composer que estando en uso no fueron reportados en la información solicitada para el seguimiento ni se encuentran ingresadas en el aplicativo Kardex. </t>
  </si>
  <si>
    <t>Imprecisión en la digitación de la información recolectada de los elementos para el proceso de baja</t>
  </si>
  <si>
    <r>
      <rPr>
        <b/>
        <sz val="9"/>
        <color theme="1"/>
        <rFont val="Tahoma"/>
        <family val="2"/>
      </rPr>
      <t>1.</t>
    </r>
    <r>
      <rPr>
        <sz val="9"/>
        <color theme="1"/>
        <rFont val="Tahoma"/>
        <family val="2"/>
      </rPr>
      <t xml:space="preserve"> Socializar con las diferentes áreas del Canal, el comunicado de forma bimensual, mediante correos electrónicos. 
</t>
    </r>
    <r>
      <rPr>
        <b/>
        <sz val="9"/>
        <color theme="1"/>
        <rFont val="Tahoma"/>
        <family val="2"/>
      </rPr>
      <t xml:space="preserve">2. </t>
    </r>
    <r>
      <rPr>
        <sz val="9"/>
        <color theme="1"/>
        <rFont val="Tahoma"/>
        <family val="2"/>
      </rPr>
      <t xml:space="preserve">Revisar la totalidad de las firmas de todos los documentos del expediente contractual, previa publicación en el portal único de contratación SECOP. </t>
    </r>
  </si>
  <si>
    <t>1.  Modificar el listado de documentos para contratar AGJC-CN-FT-028,  definiendo la organización de los documentos que hacen parte del expediente contractual.
A. Borrador del listado de documentos.
B. Revisión y aprobación del listado de documentos.
C. Publicación del listado de documentos en la intranet.
D. Socialización del listado de documentos.
2. Realizar la actualización del procedimiento de planeación de la contratación- AGJC-CN-PD-001 indicando el ajuste del listado  de documentos y los parámetros  de la organización y foliación  del expediente contractual.
A. Borrador de la actualización del procedimiento.
B. Revisión la actualización del procedimiento.
C. Publicación de la actualización del procedimiento.
D. Socialización de la actualización del procedimiento.
 3. Solicitar a gestión documental la actualización de la tabla de retención documental de acuerdo al listado de documentos.</t>
  </si>
  <si>
    <t>Número de revisiones realizadas / Número de revisiones programadas *100%</t>
  </si>
  <si>
    <t>1. Diligenciar y entregar semanalmente un listado que tenga las siguientes características: No. De Contrato, otro si / modificación/ adición y/o prorroga, fecha de suscripción y fecha de publicación en el SECOP</t>
  </si>
  <si>
    <t>Los valores establecidos en la Resolución de Tarifas del canal, no se encuentran redondeados a la denominación  mínima  ($50) de la moneda circulante, complicándole al ciudadano, la consignación del  valor exacto de la copia del material.</t>
  </si>
  <si>
    <t>1. Realizar las reuniones que se requieran con  las líneas de negocio del Canal y las dependencias involucradas para actualizar el procedimiento de gestión comercial y ventas.</t>
  </si>
  <si>
    <t xml:space="preserve">Aprobación, Publicación  y divulgación  de la política de gestión documental  </t>
  </si>
  <si>
    <t>Observaciones</t>
  </si>
  <si>
    <t>(Información del análisis del estado de la acción)</t>
  </si>
  <si>
    <t>(Escriba el nombre del Auditor que realiza el seguimiento)</t>
  </si>
  <si>
    <t xml:space="preserve"> Auditoría Proceso Planeación Estratégica.</t>
  </si>
  <si>
    <t>La normatividad que se cita en los Procedimientos y Manuales del proceso de Planeación Estratégica se encuentra desactualizada (Caracterización del Proceso de  Planeación Estratégica, Manual para el  control de documentos del   Sistema Integrado de Gestión, Manual del Sistema Integrado de Gestión, Procedimiento Control de Documentos, Procedimiento Formulación y Seguimiento del Plan de Acción Anual, Procedimiento Formulación, Registro y Actualización de  Proyectos de Inversión, Procedimiento Revisión por la Dirección, Procedimiento Control al Producto (Bien y/o servicio) no conforme, Manual  Metodológico para la administración del Riesgo).</t>
  </si>
  <si>
    <t>Al hacer la revisión de los procedimientos y manuales asociados al proceso de Planeación estratégica, se evidenció en la sección del normograma que se requería actualizar, puesto que hacía falta incluir una norma vigente desde septiembre de 2017.
Cabe anotar que de acuerdo al procedimiento vigente, se hace una revisión anual al normograma, la cual se surtió en el mes de agosto de 2017.</t>
  </si>
  <si>
    <t>1. Actualizar el procedimiento EPLE-PD-008 IDENTIFICACIÓN Y VERIFICACIÓN DE REQUISITOS LEGALES, ajustando la periodicidad de las revisiones de la normatividad en los documentos de cada proceso.
2. Actualizar el componente de normograma en los procedimientos asociados al proceso de planeación estratégica.
3. Solicitar a los demás procesos de la entidad hacer la revisión del componente normativo asociado a sus documentos.
4. Actualizar y publicar el documento "Normograma Institucional" con los ajustes que hagan los responsables de los procesos tras la revisión respectiva de los mismos.</t>
  </si>
  <si>
    <t>(No. de acciones ejecutadas / No. de acciones formuladas) * 100%</t>
  </si>
  <si>
    <t>1. Procedimiento  EPLE-PD-008 IDENTIFICACIÓN Y VERIFICACIÓN DE REQUISITOS LEGALES actualizado.
2. Procedimientos asociados al proceso de planeación estratégica actualizados en el componente normativo.
3. Envío de solicitud de revisión del componente normativo a los líderes de procesos.
4. Documento "Normograma Institucional" ajustado y publicado con los cambios requeridos por los responsables de los procesos de la entidad.</t>
  </si>
  <si>
    <t>Profesional Univeristario de Planeación</t>
  </si>
  <si>
    <t>Incumplimiento en el encabezado de los documentos (Procedimiento Control de Documentos, Procedimiento Formulación y Seguimiento del Plan de Acción Anual, Procedimiento Proyecto fondo para el desarrollo de la televisión y los contenidos (FONTV), Procedimiento Formulación, Registro y Actualización de  Proyectos de Inversión, Procedimiento Formulación, Evaluación y  Seguimiento al  Plan  Anual de  Adquisiciones, Procedimiento Revisión por la Dirección y Procedimiento Control al Producto (Bien y/o servicio) no conforme) del proceso de Planeación Estratégica respecto a: Logotipo o emblema oficial de Canal Capital, logotipo de la Alcaldía Mayor de Bogotá.</t>
  </si>
  <si>
    <t>Al hacer la revisión de los procedimientos y manuales asociados al proceso de Planeación estratégica, se evidenció que los encabezados de los documentos no corresponden a la imagen institucional vigente.</t>
  </si>
  <si>
    <t>1. Actualizar el documento  EPLE-MN-002 MANUAL PARA EL CONTROL DE DOCUMENTOS DEL SISTEMA INTEGRADO DE GESTIÓN, indicando que los documentos deben ser ajustados de imagen institucional sin afectar su versionamiento.
2. Actualizar los encabezados en los documentos asociados al proceso de planeación estratégica con la imagen instiucional actual.
3. Solicitar a los demás procesos de la entidad hacer la revisión general a sus documentos y solicitar las actualizaciones que lo requieran.</t>
  </si>
  <si>
    <t>1. Documento  EPLE-MN-002 MANUAL PARA EL CONTROL DE DOCUMENTOS DEL SISTEMA INTEGRADO DE GESTIÓN actualizado.
2. Procedimientos asociados al proceso de planeación estratégica actualizados con la imagen institucional.
3. Envío de solicitud de revisión general de los documentos a los líderes de procesos.</t>
  </si>
  <si>
    <t xml:space="preserve">Se evidenció que los formatos y manuales citados en los siguientes procedimientos no corresponden a los publicados en la intranet de la entidad:
a. Procedimiento Control de Documentos.
b. Procedimiento Formulación y Seguimiento del Plan de Acción Anual.
c. Procedimiento Control al Producto (Bien y/o servicio) no conforme.
</t>
  </si>
  <si>
    <t>Al hacer la revisión de los procedimientos y manuales asociados al proceso de Planeación estratégica, se evidenció que los códigos no habían sido actualizados correctamente.</t>
  </si>
  <si>
    <t>1. Actualizar dentro de los  documentos asociados al proceso de planeación estratégica los códigos que hacen referencia a los documentos asociados a los mismos.
2. Solicitar a los demás procesos de la entidad hacer la revisión general a sus documentos y solicitar las actualizaciones que lo requieran.</t>
  </si>
  <si>
    <t>1. Procedimientos asociados al proceso de planeación estratégica actualizados con la codificación vigente.
2. Envío de solicitud de revisión general de los documentos a los líderes de procesos.</t>
  </si>
  <si>
    <t>Se evidenciaron formatos que se citan en el Procedimiento Formulación y Seguimiento del Plan de Acción Anual, código EPLE-PD-001 que no se encuentran publicados en la intranet.</t>
  </si>
  <si>
    <t>Al hacer la revisión del procedimiento indicado, se evidencia que el mismo relaciona un formato que había sido eliminado del SIG y que aún se encontraba referenciado.</t>
  </si>
  <si>
    <t>1. Actualizar dentro de los  documentos asociados al proceso de planeación estratégica los formatos requeridos dentro del mismo.
2. Solicitar a los demás procesos de la entidad hacer la revisión general a sus documentos y solicitar las actualizaciones que lo requieran.</t>
  </si>
  <si>
    <t>1. Procedimientos asociados al proceso de planeación estratégica actualizados con los documentos asociados revisados.
2. Envío de solicitud de revisión general de los documentos a los líderes de procesos.</t>
  </si>
  <si>
    <t>Se evidenciaron documentos del listado maestro de los años 2009 y 2010 que se encuentran desactualizados (logotipo, normatividad citada y formatos citados): Caracterización proceso gestión de contratación, Caracterización proceso Gestión Jurídica, Políticas de control, Programa de Inducción y Reinducción, Instructivo para el manejo de la videoteca, Instructivo para la elaboración de acuerdos de gestión, Instructivo para el buzón de sugerencias.</t>
  </si>
  <si>
    <t>Al hacer la revisión del listado maestro de documentos y de los documentos publicados en la intranet de la entidad, se encuentra que hay documentos de responsabilidad de diferentes áreas que no se han revisado ni actualizado recientemente.</t>
  </si>
  <si>
    <r>
      <rPr>
        <sz val="9"/>
        <color rgb="FF000000"/>
        <rFont val="Tahoma"/>
        <family val="2"/>
        <charset val="1"/>
      </rPr>
      <t xml:space="preserve">1. Solicitar a los líderes de los procesos de la entidad hacer la revisión general a sus documentos y solicitar las actualizaciones que lo requieran; </t>
    </r>
    <r>
      <rPr>
        <b/>
        <sz val="9"/>
        <color rgb="FF000000"/>
        <rFont val="Tahoma"/>
        <family val="2"/>
        <charset val="1"/>
      </rPr>
      <t>dando prioridad</t>
    </r>
    <r>
      <rPr>
        <sz val="9"/>
        <color rgb="FF000000"/>
        <rFont val="Tahoma"/>
        <family val="2"/>
        <charset val="1"/>
      </rPr>
      <t xml:space="preserve"> a los siete (7) documentos  identificados en el presente hallazgo.</t>
    </r>
  </si>
  <si>
    <t>1. Envío de solicitud de revisión general de los documentos a los líderes de procesos.
2. Siete (7) documentos revisados y actualizados.</t>
  </si>
  <si>
    <t>Se observó que no se está dando cumplimiento a los productos establecidos en el Procedimiento Formulación y Seguimiento del Plan de Acción Anual.</t>
  </si>
  <si>
    <t>Al hacer la revisión del procedimiento indicado, se evidencia que en las actividades del mismo se hacía mención a registros diferentes a los empleados en la ejecución del procedimiento.</t>
  </si>
  <si>
    <t>1. Actualizar dentro de los  documentos asociados al proceso de planeación estratégica los formatos y registros de soporte requeridos dentro del mismo.
2. Solicitar a los demás procesos de la entidad hacer la revisión general a sus documentos y solicitar las actualizaciones que lo requieran.</t>
  </si>
  <si>
    <t>1. Procedimientos asociados al proceso de planeación estratégica actualizados con los documentos y registros de soporte asociados revisados.
2. Envío de solicitud de revisión general de los documentos a los líderes de procesos.</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</si>
  <si>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</si>
  <si>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</si>
  <si>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Al hacer la revisión de los procedimientos indicados en el hallazgo, se evidenció que las actividades no se estaban desarrollando de acuredo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</si>
  <si>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direccion.</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</si>
  <si>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</si>
  <si>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Se evidenció diferencia entre la información registrada en la ficha EBI-D de los proyectos de inversión 10, 79 y 80 para los valores aprobados registrados para la vigencia 2017 y los establecidos en el Informe de Ejecución del Presupuesto de Gastos e Inversiones a diciembre 2017.</t>
  </si>
  <si>
    <t>Al hacer la actualización en SEGPLAN, la misma se hizo sobre la ejecución y no para programación y no se verificó con los soportes de planeación.</t>
  </si>
  <si>
    <t xml:space="preserve">1. Implementar el Sistema de Planeación desarrollado por la Dirección de Planeación de la Secretaría de Cultura Recreación y Deporte.
2. Establecer revisiones preliminares dentro del equipo de planeación con el fin de no centralizar las validaciones previas al cargue del reporte de la información reportada. </t>
  </si>
  <si>
    <t>1. Sistema de Planeación desarrollado por la Dirección de Planeación de la Secretaría de Cultura Recreación y Deporte implementado para el Canal. 
2. Revisiones realizadas por el equipo de planeación frente a la información a cargar en SEGPLAN.</t>
  </si>
  <si>
    <t>Se observó que para el proyecto de inversión No. 10 “Televisión pública para la cultura ciudadana, la educación y la información”, de conformidad con las Resoluciones de la ANTV para la vigencia 2017 se aprobaron 585 capítulos, sin embargo, se reportó en Segplan 586.</t>
  </si>
  <si>
    <t>Al hacer la revisión de la información reportada en el sistema SEGPLAN, se identificó que, por aproximación de valores en números decimales, se registró y reportó un capítulo adicional a los aprobados en las resoluciones de ANTV.
Cabe anotar que el error fué detectado inmediatamente y se hicieron las respectivas correcciones.</t>
  </si>
  <si>
    <t>El Procedimiento de Identificación de Aspectos y Valoración de Impactos Ambientales se encuentra ubicado en el macroproceso estratégico, en el proceso de Planeación Estratégica. Sin embargo, la Resolución 036-2015 "Por la cual se reorganiza el Sistema Integrado de Gestión -SIG, de Canal Capital y se dictan nuevas disposiciones”, en el artículo 6 establece que el líder del Sistema de Gestión Ambiental -SGA es la Subdirección Administrativa.</t>
  </si>
  <si>
    <t>Planeación Estratégica (Estratégico)
Gestión de Recursos y Administración de la Información</t>
  </si>
  <si>
    <t>El líder del proceso de Planeación estratégica es el Gerente General, pero para el subsistema de gestión ambiental la delegación se hizo al Subdirector Administrativo; teniendo en cuenta que este procedimiento se encuentra ligado a Planeación y que aunque ésta no está constituida como área y no tiene perfil directivo, es la encargada de su seguimiento y operación.</t>
  </si>
  <si>
    <t>1. Hacer una mesa de trabajo entre la Subdirección Administrativa y Planeación, donde se revise la pertinencia de la ubicación del procedimiento y las responsabilidades del mismo.</t>
  </si>
  <si>
    <t>1. Un (1) acta de reunión donde se revise la pertinencia de la ubicación del procedimiento y las responsabilidades del mismo</t>
  </si>
  <si>
    <t>Planeación - Subdirección Administrativa</t>
  </si>
  <si>
    <t>Gerencia General - Secretaría General</t>
  </si>
  <si>
    <t>Profesional Univeristario de Planeación - Subdirector Administrativo</t>
  </si>
  <si>
    <t>Se evidenció incumplimiento de la actividad No. 22 respecto al contenido del objeto de los contratos del Procedimiento Proyecto Fondo para el Desarrollo de la Televisión y los Contenidos (FONTV), código EPLE-PD-003.</t>
  </si>
  <si>
    <t>Al hacer la revisión del contrato se identificó que la redacción del objeto no corresponde a lo que señala el procedimiento</t>
  </si>
  <si>
    <t>Revisar la redacción de los objetos contractuales desde el documento de solicitud del contrato que se envía a Contratación, verificando que se incluya el número de la o las Resoluciones en los contratos que sean financiados con recursos de la ANTV.</t>
  </si>
  <si>
    <t>(No. de contratos revisados / No. de contratos realizados con recursos ANTV) * 100%</t>
  </si>
  <si>
    <t>Revisar los objetos de todos los contratos que sean financiados con recursos de la ANTV.</t>
  </si>
  <si>
    <t>Coordinación de producción</t>
  </si>
  <si>
    <t>Coordinadora de producción</t>
  </si>
  <si>
    <t>no</t>
  </si>
  <si>
    <t>Se evidenció incumplimiento de la actividad No. 27 respecto al contenido de las carpetas de los contratos del Procedimiento Proyecto Fondo para el Desarrollo de la Televisión y los Contenidos (FONTV), código EPLE-PD-003.</t>
  </si>
  <si>
    <r>
      <t xml:space="preserve">1. </t>
    </r>
    <r>
      <rPr>
        <sz val="9"/>
        <color rgb="FF000000"/>
        <rFont val="Arial"/>
        <family val="2"/>
      </rPr>
      <t xml:space="preserve">Realizar la verificación trimestral de la totalidad de documentos
</t>
    </r>
    <r>
      <rPr>
        <b/>
        <sz val="9"/>
        <color rgb="FF000000"/>
        <rFont val="Arial"/>
        <family val="2"/>
      </rPr>
      <t>2.</t>
    </r>
    <r>
      <rPr>
        <sz val="9"/>
        <color rgb="FF000000"/>
        <rFont val="Arial"/>
        <family val="2"/>
      </rPr>
      <t xml:space="preserve"> Foliación de los expedientes contractuales.</t>
    </r>
  </si>
  <si>
    <t xml:space="preserve">Coordinadora Jurídica </t>
  </si>
  <si>
    <t>Se observaron órdenes de pago que no se encuentran firmadas por contabilidad.</t>
  </si>
  <si>
    <t>Se observó que la matriz para priorizar las necesidades de infraestructura establecida en la Metodología para la Identificación y Atención de Necesidades de Infraestructura Física, no se está utilizando por la Subdirección Administrativa.</t>
  </si>
  <si>
    <t>Gestión de Recursos y Administración de la Información (Apoyo)
Planeación Estratégica (Estratégico)</t>
  </si>
  <si>
    <t>Debido a que no se realizó un efectivo empalme en el cambio de Subdirector Administrativo, no se tuvo conocimiento de la aplicación de la metodología para la Identificación y Atención de Necesidades de Infraestructura Física.</t>
  </si>
  <si>
    <t>Revisar y evaluar la matriz por parte de la Subdirección Administrativa y adaptarla a las necesidades actuales del Canal para su utilización.</t>
  </si>
  <si>
    <t>Implementar la metodología</t>
  </si>
  <si>
    <t>La política de administración de riesgo no cumple con el contenido establecido en la Guía para la Administración del Riesgo de diciembre de 2014 versión 3 expedida por el Departamento Administrativo de la Función Pública.</t>
  </si>
  <si>
    <t>Al hacer la revisión de la política de administración de riesgo de la entidad, se evidencia que se requiere hacer revisión y actualización de la misma, en concordancia con elementos de la Guía para la Administración del Riesgo del DAFP.</t>
  </si>
  <si>
    <t>1. Revisar y actualizar el documento EPLE-PO-001 POLÍTICA DE ADMINISTRACIÓN DEL RIESGO y EPLE-MN-003 MANUAL METODOLÓGICO PARA LA ADMINISTRACIÓN DEL RIESGO, en concordancia con los  elementos de la Guía para la Administración del Riesgo del DAFP.</t>
  </si>
  <si>
    <t>1. Documentro  EPLE-PO-001 POLÍTICA DE ADMINISTRACIÓN DEL RIESGO revisado y actualizado en lo pertinente.
2. Documentro   EPLE-MN-003 MANUAL METODOLÓGICO PARA LA ADMINISTRACIÓN DEL RIESGO revisado y actualizado en lo pertinente.</t>
  </si>
  <si>
    <t>Respecto a la gestión de riesgos institucionales se evidenciaron las siguientes debilidades: inexistencia de un cronograma para la actualización de las matrices de riesgo, deficiencia en las actividades de socialización asociadas a la Gestión del Riesgo y análisis de riesgos adicionales de la entidad que podrían afectar la continuidad del negocio.</t>
  </si>
  <si>
    <t>Al hacer la revisión de las matrices de riesgos de los procesos de la entidad, se identifica que aún hay procesos en la entidad pendientes por la actualización de sus riesgos, y que además se debe garantizar que las demás hagan periódicamente su revisión, ajustes e identificación de nuevas y potenciales situaciones de riesgo.</t>
  </si>
  <si>
    <t>1. Elaborar un cronograma de actividades para la revisión de riesgos a los procesos de la entidad, para el segundo semestre del año.
2. Realizar mesas de trabajo para la socialización de riesgos con los responsables de cada uno de los procesos, invitando a su revisión y actualización.</t>
  </si>
  <si>
    <t>1. Un (1) cronograma para la socialización de los riesgos con los procesos de la entidad, su revisión y actualización, para el segundo semestre del año.
2. Mesas de trabajo realizadas y sus soportes.</t>
  </si>
  <si>
    <t>Se evidenció incumplimiento de las responsabilidades generales de la Alta Dirección respecto a las revisiones a los informes de autoevaluación de riesgo y control sobre la matriz de riesgos institucional, por lo menos una vez al año, establecidas en el Manual Metodológico para la Administración del Riesgo.</t>
  </si>
  <si>
    <t xml:space="preserve">Se evidenció que no se han realizado ejercicios de autoevaluación a la Gestión de Riesgos por proceso y se requiere que los mismos sean presentados a la alta dirección para su análisis y toma de decisiones. </t>
  </si>
  <si>
    <t xml:space="preserve">1. Elaborar un documento con lineamientos sobre mecanismos de autoevaluación.
2. Elaborar una herramienta para el registro de los resultados sobre los ejercicios de autoevaluación en los procesos.
3. Divulgar y socializar el documento y la herramienta de autoevaluación.
4. Solicitar a los líderes de proceso la realización de un ejercicio de autoevaluación y revisión de los riesgos.
5. Consolidar resultados del ejercicio realizado y hacer la presentación a la alta dirección </t>
  </si>
  <si>
    <t>1. Un documento con lineamientos sobre mecanismos de autoevaluación.
2. Una herramienta para el registro de los resultados sobre los ejercicios de autoevaluación en los procesos.
3. Documento y herramienta publicados y socializados.
4. Informe consolidado con resultados del ejercicio de autoevaluación.</t>
  </si>
  <si>
    <t>Se evidenció incumplimiento de las responsabilidades generales de los líderes de proceso, respecto al seguimiento de los riesgos para los siguientes procesos: Producción de Televisión y Gestión del Talento Humano.</t>
  </si>
  <si>
    <t>Producción de Televisión (Misional)
Gestión del Talento Humano (Apoyo)</t>
  </si>
  <si>
    <t>Las actas no se identificaron adecuadamente al momento de la solicitud. La revisión se realizó pero no en una acta específica para Matriz de Riesgos. Se debe realizar esta con la periodicidad establecida por el Canal según el tipo riesgo.</t>
  </si>
  <si>
    <t xml:space="preserve">Realizar las actas de seguimiento específicas para el tema solicitado, en la periodicidad indicada y establecida en el Manual metodológico para la administración del Riesgo </t>
  </si>
  <si>
    <t xml:space="preserve">De mejora </t>
  </si>
  <si>
    <t>Número de seguimientos realizada/ número de seguimientos establecidos.</t>
  </si>
  <si>
    <t>Realizar el seguimiento establecido   en el Manual metodológico para la administración del Riesgo.</t>
  </si>
  <si>
    <t xml:space="preserve">Recursos Humanos </t>
  </si>
  <si>
    <t xml:space="preserve">Profesional de Recursos Humanos </t>
  </si>
  <si>
    <t>Se observó formato de solicitud de adición y/o prórroga para el contrato No. 335-2017 suscrito con Arrow Media Teck SAS que no se encuentra suscrita por el Director Operativo.</t>
  </si>
  <si>
    <r>
      <rPr>
        <sz val="9"/>
        <color rgb="FF000000"/>
        <rFont val="Tahoma"/>
        <family val="2"/>
      </rPr>
      <t>1. Revisar semestralmente la totalidad de firmas de todos los documentos del expediente contractual.</t>
    </r>
  </si>
  <si>
    <t>Se observó que para el contrato No. 326-2017 suscrito con Bernardo Duque Pineda a pesar de que la cláusula sexta - forma de pago estableció dos pagos, se evidenció que se realizó un pago por el valor total del contrato, sin que se evidencie documento de modificación de las cláusulas contractuales publicado en el Secop.</t>
  </si>
  <si>
    <t>Se evidenció una debilidad por parte de supervisor en el conocimiento de sus obligaciones, al certificar un pago de forma diferente a lo estipulado en el contrato.</t>
  </si>
  <si>
    <t>Realizar circular mediante la cual se recuerde a los supervisores y personal de apoyo a la supervisióin de contratos sobre las obligaciones que deben ejercer durante la ejecución de los contratos.</t>
  </si>
  <si>
    <t>Realizar la circular y efectuar la respectiva socialización.</t>
  </si>
  <si>
    <t xml:space="preserve">El volumen de emisión y expedición de órdenes de pagos es la razón de la falta de las firmas en el documento establecido. </t>
  </si>
  <si>
    <t xml:space="preserve">Realizar verificación de las ordenes de pago al momento de archivar los documentos. </t>
  </si>
  <si>
    <t>Ordenes de pago revisadas/Ordenes de pago emitidas</t>
  </si>
  <si>
    <t>Órdenes de pago verificadas y firmadas</t>
  </si>
  <si>
    <t xml:space="preserve">Subdirectora Financiera </t>
  </si>
  <si>
    <t xml:space="preserve">Profesional Universitario de Contabilidad
Profesional universitario de Tesoreria </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</si>
  <si>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</si>
  <si>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</si>
  <si>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</si>
  <si>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</si>
  <si>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</si>
  <si>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</si>
  <si>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</si>
  <si>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</si>
  <si>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</si>
  <si>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</si>
  <si>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</si>
  <si>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</si>
  <si>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</si>
  <si>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</si>
  <si>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</si>
  <si>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</si>
  <si>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4.Fecha seguimiento</t>
  </si>
  <si>
    <t>4.Evidencias o soportes ejecución acción de mejora</t>
  </si>
  <si>
    <t>4.Actividades realizadas  a la fecha</t>
  </si>
  <si>
    <t>4.Resultado del indicador</t>
  </si>
  <si>
    <t>4. % avance en ejecución de la meta</t>
  </si>
  <si>
    <t>4.Alerta</t>
  </si>
  <si>
    <t>4.Analisis - Seguimiento OCI</t>
  </si>
  <si>
    <t>4.Auditor que realizó el seguimiento</t>
  </si>
  <si>
    <t>(Escriba el nombre del Auditor que cierra la observación y/o hallazgo)</t>
  </si>
  <si>
    <t>SEGUNDO SEGUIMIENTO DE 2018</t>
  </si>
  <si>
    <t>TERCER SEGUIMIENTO DE 2018</t>
  </si>
  <si>
    <t>CUARTO SEGUIMIENTO DE 2018</t>
  </si>
  <si>
    <t>ABIERTA</t>
  </si>
  <si>
    <t>CERRADA</t>
  </si>
  <si>
    <r>
      <t xml:space="preserve">1. </t>
    </r>
    <r>
      <rPr>
        <sz val="9"/>
        <color theme="1"/>
        <rFont val="Tahoma"/>
        <family val="2"/>
      </rPr>
      <t xml:space="preserve">Falta de evidencia en el expediente contractual de la documentación que hace parte de los soportes de ejecución de contrato, incluyendo la allegada por medio de comunicación digital. </t>
    </r>
  </si>
  <si>
    <t xml:space="preserve">Remitir el informe final que incuya los soportes relacionados con la ejecución del contrato incluyendo aquellos que han sido obtenidos a través de medios de comunicación digital. Estos podrían ser allegados en físico o en medio magnetico. </t>
  </si>
  <si>
    <t>Número de actividades realizadas/1</t>
  </si>
  <si>
    <t xml:space="preserve">Contar con la totalidad de soportes en el expediente contractual de manera tal que se pueda evidenciar la trazabilidad que se ha tenido en la ejecución del mismo, incluidas las actividades o seguimientos que se presentan a través de medios de comunicación digital. </t>
  </si>
  <si>
    <t xml:space="preserve">1. Solicitar a Planeación la eliminación del instructivo para Legalización de Contratos AGCO-IN-001 versión IV.
2. Actualizar el Manual de Contratación, estableciendo los requisitos de perfeccionamiento y ejecución del contrato. </t>
  </si>
  <si>
    <t>Manual de contratación actualizado.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</si>
</sst>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0"/>
      <color indexed="8"/>
      <name val="Arial"/>
      <family val="2"/>
    </font>
    <font>
      <b/>
      <sz val="9"/>
      <color theme="1"/>
      <name val="Tahoma"/>
      <family val="2"/>
    </font>
    <font>
      <sz val="9"/>
      <color theme="1"/>
      <name val="Tahoma"/>
      <family val="2"/>
    </font>
    <font>
      <b/>
      <sz val="9"/>
      <color theme="0"/>
      <name val="Tahoma"/>
      <family val="2"/>
    </font>
    <font>
      <sz val="9"/>
      <name val="Tahoma"/>
      <family val="2"/>
    </font>
    <font>
      <b/>
      <sz val="14"/>
      <color theme="1"/>
      <name val="Tahoma"/>
      <family val="2"/>
    </font>
    <font>
      <sz val="9"/>
      <color rgb="FF000000"/>
      <name val="Tahoma"/>
      <family val="2"/>
    </font>
    <font>
      <i/>
      <sz val="9"/>
      <color rgb="FF000000"/>
      <name val="Tahoma"/>
      <family val="2"/>
    </font>
    <font>
      <i/>
      <sz val="9"/>
      <name val="Tahoma"/>
      <family val="2"/>
    </font>
    <font>
      <i/>
      <sz val="9"/>
      <color theme="1"/>
      <name val="Tahoma"/>
      <family val="2"/>
    </font>
    <font>
      <b/>
      <sz val="9"/>
      <color theme="1"/>
      <name val="Arial"/>
      <family val="2"/>
    </font>
    <font>
      <sz val="9"/>
      <color rgb="FFFF0000"/>
      <name val="Tahoma"/>
      <family val="2"/>
    </font>
    <font>
      <sz val="10"/>
      <color theme="1"/>
      <name val="Tahoma"/>
      <family val="2"/>
    </font>
    <font>
      <b/>
      <sz val="10"/>
      <color theme="1"/>
      <name val="Tahoma"/>
      <family val="2"/>
    </font>
    <font>
      <sz val="10"/>
      <color indexed="8"/>
      <name val="Tahoma"/>
      <family val="2"/>
    </font>
    <font>
      <sz val="10"/>
      <name val="Tahoma"/>
      <family val="2"/>
    </font>
    <font>
      <sz val="9"/>
      <color rgb="FF000000"/>
      <name val="Tahoma"/>
      <family val="2"/>
      <charset val="1"/>
    </font>
    <font>
      <b/>
      <sz val="9"/>
      <color rgb="FF000000"/>
      <name val="Tahoma"/>
      <family val="2"/>
      <charset val="1"/>
    </font>
    <font>
      <sz val="9"/>
      <name val="Tahoma"/>
      <family val="2"/>
      <charset val="1"/>
    </font>
    <font>
      <sz val="9"/>
      <color rgb="FF000000"/>
      <name val="Arial"/>
      <family val="2"/>
    </font>
    <font>
      <b/>
      <sz val="9"/>
      <color rgb="FF000000"/>
      <name val="Arial"/>
      <family val="2"/>
    </font>
    <font>
      <sz val="9"/>
      <color rgb="FF000000"/>
      <name val="Arial"/>
      <family val="2"/>
      <charset val="1"/>
    </font>
    <font>
      <sz val="8"/>
      <color rgb="FF000000"/>
      <name val="Tahoma"/>
      <family val="2"/>
      <charset val="1"/>
    </font>
    <font>
      <b/>
      <sz val="12"/>
      <color theme="1"/>
      <name val="Arial Narrow"/>
      <family val="2"/>
    </font>
    <font>
      <sz val="10"/>
      <color theme="1"/>
      <name val="Arial Narrow"/>
      <family val="2"/>
    </font>
    <font>
      <sz val="8"/>
      <color theme="1"/>
      <name val="Tahoma"/>
      <family val="2"/>
    </font>
  </fonts>
  <fills count="30">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rgb="FFFFFF00"/>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bottom/>
      <diagonal/>
    </border>
    <border>
      <left style="thin">
        <color theme="0"/>
      </left>
      <right style="thin">
        <color theme="0"/>
      </right>
      <top/>
      <bottom style="thin">
        <color theme="0"/>
      </bottom>
      <diagonal/>
    </border>
    <border>
      <left style="thin">
        <color theme="0"/>
      </left>
      <right style="thin">
        <color theme="0"/>
      </right>
      <top style="medium">
        <color indexed="64"/>
      </top>
      <bottom/>
      <diagonal/>
    </border>
    <border>
      <left style="thin">
        <color theme="0"/>
      </left>
      <right style="thin">
        <color theme="0"/>
      </right>
      <top/>
      <bottom/>
      <diagonal/>
    </border>
    <border>
      <left style="medium">
        <color indexed="64"/>
      </left>
      <right/>
      <top/>
      <bottom/>
      <diagonal/>
    </border>
    <border>
      <left style="thin">
        <color theme="0"/>
      </left>
      <right style="thin">
        <color theme="0"/>
      </right>
      <top style="thin">
        <color theme="0"/>
      </top>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1"/>
      </left>
      <right/>
      <top style="thin">
        <color theme="1"/>
      </top>
      <bottom style="thin">
        <color theme="1"/>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1"/>
      </right>
      <top style="thin">
        <color theme="1"/>
      </top>
      <bottom style="thin">
        <color theme="1"/>
      </bottom>
      <diagonal/>
    </border>
    <border>
      <left style="medium">
        <color theme="1"/>
      </left>
      <right style="thin">
        <color theme="0"/>
      </right>
      <top style="medium">
        <color theme="1"/>
      </top>
      <bottom style="medium">
        <color indexed="64"/>
      </bottom>
      <diagonal/>
    </border>
    <border>
      <left style="thin">
        <color theme="0"/>
      </left>
      <right style="thin">
        <color theme="0"/>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medium">
        <color theme="1"/>
      </left>
      <right style="thin">
        <color theme="0"/>
      </right>
      <top/>
      <bottom style="thin">
        <color theme="0"/>
      </bottom>
      <diagonal/>
    </border>
    <border>
      <left style="thin">
        <color theme="0"/>
      </left>
      <right style="medium">
        <color theme="1"/>
      </right>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style="thin">
        <color theme="0"/>
      </right>
      <top style="thin">
        <color theme="0"/>
      </top>
      <bottom/>
      <diagonal/>
    </border>
    <border>
      <left style="thin">
        <color theme="0"/>
      </left>
      <right style="medium">
        <color theme="1"/>
      </right>
      <top style="thin">
        <color theme="0"/>
      </top>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style="thin">
        <color indexed="64"/>
      </right>
      <top style="thin">
        <color indexed="64"/>
      </top>
      <bottom style="thin">
        <color indexed="64"/>
      </bottom>
      <diagonal/>
    </border>
    <border>
      <left style="thin">
        <color indexed="64"/>
      </left>
      <right style="thin">
        <color indexed="64"/>
      </right>
      <top style="thin">
        <color indexed="64"/>
      </top>
      <bottom style="medium">
        <color theme="1"/>
      </bottom>
      <diagonal/>
    </border>
    <border>
      <left/>
      <right style="thin">
        <color theme="0"/>
      </right>
      <top style="medium">
        <color theme="1"/>
      </top>
      <bottom style="medium">
        <color indexed="64"/>
      </bottom>
      <diagonal/>
    </border>
    <border>
      <left style="medium">
        <color theme="1"/>
      </left>
      <right style="thin">
        <color indexed="64"/>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medium">
        <color indexed="64"/>
      </left>
      <right/>
      <top style="medium">
        <color theme="1"/>
      </top>
      <bottom/>
      <diagonal/>
    </border>
    <border>
      <left/>
      <right/>
      <top style="medium">
        <color theme="1"/>
      </top>
      <bottom/>
      <diagonal/>
    </border>
    <border>
      <left/>
      <right/>
      <top style="medium">
        <color theme="1"/>
      </top>
      <bottom style="thin">
        <color indexed="64"/>
      </bottom>
      <diagonal/>
    </border>
    <border>
      <left style="thin">
        <color indexed="64"/>
      </left>
      <right/>
      <top style="thin">
        <color indexed="64"/>
      </top>
      <bottom style="medium">
        <color theme="1"/>
      </bottom>
      <diagonal/>
    </border>
    <border>
      <left style="medium">
        <color indexed="64"/>
      </left>
      <right/>
      <top/>
      <bottom style="medium">
        <color theme="1"/>
      </bottom>
      <diagonal/>
    </border>
    <border>
      <left/>
      <right/>
      <top/>
      <bottom style="medium">
        <color theme="1"/>
      </bottom>
      <diagonal/>
    </border>
    <border>
      <left/>
      <right/>
      <top style="thin">
        <color indexed="64"/>
      </top>
      <bottom style="medium">
        <color theme="1"/>
      </bottom>
      <diagonal/>
    </border>
    <border>
      <left/>
      <right style="medium">
        <color theme="1"/>
      </right>
      <top style="medium">
        <color theme="1"/>
      </top>
      <bottom style="thin">
        <color indexed="64"/>
      </bottom>
      <diagonal/>
    </border>
    <border>
      <left/>
      <right style="medium">
        <color theme="1"/>
      </right>
      <top style="thin">
        <color indexed="64"/>
      </top>
      <bottom style="thin">
        <color indexed="64"/>
      </bottom>
      <diagonal/>
    </border>
    <border>
      <left/>
      <right style="medium">
        <color theme="1"/>
      </right>
      <top style="thin">
        <color indexed="64"/>
      </top>
      <bottom style="medium">
        <color theme="1"/>
      </bottom>
      <diagonal/>
    </border>
    <border>
      <left style="medium">
        <color theme="1"/>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thin">
        <color theme="0"/>
      </left>
      <right/>
      <top style="medium">
        <color theme="1"/>
      </top>
      <bottom style="medium">
        <color indexed="64"/>
      </bottom>
      <diagonal/>
    </border>
    <border>
      <left style="medium">
        <color theme="1"/>
      </left>
      <right style="thin">
        <color theme="0"/>
      </right>
      <top style="medium">
        <color theme="1"/>
      </top>
      <bottom/>
      <diagonal/>
    </border>
    <border>
      <left style="thin">
        <color theme="0"/>
      </left>
      <right style="thin">
        <color theme="0"/>
      </right>
      <top style="medium">
        <color theme="1"/>
      </top>
      <bottom/>
      <diagonal/>
    </border>
    <border>
      <left style="thin">
        <color theme="0"/>
      </left>
      <right style="medium">
        <color theme="1"/>
      </right>
      <top style="medium">
        <color theme="1"/>
      </top>
      <bottom/>
      <diagonal/>
    </border>
    <border>
      <left style="medium">
        <color theme="1"/>
      </left>
      <right style="thin">
        <color theme="0"/>
      </right>
      <top style="medium">
        <color theme="1"/>
      </top>
      <bottom style="thin">
        <color theme="0"/>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indexed="64"/>
      </right>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theme="0"/>
      </right>
      <top style="thin">
        <color theme="0"/>
      </top>
      <bottom style="medium">
        <color theme="1"/>
      </bottom>
      <diagonal/>
    </border>
    <border>
      <left style="thin">
        <color theme="0"/>
      </left>
      <right style="thin">
        <color theme="0"/>
      </right>
      <top style="thin">
        <color theme="0"/>
      </top>
      <bottom style="medium">
        <color theme="1"/>
      </bottom>
      <diagonal/>
    </border>
    <border>
      <left style="thin">
        <color theme="0"/>
      </left>
      <right style="medium">
        <color theme="1"/>
      </right>
      <top style="thin">
        <color theme="0"/>
      </top>
      <bottom style="medium">
        <color theme="1"/>
      </bottom>
      <diagonal/>
    </border>
    <border>
      <left style="medium">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theme="1"/>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62">
    <xf numFmtId="0" fontId="0" fillId="0" borderId="0" xfId="0"/>
    <xf numFmtId="0" fontId="2" fillId="0" borderId="0" xfId="2"/>
    <xf numFmtId="0" fontId="3" fillId="0" borderId="0" xfId="2" applyFont="1"/>
    <xf numFmtId="0" fontId="3" fillId="10" borderId="0" xfId="2" applyFont="1" applyFill="1"/>
    <xf numFmtId="0" fontId="3" fillId="2" borderId="0" xfId="2" applyFont="1" applyFill="1"/>
    <xf numFmtId="0" fontId="3" fillId="4" borderId="0" xfId="2" applyFont="1" applyFill="1"/>
    <xf numFmtId="0" fontId="3" fillId="7" borderId="0" xfId="2" applyFont="1" applyFill="1"/>
    <xf numFmtId="0" fontId="3" fillId="12" borderId="0" xfId="2" applyFont="1" applyFill="1"/>
    <xf numFmtId="0" fontId="3" fillId="13" borderId="0" xfId="2" applyFont="1" applyFill="1"/>
    <xf numFmtId="0" fontId="3" fillId="5" borderId="0" xfId="2" applyFont="1" applyFill="1"/>
    <xf numFmtId="0" fontId="3" fillId="9" borderId="0" xfId="2" applyFont="1" applyFill="1"/>
    <xf numFmtId="0" fontId="3" fillId="8" borderId="0" xfId="2" applyFont="1" applyFill="1"/>
    <xf numFmtId="0" fontId="3" fillId="14" borderId="0" xfId="2" applyFont="1" applyFill="1"/>
    <xf numFmtId="9" fontId="3" fillId="0" borderId="0" xfId="2" applyNumberFormat="1" applyFont="1"/>
    <xf numFmtId="0" fontId="3" fillId="4" borderId="0" xfId="2" applyFont="1" applyFill="1" applyAlignment="1">
      <alignment wrapText="1"/>
    </xf>
    <xf numFmtId="0" fontId="3" fillId="0" borderId="0" xfId="2" applyFont="1" applyAlignment="1">
      <alignment vertical="center"/>
    </xf>
    <xf numFmtId="0" fontId="4" fillId="0" borderId="0" xfId="2" applyFont="1" applyAlignment="1">
      <alignment vertical="center"/>
    </xf>
    <xf numFmtId="0" fontId="2" fillId="0" borderId="0" xfId="2" applyAlignment="1">
      <alignment vertical="center"/>
    </xf>
    <xf numFmtId="0" fontId="0" fillId="0" borderId="0" xfId="0" applyAlignment="1">
      <alignment vertical="center"/>
    </xf>
    <xf numFmtId="0" fontId="16" fillId="0" borderId="0" xfId="0" applyFont="1" applyAlignment="1">
      <alignment horizontal="center" vertical="center"/>
    </xf>
    <xf numFmtId="0" fontId="16" fillId="0" borderId="0" xfId="0" applyFont="1"/>
    <xf numFmtId="0" fontId="16" fillId="0" borderId="0" xfId="0" applyFont="1" applyAlignment="1">
      <alignment vertical="center"/>
    </xf>
    <xf numFmtId="9" fontId="16" fillId="0" borderId="0" xfId="1" applyFont="1" applyFill="1" applyAlignment="1">
      <alignment horizontal="center" vertical="center"/>
    </xf>
    <xf numFmtId="9" fontId="16" fillId="0" borderId="0" xfId="1" applyFont="1" applyAlignment="1">
      <alignment horizontal="center" vertical="center"/>
    </xf>
    <xf numFmtId="0" fontId="17" fillId="0" borderId="0" xfId="0" applyFont="1" applyAlignment="1">
      <alignment horizontal="center" vertical="center"/>
    </xf>
    <xf numFmtId="9" fontId="17" fillId="0" borderId="0" xfId="1" applyFont="1" applyAlignment="1">
      <alignment horizontal="center" vertical="center"/>
    </xf>
    <xf numFmtId="0" fontId="18" fillId="0" borderId="0" xfId="2" applyFont="1" applyAlignment="1">
      <alignment vertical="center"/>
    </xf>
    <xf numFmtId="0" fontId="18" fillId="0" borderId="0" xfId="2" applyFont="1"/>
    <xf numFmtId="1" fontId="16" fillId="0" borderId="0" xfId="1" applyNumberFormat="1" applyFont="1" applyAlignment="1">
      <alignment horizontal="center" vertical="center"/>
    </xf>
    <xf numFmtId="0" fontId="18" fillId="0" borderId="0" xfId="2" applyFont="1" applyAlignment="1">
      <alignment vertical="center" wrapText="1"/>
    </xf>
    <xf numFmtId="0" fontId="19" fillId="0" borderId="0" xfId="2" applyFont="1"/>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28" fillId="0" borderId="0" xfId="0" applyFont="1"/>
    <xf numFmtId="0" fontId="5" fillId="6" borderId="4" xfId="0" applyFont="1" applyFill="1" applyBorder="1" applyAlignment="1">
      <alignment horizontal="center" vertical="center" wrapText="1"/>
    </xf>
    <xf numFmtId="0" fontId="29" fillId="2" borderId="2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10"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29" fillId="27" borderId="20" xfId="0" applyFont="1" applyFill="1" applyBorder="1" applyAlignment="1">
      <alignment horizontal="center" vertical="center" wrapText="1"/>
    </xf>
    <xf numFmtId="0" fontId="29" fillId="27" borderId="10" xfId="0" applyFont="1" applyFill="1" applyBorder="1" applyAlignment="1">
      <alignment horizontal="center" vertical="center" wrapText="1"/>
    </xf>
    <xf numFmtId="0" fontId="29" fillId="27" borderId="16" xfId="0" applyFont="1" applyFill="1" applyBorder="1" applyAlignment="1">
      <alignment horizontal="center" vertical="center" wrapText="1"/>
    </xf>
    <xf numFmtId="0" fontId="29" fillId="28" borderId="29" xfId="0" applyFont="1" applyFill="1" applyBorder="1" applyAlignment="1">
      <alignment horizontal="center" vertical="center" wrapText="1"/>
    </xf>
    <xf numFmtId="0" fontId="29" fillId="28" borderId="10" xfId="0" applyFont="1" applyFill="1" applyBorder="1" applyAlignment="1">
      <alignment horizontal="center" vertical="center" wrapText="1"/>
    </xf>
    <xf numFmtId="0" fontId="29" fillId="28" borderId="30" xfId="0" applyFont="1" applyFill="1" applyBorder="1" applyAlignment="1">
      <alignment horizontal="center" vertical="center" wrapText="1"/>
    </xf>
    <xf numFmtId="0" fontId="29" fillId="29" borderId="20" xfId="0" applyFont="1" applyFill="1" applyBorder="1" applyAlignment="1">
      <alignment horizontal="center" vertical="center" wrapText="1"/>
    </xf>
    <xf numFmtId="0" fontId="29" fillId="29" borderId="10" xfId="0" applyFont="1" applyFill="1" applyBorder="1" applyAlignment="1">
      <alignment horizontal="center" vertical="center" wrapText="1"/>
    </xf>
    <xf numFmtId="0" fontId="29" fillId="29" borderId="16" xfId="0" applyFont="1" applyFill="1" applyBorder="1" applyAlignment="1">
      <alignment horizontal="center" vertical="center" wrapText="1"/>
    </xf>
    <xf numFmtId="0" fontId="29" fillId="11" borderId="66" xfId="0" applyFont="1" applyFill="1" applyBorder="1" applyAlignment="1">
      <alignment horizontal="center" vertical="center" wrapText="1"/>
    </xf>
    <xf numFmtId="0" fontId="29" fillId="11" borderId="67" xfId="0" applyFont="1" applyFill="1" applyBorder="1" applyAlignment="1">
      <alignment horizontal="center" vertical="center" wrapText="1"/>
    </xf>
    <xf numFmtId="0" fontId="29" fillId="11" borderId="68" xfId="0" applyFont="1" applyFill="1" applyBorder="1" applyAlignment="1">
      <alignment horizontal="center" vertical="center" wrapText="1"/>
    </xf>
    <xf numFmtId="0" fontId="29" fillId="0" borderId="0" xfId="0" applyFont="1"/>
    <xf numFmtId="0" fontId="6" fillId="0" borderId="12" xfId="0" applyFont="1" applyBorder="1" applyAlignment="1">
      <alignment horizontal="center" vertical="center" wrapText="1"/>
    </xf>
    <xf numFmtId="15" fontId="6"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8" fillId="0" borderId="11" xfId="0" applyFont="1" applyBorder="1" applyAlignment="1">
      <alignment horizontal="center" vertical="center" wrapText="1"/>
    </xf>
    <xf numFmtId="15" fontId="8" fillId="0" borderId="11"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8" fillId="0" borderId="12" xfId="0" applyFont="1" applyBorder="1" applyAlignment="1">
      <alignment horizontal="center" vertical="center" wrapText="1"/>
    </xf>
    <xf numFmtId="164" fontId="8" fillId="0" borderId="11" xfId="1" applyNumberFormat="1" applyFont="1" applyFill="1" applyBorder="1" applyAlignment="1" applyProtection="1">
      <alignment horizontal="center" vertical="center" wrapText="1"/>
    </xf>
    <xf numFmtId="164" fontId="6" fillId="0" borderId="11" xfId="1" applyNumberFormat="1" applyFont="1" applyFill="1" applyBorder="1" applyAlignment="1" applyProtection="1">
      <alignment horizontal="center" vertical="center" wrapText="1"/>
    </xf>
    <xf numFmtId="15" fontId="6" fillId="0" borderId="12" xfId="0" applyNumberFormat="1" applyFont="1" applyBorder="1" applyAlignment="1">
      <alignment horizontal="center" vertical="center" wrapText="1"/>
    </xf>
    <xf numFmtId="0" fontId="6" fillId="0" borderId="11" xfId="0" applyFont="1" applyBorder="1" applyAlignment="1">
      <alignment horizontal="justify" vertical="center" wrapText="1"/>
    </xf>
    <xf numFmtId="2" fontId="6" fillId="0" borderId="11"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9" fontId="6" fillId="0" borderId="11" xfId="1" applyFont="1" applyBorder="1" applyAlignment="1" applyProtection="1">
      <alignment horizontal="center" vertical="center"/>
    </xf>
    <xf numFmtId="0" fontId="5" fillId="0" borderId="11" xfId="0" applyFont="1" applyBorder="1" applyAlignment="1">
      <alignment horizontal="center" vertical="center" wrapText="1"/>
    </xf>
    <xf numFmtId="15" fontId="28" fillId="0" borderId="21" xfId="0" applyNumberFormat="1" applyFont="1" applyBorder="1" applyAlignment="1">
      <alignment horizontal="center" vertical="center" wrapText="1"/>
    </xf>
    <xf numFmtId="0" fontId="28" fillId="0" borderId="11" xfId="0" applyFont="1" applyBorder="1" applyAlignment="1">
      <alignment horizontal="justify" vertical="center" wrapText="1"/>
    </xf>
    <xf numFmtId="0" fontId="28" fillId="0" borderId="11" xfId="0" applyFont="1" applyBorder="1" applyAlignment="1">
      <alignment horizontal="center" vertical="center" wrapText="1"/>
    </xf>
    <xf numFmtId="0" fontId="28" fillId="0" borderId="17" xfId="0" applyFont="1" applyBorder="1" applyAlignment="1">
      <alignment horizontal="justify" vertical="center" wrapText="1"/>
    </xf>
    <xf numFmtId="15" fontId="28" fillId="0" borderId="12" xfId="0" applyNumberFormat="1" applyFont="1" applyBorder="1" applyAlignment="1">
      <alignment horizontal="center" vertical="center" wrapText="1"/>
    </xf>
    <xf numFmtId="0" fontId="28" fillId="0" borderId="13" xfId="0" applyFont="1" applyBorder="1" applyAlignment="1">
      <alignment horizontal="justify" vertical="center" wrapText="1"/>
    </xf>
    <xf numFmtId="0" fontId="16" fillId="0" borderId="6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5" xfId="0" applyFont="1" applyBorder="1" applyAlignment="1">
      <alignment horizontal="justify" vertical="center" wrapText="1"/>
    </xf>
    <xf numFmtId="9" fontId="8" fillId="0" borderId="11" xfId="1" applyFont="1" applyFill="1" applyBorder="1" applyAlignment="1" applyProtection="1">
      <alignment horizontal="center" vertical="center" wrapText="1"/>
    </xf>
    <xf numFmtId="0" fontId="5" fillId="0" borderId="11" xfId="0" applyFont="1" applyBorder="1" applyAlignment="1">
      <alignment horizontal="justify" vertical="center" wrapText="1"/>
    </xf>
    <xf numFmtId="0" fontId="8" fillId="0" borderId="13" xfId="0" applyFont="1" applyBorder="1" applyAlignment="1">
      <alignment horizontal="center" vertical="center" wrapText="1"/>
    </xf>
    <xf numFmtId="0" fontId="8" fillId="0" borderId="12" xfId="0" applyFont="1" applyBorder="1" applyAlignment="1">
      <alignment horizontal="justify" vertical="center" wrapText="1"/>
    </xf>
    <xf numFmtId="0" fontId="6" fillId="0" borderId="11" xfId="0" applyFont="1" applyBorder="1" applyAlignment="1">
      <alignment horizontal="left" vertical="center" wrapText="1"/>
    </xf>
    <xf numFmtId="0" fontId="6" fillId="0" borderId="12" xfId="0" applyFont="1" applyBorder="1" applyAlignment="1">
      <alignment horizontal="justify" vertical="center" wrapText="1"/>
    </xf>
    <xf numFmtId="49" fontId="6" fillId="0" borderId="11" xfId="0" applyNumberFormat="1" applyFont="1" applyBorder="1" applyAlignment="1">
      <alignment horizontal="justify" vertical="center" wrapText="1"/>
    </xf>
    <xf numFmtId="0" fontId="6" fillId="0" borderId="11" xfId="0" applyFont="1" applyBorder="1" applyAlignment="1">
      <alignment horizontal="justify" vertical="center"/>
    </xf>
    <xf numFmtId="49" fontId="5" fillId="0" borderId="11" xfId="0" applyNumberFormat="1" applyFont="1" applyBorder="1" applyAlignment="1">
      <alignment horizontal="justify" vertical="center" wrapText="1"/>
    </xf>
    <xf numFmtId="15" fontId="6" fillId="10" borderId="11" xfId="0" applyNumberFormat="1"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12" xfId="0" applyFont="1" applyFill="1" applyBorder="1" applyAlignment="1">
      <alignment horizontal="justify" vertical="center"/>
    </xf>
    <xf numFmtId="9" fontId="6" fillId="0" borderId="11" xfId="1" applyFont="1" applyBorder="1" applyAlignment="1" applyProtection="1">
      <alignment horizontal="center" vertical="center" wrapText="1"/>
    </xf>
    <xf numFmtId="9" fontId="6" fillId="10" borderId="11" xfId="1" applyFont="1" applyFill="1" applyBorder="1" applyAlignment="1" applyProtection="1">
      <alignment horizontal="center" vertical="center" wrapText="1"/>
    </xf>
    <xf numFmtId="0" fontId="6" fillId="0" borderId="12" xfId="0" applyFont="1" applyBorder="1" applyAlignment="1">
      <alignment horizontal="justify" vertical="center"/>
    </xf>
    <xf numFmtId="9" fontId="8" fillId="0" borderId="11" xfId="0" applyNumberFormat="1" applyFont="1" applyBorder="1" applyAlignment="1">
      <alignment horizontal="center" vertical="center" wrapText="1"/>
    </xf>
    <xf numFmtId="164" fontId="6" fillId="0" borderId="11" xfId="1" applyNumberFormat="1" applyFont="1" applyBorder="1" applyAlignment="1" applyProtection="1">
      <alignment horizontal="center" vertical="center" wrapText="1"/>
    </xf>
    <xf numFmtId="9" fontId="6" fillId="0" borderId="11" xfId="1" applyFont="1" applyFill="1" applyBorder="1" applyAlignment="1" applyProtection="1">
      <alignment horizontal="center" vertical="center" wrapText="1"/>
    </xf>
    <xf numFmtId="0" fontId="10" fillId="0" borderId="11" xfId="0" applyFont="1" applyBorder="1" applyAlignment="1">
      <alignment horizontal="center" vertical="center" wrapText="1"/>
    </xf>
    <xf numFmtId="9" fontId="6" fillId="0" borderId="11" xfId="0" applyNumberFormat="1" applyFont="1" applyBorder="1" applyAlignment="1">
      <alignment horizontal="center" vertical="center" wrapText="1"/>
    </xf>
    <xf numFmtId="0" fontId="5" fillId="0" borderId="12" xfId="0" applyFont="1" applyBorder="1" applyAlignment="1">
      <alignment horizontal="justify" vertical="center" wrapText="1"/>
    </xf>
    <xf numFmtId="9" fontId="6" fillId="21" borderId="11" xfId="1" applyFont="1" applyFill="1" applyBorder="1" applyAlignment="1" applyProtection="1">
      <alignment horizontal="center" vertical="center"/>
    </xf>
    <xf numFmtId="9" fontId="6" fillId="0" borderId="11" xfId="1" applyFont="1" applyFill="1" applyBorder="1" applyAlignment="1" applyProtection="1">
      <alignment horizontal="center" vertical="center"/>
    </xf>
    <xf numFmtId="0" fontId="6" fillId="0" borderId="13" xfId="0" applyFont="1" applyBorder="1" applyAlignment="1">
      <alignment horizontal="justify" vertical="center" wrapText="1"/>
    </xf>
    <xf numFmtId="0" fontId="8" fillId="0" borderId="11" xfId="0" applyFont="1" applyBorder="1" applyAlignment="1">
      <alignment horizontal="justify" vertical="center" wrapText="1"/>
    </xf>
    <xf numFmtId="49" fontId="6" fillId="0" borderId="11" xfId="0" applyNumberFormat="1" applyFont="1" applyBorder="1" applyAlignment="1">
      <alignment horizontal="justify" vertical="center"/>
    </xf>
    <xf numFmtId="49" fontId="8" fillId="0" borderId="11" xfId="0" applyNumberFormat="1" applyFont="1" applyBorder="1" applyAlignment="1">
      <alignment horizontal="center" vertical="center" wrapText="1"/>
    </xf>
    <xf numFmtId="0" fontId="8" fillId="0" borderId="13" xfId="0" applyFont="1" applyBorder="1" applyAlignment="1">
      <alignment horizontal="justify" vertical="center" wrapText="1"/>
    </xf>
    <xf numFmtId="0" fontId="15" fillId="0" borderId="11" xfId="0" applyFont="1" applyBorder="1" applyAlignment="1">
      <alignment horizontal="center" vertical="center" wrapText="1"/>
    </xf>
    <xf numFmtId="0" fontId="6" fillId="10" borderId="12" xfId="0" applyFont="1" applyFill="1" applyBorder="1" applyAlignment="1">
      <alignment horizontal="justify" vertical="center" wrapText="1"/>
    </xf>
    <xf numFmtId="0" fontId="6" fillId="10" borderId="11" xfId="0" applyFont="1" applyFill="1" applyBorder="1" applyAlignment="1">
      <alignment horizontal="justify" vertical="center" wrapText="1"/>
    </xf>
    <xf numFmtId="0" fontId="6" fillId="10" borderId="11" xfId="0" applyFont="1" applyFill="1" applyBorder="1" applyAlignment="1">
      <alignment horizontal="left" vertical="center" wrapText="1"/>
    </xf>
    <xf numFmtId="16" fontId="6" fillId="0" borderId="11" xfId="0" applyNumberFormat="1" applyFont="1" applyBorder="1" applyAlignment="1">
      <alignment horizontal="justify" vertical="center" wrapText="1"/>
    </xf>
    <xf numFmtId="0" fontId="6" fillId="0" borderId="11" xfId="0" applyFont="1" applyBorder="1" applyAlignment="1">
      <alignment horizontal="justify" vertical="top" wrapText="1"/>
    </xf>
    <xf numFmtId="15" fontId="20" fillId="0" borderId="11"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12" xfId="0" applyFont="1" applyBorder="1" applyAlignment="1">
      <alignment horizontal="justify" vertical="center" wrapText="1"/>
    </xf>
    <xf numFmtId="164" fontId="20" fillId="0" borderId="11" xfId="1" applyNumberFormat="1" applyFont="1" applyBorder="1" applyAlignment="1" applyProtection="1">
      <alignment horizontal="center" vertical="center" wrapText="1"/>
    </xf>
    <xf numFmtId="0" fontId="20" fillId="0" borderId="13" xfId="0" applyFont="1" applyBorder="1" applyAlignment="1">
      <alignment horizontal="center" vertical="center" wrapText="1"/>
    </xf>
    <xf numFmtId="0" fontId="6" fillId="0" borderId="12" xfId="0" applyFont="1" applyBorder="1"/>
    <xf numFmtId="0" fontId="6" fillId="0" borderId="11" xfId="0" applyFont="1" applyBorder="1"/>
    <xf numFmtId="0" fontId="6" fillId="0" borderId="11" xfId="0" applyFont="1" applyBorder="1" applyAlignment="1">
      <alignment vertical="center"/>
    </xf>
    <xf numFmtId="0" fontId="6" fillId="0" borderId="13" xfId="0" applyFont="1" applyBorder="1"/>
    <xf numFmtId="0" fontId="20" fillId="0" borderId="11" xfId="0" applyFont="1" applyBorder="1" applyAlignment="1">
      <alignment horizontal="justify" vertical="center"/>
    </xf>
    <xf numFmtId="0" fontId="22" fillId="0" borderId="12" xfId="0" applyFont="1" applyBorder="1" applyAlignment="1">
      <alignment horizontal="justify" vertical="center" wrapText="1"/>
    </xf>
    <xf numFmtId="0" fontId="22" fillId="0" borderId="11" xfId="0" applyFont="1" applyBorder="1" applyAlignment="1">
      <alignment horizontal="justify" vertical="center" wrapText="1"/>
    </xf>
    <xf numFmtId="0" fontId="23" fillId="0" borderId="12" xfId="0" applyFont="1" applyBorder="1" applyAlignment="1">
      <alignment horizontal="justify" vertical="center" wrapText="1"/>
    </xf>
    <xf numFmtId="0" fontId="24" fillId="0" borderId="11" xfId="0" applyFont="1" applyBorder="1" applyAlignment="1">
      <alignment horizontal="justify" vertical="center" wrapText="1"/>
    </xf>
    <xf numFmtId="0" fontId="25" fillId="0" borderId="11" xfId="0" applyFont="1" applyBorder="1" applyAlignment="1">
      <alignment horizontal="justify" vertical="center" wrapText="1"/>
    </xf>
    <xf numFmtId="9" fontId="20" fillId="0" borderId="11" xfId="0" applyNumberFormat="1" applyFont="1" applyBorder="1" applyAlignment="1">
      <alignment horizontal="center" vertical="center" wrapText="1"/>
    </xf>
    <xf numFmtId="0" fontId="26" fillId="0" borderId="11" xfId="0" applyFont="1" applyBorder="1" applyAlignment="1">
      <alignment horizontal="center" vertical="center" wrapText="1"/>
    </xf>
    <xf numFmtId="0" fontId="6" fillId="0" borderId="69" xfId="0" applyFont="1" applyBorder="1" applyAlignment="1">
      <alignment horizontal="center" vertical="center" wrapText="1"/>
    </xf>
    <xf numFmtId="15" fontId="20" fillId="0" borderId="70" xfId="0" applyNumberFormat="1" applyFont="1" applyBorder="1" applyAlignment="1">
      <alignment horizontal="center" vertical="center" wrapText="1"/>
    </xf>
    <xf numFmtId="0" fontId="20" fillId="0" borderId="70" xfId="0" applyFont="1" applyBorder="1" applyAlignment="1">
      <alignment horizontal="center" vertical="center" wrapText="1"/>
    </xf>
    <xf numFmtId="0" fontId="20" fillId="0" borderId="70" xfId="0" applyFont="1" applyBorder="1" applyAlignment="1">
      <alignment horizontal="justify" vertical="center"/>
    </xf>
    <xf numFmtId="0" fontId="20" fillId="0" borderId="71" xfId="0" applyFont="1" applyBorder="1" applyAlignment="1">
      <alignment horizontal="justify" vertical="center" wrapText="1"/>
    </xf>
    <xf numFmtId="0" fontId="20" fillId="0" borderId="69" xfId="0" applyFont="1" applyBorder="1" applyAlignment="1">
      <alignment horizontal="justify" vertical="center" wrapText="1"/>
    </xf>
    <xf numFmtId="0" fontId="20" fillId="0" borderId="70" xfId="0" applyFont="1" applyBorder="1" applyAlignment="1">
      <alignment horizontal="justify" vertical="center" wrapText="1"/>
    </xf>
    <xf numFmtId="164" fontId="20" fillId="0" borderId="70" xfId="1" applyNumberFormat="1" applyFont="1" applyBorder="1" applyAlignment="1" applyProtection="1">
      <alignment horizontal="center" vertical="center" wrapText="1"/>
    </xf>
    <xf numFmtId="0" fontId="20" fillId="0" borderId="71" xfId="0" applyFont="1" applyBorder="1" applyAlignment="1">
      <alignment horizontal="center" vertical="center" wrapText="1"/>
    </xf>
    <xf numFmtId="0" fontId="6" fillId="0" borderId="69" xfId="0" applyFont="1" applyBorder="1"/>
    <xf numFmtId="0" fontId="6" fillId="0" borderId="70" xfId="0" applyFont="1" applyBorder="1"/>
    <xf numFmtId="2" fontId="6" fillId="0" borderId="70" xfId="0" applyNumberFormat="1" applyFont="1" applyBorder="1" applyAlignment="1">
      <alignment horizontal="center" vertical="center" wrapText="1"/>
    </xf>
    <xf numFmtId="164" fontId="6" fillId="0" borderId="70" xfId="0" applyNumberFormat="1" applyFont="1" applyBorder="1" applyAlignment="1">
      <alignment horizontal="center" vertical="center" wrapText="1"/>
    </xf>
    <xf numFmtId="9" fontId="6" fillId="0" borderId="70" xfId="1" applyFont="1" applyBorder="1" applyAlignment="1" applyProtection="1">
      <alignment horizontal="center" vertical="center"/>
    </xf>
    <xf numFmtId="0" fontId="5" fillId="0" borderId="70" xfId="0" applyFont="1" applyBorder="1" applyAlignment="1">
      <alignment horizontal="center" vertical="center" wrapText="1"/>
    </xf>
    <xf numFmtId="0" fontId="6" fillId="0" borderId="70" xfId="0" applyFont="1" applyBorder="1" applyAlignment="1">
      <alignment vertical="center"/>
    </xf>
    <xf numFmtId="0" fontId="6" fillId="0" borderId="71" xfId="0" applyFont="1" applyBorder="1"/>
    <xf numFmtId="15" fontId="28" fillId="0" borderId="72" xfId="0" applyNumberFormat="1" applyFont="1" applyBorder="1" applyAlignment="1">
      <alignment horizontal="center" vertical="center" wrapText="1"/>
    </xf>
    <xf numFmtId="0" fontId="28" fillId="0" borderId="70" xfId="0" applyFont="1" applyBorder="1" applyAlignment="1">
      <alignment horizontal="justify" vertical="center" wrapText="1"/>
    </xf>
    <xf numFmtId="0" fontId="28" fillId="0" borderId="70" xfId="0" applyFont="1" applyBorder="1" applyAlignment="1">
      <alignment horizontal="center" vertical="center" wrapText="1"/>
    </xf>
    <xf numFmtId="0" fontId="28" fillId="0" borderId="73" xfId="0" applyFont="1" applyBorder="1" applyAlignment="1">
      <alignment horizontal="justify" vertical="center" wrapText="1"/>
    </xf>
    <xf numFmtId="15" fontId="28" fillId="0" borderId="69" xfId="0" applyNumberFormat="1" applyFont="1" applyBorder="1" applyAlignment="1">
      <alignment horizontal="center" vertical="center" wrapText="1"/>
    </xf>
    <xf numFmtId="0" fontId="28" fillId="0" borderId="71" xfId="0" applyFont="1" applyBorder="1" applyAlignment="1">
      <alignment horizontal="justify" vertical="center" wrapText="1"/>
    </xf>
    <xf numFmtId="0" fontId="5" fillId="15" borderId="7" xfId="0" applyFont="1" applyFill="1" applyBorder="1" applyAlignment="1">
      <alignment horizontal="center" vertical="center" wrapText="1"/>
    </xf>
    <xf numFmtId="0" fontId="5" fillId="15" borderId="8"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 fillId="15" borderId="28"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7" fillId="22" borderId="36"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7" fillId="22" borderId="57" xfId="0" applyFont="1" applyFill="1" applyBorder="1" applyAlignment="1">
      <alignment horizontal="center" vertical="center" wrapText="1"/>
    </xf>
    <xf numFmtId="0" fontId="5" fillId="27" borderId="7" xfId="0" applyFont="1" applyFill="1" applyBorder="1" applyAlignment="1">
      <alignment horizontal="center" vertical="center" wrapText="1"/>
    </xf>
    <xf numFmtId="0" fontId="5" fillId="27" borderId="8" xfId="0" applyFont="1" applyFill="1" applyBorder="1" applyAlignment="1">
      <alignment horizontal="center" vertical="center" wrapText="1"/>
    </xf>
    <xf numFmtId="0" fontId="7" fillId="18" borderId="31" xfId="0" applyFont="1" applyFill="1" applyBorder="1" applyAlignment="1">
      <alignment horizontal="center" vertical="center" wrapText="1"/>
    </xf>
    <xf numFmtId="0" fontId="7" fillId="18" borderId="32" xfId="0" applyFont="1" applyFill="1" applyBorder="1" applyAlignment="1">
      <alignment horizontal="center" vertical="center" wrapText="1"/>
    </xf>
    <xf numFmtId="0" fontId="7" fillId="18" borderId="33" xfId="0" applyFont="1" applyFill="1" applyBorder="1" applyAlignment="1">
      <alignment horizontal="center" vertical="center" wrapText="1"/>
    </xf>
    <xf numFmtId="0" fontId="7" fillId="17" borderId="31" xfId="0" applyFont="1" applyFill="1" applyBorder="1" applyAlignment="1">
      <alignment horizontal="center" vertical="center" wrapText="1"/>
    </xf>
    <xf numFmtId="0" fontId="7" fillId="17" borderId="32" xfId="0" applyFont="1" applyFill="1" applyBorder="1" applyAlignment="1">
      <alignment horizontal="center" vertical="center" wrapText="1"/>
    </xf>
    <xf numFmtId="0" fontId="7" fillId="17" borderId="33" xfId="0" applyFont="1" applyFill="1" applyBorder="1" applyAlignment="1">
      <alignment horizontal="center" vertical="center" wrapText="1"/>
    </xf>
    <xf numFmtId="0" fontId="7" fillId="19" borderId="22" xfId="0" applyFont="1" applyFill="1" applyBorder="1" applyAlignment="1">
      <alignment horizontal="center" vertical="center" wrapText="1"/>
    </xf>
    <xf numFmtId="0" fontId="7" fillId="19" borderId="23" xfId="0" applyFont="1" applyFill="1" applyBorder="1" applyAlignment="1">
      <alignment horizontal="center" vertical="center" wrapText="1"/>
    </xf>
    <xf numFmtId="0" fontId="7" fillId="19"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5" fillId="15" borderId="27" xfId="0" applyFont="1" applyFill="1" applyBorder="1" applyAlignment="1">
      <alignment horizontal="center" vertical="center" wrapText="1"/>
    </xf>
    <xf numFmtId="0" fontId="6" fillId="0" borderId="38" xfId="0" applyFont="1" applyBorder="1" applyAlignment="1">
      <alignment horizontal="center"/>
    </xf>
    <xf numFmtId="0" fontId="6" fillId="0" borderId="39" xfId="0" applyFont="1" applyBorder="1" applyAlignment="1">
      <alignment horizontal="center"/>
    </xf>
    <xf numFmtId="0" fontId="6" fillId="0" borderId="40" xfId="0" applyFont="1" applyBorder="1" applyAlignment="1">
      <alignment horizontal="center"/>
    </xf>
    <xf numFmtId="0" fontId="6" fillId="0" borderId="34"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7" xfId="0" applyFont="1" applyBorder="1" applyAlignment="1">
      <alignment horizontal="center"/>
    </xf>
    <xf numFmtId="0" fontId="6" fillId="0" borderId="35" xfId="0" applyFont="1" applyBorder="1" applyAlignment="1">
      <alignment horizontal="center"/>
    </xf>
    <xf numFmtId="0" fontId="6" fillId="0" borderId="44" xfId="0" applyFont="1" applyBorder="1" applyAlignment="1">
      <alignment horizontal="center"/>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54"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55"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56" xfId="0" applyFont="1" applyBorder="1" applyAlignment="1">
      <alignment horizontal="center" vertical="center"/>
    </xf>
    <xf numFmtId="0" fontId="5" fillId="29" borderId="7" xfId="0" applyFont="1" applyFill="1" applyBorder="1" applyAlignment="1">
      <alignment horizontal="center" vertical="center" wrapText="1"/>
    </xf>
    <xf numFmtId="0" fontId="5" fillId="29" borderId="8" xfId="0" applyFont="1" applyFill="1" applyBorder="1" applyAlignment="1">
      <alignment horizontal="center" vertical="center" wrapText="1"/>
    </xf>
    <xf numFmtId="0" fontId="5" fillId="26" borderId="6" xfId="0" applyFont="1" applyFill="1" applyBorder="1" applyAlignment="1">
      <alignment horizontal="center" vertical="center" wrapText="1"/>
    </xf>
    <xf numFmtId="0" fontId="5" fillId="26" borderId="4" xfId="0" applyFont="1" applyFill="1" applyBorder="1" applyAlignment="1">
      <alignment horizontal="center" vertical="center" wrapText="1"/>
    </xf>
    <xf numFmtId="0" fontId="5" fillId="6" borderId="6" xfId="0" applyFont="1" applyFill="1" applyBorder="1" applyAlignment="1">
      <alignment horizontal="center" vertical="center"/>
    </xf>
    <xf numFmtId="0" fontId="5" fillId="6" borderId="26"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27" fillId="0" borderId="51" xfId="0" applyFont="1" applyBorder="1" applyAlignment="1">
      <alignment horizontal="left" vertical="center"/>
    </xf>
    <xf numFmtId="0" fontId="27" fillId="0" borderId="43" xfId="0" applyFont="1" applyBorder="1" applyAlignment="1">
      <alignment horizontal="left" vertical="center"/>
    </xf>
    <xf numFmtId="0" fontId="27" fillId="0" borderId="48" xfId="0" applyFont="1" applyBorder="1" applyAlignment="1">
      <alignment horizontal="left" vertical="center"/>
    </xf>
    <xf numFmtId="0" fontId="28" fillId="0" borderId="48" xfId="0" applyFont="1" applyBorder="1" applyAlignment="1">
      <alignment horizontal="center"/>
    </xf>
    <xf numFmtId="0" fontId="28" fillId="0" borderId="49" xfId="0" applyFont="1" applyBorder="1" applyAlignment="1">
      <alignment horizontal="center"/>
    </xf>
    <xf numFmtId="0" fontId="28" fillId="0" borderId="50" xfId="0" applyFont="1" applyBorder="1" applyAlignment="1">
      <alignment horizontal="center"/>
    </xf>
    <xf numFmtId="0" fontId="27" fillId="0" borderId="52" xfId="0" applyFont="1" applyBorder="1" applyAlignment="1">
      <alignment horizontal="left" vertical="center"/>
    </xf>
    <xf numFmtId="0" fontId="27" fillId="0" borderId="3" xfId="0" applyFont="1" applyBorder="1" applyAlignment="1">
      <alignment horizontal="left" vertical="center"/>
    </xf>
    <xf numFmtId="0" fontId="27" fillId="0" borderId="49" xfId="0" applyFont="1" applyBorder="1" applyAlignment="1">
      <alignment horizontal="left" vertical="center"/>
    </xf>
    <xf numFmtId="0" fontId="27" fillId="0" borderId="53" xfId="0" applyFont="1" applyBorder="1" applyAlignment="1">
      <alignment horizontal="left" vertical="center"/>
    </xf>
    <xf numFmtId="0" fontId="27" fillId="0" borderId="47" xfId="0" applyFont="1" applyBorder="1" applyAlignment="1">
      <alignment horizontal="left" vertical="center"/>
    </xf>
    <xf numFmtId="0" fontId="27" fillId="0" borderId="50" xfId="0" applyFont="1" applyBorder="1" applyAlignment="1">
      <alignment horizontal="left" vertical="center"/>
    </xf>
    <xf numFmtId="0" fontId="5" fillId="9" borderId="18"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25" borderId="25" xfId="0" applyFont="1" applyFill="1" applyBorder="1" applyAlignment="1">
      <alignment horizontal="center" vertical="center" wrapText="1"/>
    </xf>
    <xf numFmtId="0" fontId="5" fillId="25" borderId="27"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23" xfId="0" applyFont="1" applyFill="1" applyBorder="1" applyAlignment="1">
      <alignment horizontal="center" vertical="center" wrapText="1"/>
    </xf>
    <xf numFmtId="0" fontId="7" fillId="23" borderId="24" xfId="0" applyFont="1" applyFill="1" applyBorder="1" applyAlignment="1">
      <alignment horizontal="center" vertical="center" wrapText="1"/>
    </xf>
    <xf numFmtId="0" fontId="7" fillId="24" borderId="36" xfId="0" applyFont="1" applyFill="1" applyBorder="1" applyAlignment="1">
      <alignment horizontal="center" vertical="center" wrapText="1"/>
    </xf>
    <xf numFmtId="0" fontId="7" fillId="24" borderId="23" xfId="0" applyFont="1" applyFill="1" applyBorder="1" applyAlignment="1">
      <alignment horizontal="center" vertical="center" wrapText="1"/>
    </xf>
    <xf numFmtId="0" fontId="7" fillId="24" borderId="57" xfId="0" applyFont="1" applyFill="1" applyBorder="1" applyAlignment="1">
      <alignment horizontal="center" vertical="center" wrapText="1"/>
    </xf>
    <xf numFmtId="0" fontId="7" fillId="20" borderId="58" xfId="0" applyFont="1" applyFill="1" applyBorder="1" applyAlignment="1">
      <alignment horizontal="center" vertical="center"/>
    </xf>
    <xf numFmtId="0" fontId="7" fillId="20" borderId="59" xfId="0" applyFont="1" applyFill="1" applyBorder="1" applyAlignment="1">
      <alignment horizontal="center" vertical="center"/>
    </xf>
    <xf numFmtId="0" fontId="7" fillId="20" borderId="60" xfId="0" applyFont="1" applyFill="1" applyBorder="1" applyAlignment="1">
      <alignment horizontal="center" vertical="center"/>
    </xf>
    <xf numFmtId="0" fontId="5" fillId="25" borderId="6" xfId="0" applyFont="1" applyFill="1" applyBorder="1" applyAlignment="1">
      <alignment horizontal="center" vertical="center" wrapText="1"/>
    </xf>
    <xf numFmtId="0" fontId="5" fillId="25" borderId="4" xfId="0" applyFont="1" applyFill="1" applyBorder="1" applyAlignment="1">
      <alignment horizontal="center" vertical="center" wrapText="1"/>
    </xf>
    <xf numFmtId="0" fontId="5" fillId="25" borderId="26" xfId="0" applyFont="1" applyFill="1" applyBorder="1" applyAlignment="1">
      <alignment horizontal="center" vertical="center" wrapText="1"/>
    </xf>
    <xf numFmtId="0" fontId="5" fillId="25" borderId="28" xfId="0" applyFont="1" applyFill="1" applyBorder="1" applyAlignment="1">
      <alignment horizontal="center" vertical="center" wrapText="1"/>
    </xf>
    <xf numFmtId="0" fontId="5" fillId="26" borderId="18" xfId="0" applyFont="1" applyFill="1" applyBorder="1" applyAlignment="1">
      <alignment horizontal="center" vertical="center" wrapText="1"/>
    </xf>
    <xf numFmtId="0" fontId="5" fillId="26" borderId="19" xfId="0" applyFont="1" applyFill="1" applyBorder="1" applyAlignment="1">
      <alignment horizontal="center" vertical="center" wrapText="1"/>
    </xf>
    <xf numFmtId="0" fontId="5" fillId="16" borderId="63" xfId="0" applyFont="1" applyFill="1" applyBorder="1" applyAlignment="1">
      <alignment horizontal="center" vertical="center" wrapText="1"/>
    </xf>
    <xf numFmtId="0" fontId="5" fillId="16" borderId="28" xfId="0" applyFont="1" applyFill="1" applyBorder="1" applyAlignment="1">
      <alignment horizontal="center" vertical="center" wrapText="1"/>
    </xf>
    <xf numFmtId="0" fontId="5" fillId="28" borderId="7" xfId="0" applyFont="1" applyFill="1" applyBorder="1" applyAlignment="1">
      <alignment horizontal="center" vertical="center" wrapText="1"/>
    </xf>
    <xf numFmtId="0" fontId="5" fillId="28" borderId="8" xfId="0" applyFont="1" applyFill="1" applyBorder="1" applyAlignment="1">
      <alignment horizontal="center" vertical="center" wrapText="1"/>
    </xf>
    <xf numFmtId="0" fontId="5" fillId="26" borderId="14" xfId="0" applyFont="1" applyFill="1" applyBorder="1" applyAlignment="1">
      <alignment horizontal="center" vertical="center" wrapText="1"/>
    </xf>
    <xf numFmtId="0" fontId="5" fillId="26" borderId="15" xfId="0" applyFont="1" applyFill="1" applyBorder="1" applyAlignment="1">
      <alignment horizontal="center" vertical="center" wrapText="1"/>
    </xf>
    <xf numFmtId="0" fontId="5" fillId="16" borderId="61" xfId="0" applyFont="1" applyFill="1" applyBorder="1" applyAlignment="1">
      <alignment horizontal="center" vertical="center" wrapText="1"/>
    </xf>
    <xf numFmtId="0" fontId="5" fillId="16" borderId="27" xfId="0" applyFont="1" applyFill="1" applyBorder="1" applyAlignment="1">
      <alignment horizontal="center" vertical="center" wrapText="1"/>
    </xf>
    <xf numFmtId="0" fontId="5" fillId="16" borderId="62" xfId="0" applyFont="1" applyFill="1" applyBorder="1" applyAlignment="1">
      <alignment horizontal="center" vertical="center" wrapText="1"/>
    </xf>
    <xf numFmtId="0" fontId="5" fillId="16" borderId="4" xfId="0" applyFont="1" applyFill="1" applyBorder="1" applyAlignment="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1">
    <dxf>
      <font>
        <b/>
        <i val="0"/>
        <strike val="0"/>
        <color theme="0"/>
      </font>
      <fill>
        <patternFill>
          <bgColor rgb="FFC00000"/>
        </patternFill>
      </fill>
    </dxf>
    <dxf>
      <font>
        <b/>
        <i val="0"/>
        <strike val="0"/>
        <color theme="0"/>
      </font>
      <fill>
        <patternFill>
          <bgColor theme="6" tint="-0.499984740745262"/>
        </patternFill>
      </fill>
    </dxf>
    <dxf>
      <fill>
        <patternFill>
          <bgColor rgb="FFC00000"/>
        </patternFill>
      </fill>
    </dxf>
    <dxf>
      <fill>
        <patternFill>
          <bgColor rgb="FF00B050"/>
        </patternFill>
      </fill>
    </dxf>
    <dxf>
      <font>
        <b/>
        <i val="0"/>
        <strike val="0"/>
        <color theme="0"/>
      </font>
      <fill>
        <patternFill>
          <bgColor theme="6" tint="-0.499984740745262"/>
        </patternFill>
      </fill>
    </dxf>
    <dxf>
      <font>
        <b/>
        <i val="0"/>
        <strike val="0"/>
        <color theme="0"/>
      </font>
      <fill>
        <patternFill>
          <bgColor rgb="FFC00000"/>
        </patternFill>
      </fill>
    </dxf>
    <dxf>
      <font>
        <b val="0"/>
        <i/>
      </font>
      <fill>
        <patternFill>
          <bgColor theme="9" tint="-0.24994659260841701"/>
        </patternFill>
      </fill>
    </dxf>
    <dxf>
      <font>
        <strike val="0"/>
        <color theme="0"/>
      </font>
      <fill>
        <patternFill>
          <bgColor theme="6" tint="-0.499984740745262"/>
        </patternFill>
      </fill>
    </dxf>
    <dxf>
      <font>
        <strike val="0"/>
        <color auto="1"/>
      </font>
      <fill>
        <patternFill>
          <bgColor rgb="FFFFC000"/>
        </patternFill>
      </fill>
    </dxf>
    <dxf>
      <font>
        <strike val="0"/>
        <color theme="0"/>
      </font>
      <fill>
        <patternFill>
          <bgColor rgb="FFC00000"/>
        </patternFill>
      </fill>
    </dxf>
    <dxf>
      <font>
        <b/>
        <i val="0"/>
        <strike val="0"/>
        <color theme="0"/>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148167</xdr:rowOff>
    </xdr:from>
    <xdr:to>
      <xdr:col>2</xdr:col>
      <xdr:colOff>148166</xdr:colOff>
      <xdr:row>3</xdr:row>
      <xdr:rowOff>52917</xdr:rowOff>
    </xdr:to>
    <xdr:pic>
      <xdr:nvPicPr>
        <xdr:cNvPr id="6" name="0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48167"/>
          <a:ext cx="1333501" cy="698500"/>
        </a:xfrm>
        <a:prstGeom prst="rect">
          <a:avLst/>
        </a:prstGeom>
      </xdr:spPr>
    </xdr:pic>
    <xdr:clientData/>
  </xdr:twoCellAnchor>
  <xdr:twoCellAnchor editAs="oneCell">
    <xdr:from>
      <xdr:col>64</xdr:col>
      <xdr:colOff>57151</xdr:colOff>
      <xdr:row>0</xdr:row>
      <xdr:rowOff>137584</xdr:rowOff>
    </xdr:from>
    <xdr:to>
      <xdr:col>64</xdr:col>
      <xdr:colOff>1485901</xdr:colOff>
      <xdr:row>2</xdr:row>
      <xdr:rowOff>200025</xdr:rowOff>
    </xdr:to>
    <xdr:pic>
      <xdr:nvPicPr>
        <xdr:cNvPr id="4" name="0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570351" y="137584"/>
          <a:ext cx="1428750" cy="5958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2018/PM/PM_2018/I%20SEGUIMIENTO%202018/CCSE-FT-019%20PLAN%20DE%20MEJORAMIENTO_2018_OCI_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idelmanjarres/Library/Containers/com.microsoft.Excel/Data/Documents/Z:\2018\PM\PM_2018\I%20SEGUIMIENTO%202018\CCSE-FT-019%20PLAN%20DE%20MEJORAMIENTO_2018_OCI_CONSOLID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idelmanjarres/Library/Containers/com.microsoft.Excel/Data/Documents/Z:\2018\PM\PM_2018\CCSE-FT-001%20DERECHOS%20DE%20AUTO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idelmanjarres/Library/Containers/com.microsoft.Excel/Data/Documents/Z:\2018\PM\Matriz_PM_CIC%20Plane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idelmanjarres/Library/Containers/com.microsoft.Excel/Data/Documents/C:\Users\gmoralesp\Downloads\CCSE-FT-001%20ADMIN.ACCIONES%20C.YP.-Sub.Admin%20Mayo3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19_PM"/>
      <sheetName val="PM 2018_EXTERNO"/>
      <sheetName val="Datos"/>
      <sheetName val="Datos."/>
    </sheetNames>
    <sheetDataSet>
      <sheetData sheetId="0" refreshError="1"/>
      <sheetData sheetId="1" refreshError="1"/>
      <sheetData sheetId="2" refreshError="1"/>
      <sheetData sheetId="3"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row r="54">
          <cell r="G54">
            <v>0</v>
          </cell>
          <cell r="H54">
            <v>0</v>
          </cell>
        </row>
        <row r="55">
          <cell r="G55">
            <v>0</v>
          </cell>
          <cell r="H55">
            <v>0</v>
          </cell>
        </row>
        <row r="56">
          <cell r="G56">
            <v>0</v>
          </cell>
        </row>
        <row r="57">
          <cell r="G57">
            <v>0</v>
          </cell>
          <cell r="H57">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27"/>
  <sheetViews>
    <sheetView tabSelected="1" zoomScaleNormal="100" workbookViewId="0">
      <selection activeCell="E10" sqref="E10"/>
    </sheetView>
  </sheetViews>
  <sheetFormatPr baseColWidth="10" defaultColWidth="11.5" defaultRowHeight="13" x14ac:dyDescent="0.15"/>
  <cols>
    <col min="1" max="1" width="10.83203125" style="31" customWidth="1"/>
    <col min="2" max="2" width="11.5" style="31" customWidth="1"/>
    <col min="3" max="3" width="13" style="31" customWidth="1"/>
    <col min="4" max="4" width="19.83203125" style="32" bestFit="1" customWidth="1"/>
    <col min="5" max="5" width="13.5" style="32" customWidth="1"/>
    <col min="6" max="6" width="16.5" style="32" bestFit="1" customWidth="1"/>
    <col min="7" max="7" width="41.5" style="32" customWidth="1"/>
    <col min="8" max="8" width="20.6640625" style="32" customWidth="1"/>
    <col min="9" max="9" width="21.1640625" style="32" customWidth="1"/>
    <col min="10" max="10" width="33.33203125" style="33" customWidth="1"/>
    <col min="11" max="11" width="10.5" style="31" customWidth="1"/>
    <col min="12" max="12" width="10.6640625" style="31" customWidth="1"/>
    <col min="13" max="13" width="20.5" style="31" bestFit="1" customWidth="1"/>
    <col min="14" max="14" width="16.83203125" style="32" bestFit="1" customWidth="1"/>
    <col min="15" max="16" width="10.6640625" style="31" customWidth="1"/>
    <col min="17" max="17" width="12.33203125" style="31" customWidth="1"/>
    <col min="18" max="20" width="14" style="32" customWidth="1"/>
    <col min="21" max="21" width="14.83203125" style="32" customWidth="1"/>
    <col min="22" max="22" width="12.6640625" style="31" customWidth="1"/>
    <col min="23" max="23" width="52.6640625" style="31" customWidth="1"/>
    <col min="24" max="24" width="14.33203125" style="31" customWidth="1"/>
    <col min="25" max="25" width="12.6640625" style="31" customWidth="1"/>
    <col min="26" max="26" width="16.6640625" style="31" customWidth="1"/>
    <col min="27" max="28" width="16.6640625" style="31" hidden="1" customWidth="1"/>
    <col min="29" max="29" width="15" style="31" customWidth="1"/>
    <col min="30" max="30" width="74.6640625" style="33" customWidth="1"/>
    <col min="31" max="31" width="18.6640625" style="31" customWidth="1"/>
    <col min="32" max="32" width="12.6640625" style="34" customWidth="1"/>
    <col min="33" max="33" width="52.6640625" style="34" customWidth="1"/>
    <col min="34" max="34" width="14.33203125" style="34" customWidth="1"/>
    <col min="35" max="35" width="13.6640625" style="34" customWidth="1"/>
    <col min="36" max="36" width="16.6640625" style="34" customWidth="1"/>
    <col min="37" max="38" width="16.6640625" style="31" hidden="1" customWidth="1"/>
    <col min="39" max="39" width="12.6640625" style="34" customWidth="1"/>
    <col min="40" max="40" width="74.6640625" style="34" customWidth="1"/>
    <col min="41" max="41" width="18.6640625" style="34" customWidth="1"/>
    <col min="42" max="42" width="12.6640625" style="34" customWidth="1"/>
    <col min="43" max="43" width="52.6640625" style="34" customWidth="1"/>
    <col min="44" max="44" width="14.33203125" style="34" customWidth="1"/>
    <col min="45" max="46" width="12.6640625" style="34" customWidth="1"/>
    <col min="47" max="48" width="16.6640625" style="31" hidden="1" customWidth="1"/>
    <col min="49" max="49" width="12.6640625" style="34" customWidth="1"/>
    <col min="50" max="50" width="74.6640625" style="34" customWidth="1"/>
    <col min="51" max="51" width="18.6640625" style="34" customWidth="1"/>
    <col min="52" max="52" width="12.6640625" style="34" customWidth="1"/>
    <col min="53" max="53" width="52.6640625" style="34" customWidth="1"/>
    <col min="54" max="54" width="14.33203125" style="34" customWidth="1"/>
    <col min="55" max="56" width="12.6640625" style="34" customWidth="1"/>
    <col min="57" max="58" width="16.6640625" style="31" hidden="1" customWidth="1"/>
    <col min="59" max="59" width="12.6640625" style="34" customWidth="1"/>
    <col min="60" max="60" width="74.6640625" style="34" customWidth="1"/>
    <col min="61" max="61" width="19.83203125" style="34" customWidth="1"/>
    <col min="62" max="62" width="15.33203125" style="34" customWidth="1"/>
    <col min="63" max="63" width="20.6640625" style="34" customWidth="1"/>
    <col min="64" max="64" width="15.33203125" style="34" customWidth="1"/>
    <col min="65" max="65" width="23.1640625" style="34" customWidth="1"/>
    <col min="66" max="16384" width="11.5" style="31"/>
  </cols>
  <sheetData>
    <row r="1" spans="1:65" ht="21" customHeight="1" x14ac:dyDescent="0.15">
      <c r="A1" s="188"/>
      <c r="B1" s="189"/>
      <c r="C1" s="190"/>
      <c r="D1" s="201" t="s">
        <v>74</v>
      </c>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3"/>
      <c r="BI1" s="217" t="s">
        <v>95</v>
      </c>
      <c r="BJ1" s="218"/>
      <c r="BK1" s="218"/>
      <c r="BL1" s="219"/>
      <c r="BM1" s="220"/>
    </row>
    <row r="2" spans="1:65" ht="21" customHeight="1" x14ac:dyDescent="0.15">
      <c r="A2" s="191"/>
      <c r="B2" s="192"/>
      <c r="C2" s="193"/>
      <c r="D2" s="204"/>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6"/>
      <c r="BI2" s="223" t="s">
        <v>152</v>
      </c>
      <c r="BJ2" s="224"/>
      <c r="BK2" s="224"/>
      <c r="BL2" s="225"/>
      <c r="BM2" s="221"/>
    </row>
    <row r="3" spans="1:65" ht="21" customHeight="1" x14ac:dyDescent="0.15">
      <c r="A3" s="191"/>
      <c r="B3" s="192"/>
      <c r="C3" s="193"/>
      <c r="D3" s="204"/>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6"/>
      <c r="BI3" s="223" t="s">
        <v>153</v>
      </c>
      <c r="BJ3" s="224"/>
      <c r="BK3" s="224"/>
      <c r="BL3" s="225"/>
      <c r="BM3" s="221"/>
    </row>
    <row r="4" spans="1:65" ht="21" customHeight="1" thickBot="1" x14ac:dyDescent="0.2">
      <c r="A4" s="194"/>
      <c r="B4" s="195"/>
      <c r="C4" s="196"/>
      <c r="D4" s="207"/>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9"/>
      <c r="BI4" s="226" t="s">
        <v>73</v>
      </c>
      <c r="BJ4" s="227"/>
      <c r="BK4" s="227"/>
      <c r="BL4" s="228"/>
      <c r="BM4" s="222"/>
    </row>
    <row r="5" spans="1:65" ht="6" customHeight="1" thickBot="1" x14ac:dyDescent="0.2"/>
    <row r="6" spans="1:65" ht="15" customHeight="1" thickBot="1" x14ac:dyDescent="0.2">
      <c r="A6" s="170" t="s">
        <v>154</v>
      </c>
      <c r="B6" s="171"/>
      <c r="C6" s="171"/>
      <c r="D6" s="171"/>
      <c r="E6" s="171"/>
      <c r="F6" s="171"/>
      <c r="G6" s="171"/>
      <c r="H6" s="172"/>
      <c r="I6" s="173" t="s">
        <v>8</v>
      </c>
      <c r="J6" s="174"/>
      <c r="K6" s="174"/>
      <c r="L6" s="174"/>
      <c r="M6" s="174"/>
      <c r="N6" s="174"/>
      <c r="O6" s="174"/>
      <c r="P6" s="174"/>
      <c r="Q6" s="174"/>
      <c r="R6" s="174"/>
      <c r="S6" s="174"/>
      <c r="T6" s="174"/>
      <c r="U6" s="175"/>
      <c r="V6" s="176" t="s">
        <v>168</v>
      </c>
      <c r="W6" s="177"/>
      <c r="X6" s="177"/>
      <c r="Y6" s="177"/>
      <c r="Z6" s="177"/>
      <c r="AA6" s="177"/>
      <c r="AB6" s="177"/>
      <c r="AC6" s="177"/>
      <c r="AD6" s="177"/>
      <c r="AE6" s="178"/>
      <c r="AF6" s="165" t="s">
        <v>765</v>
      </c>
      <c r="AG6" s="166"/>
      <c r="AH6" s="166"/>
      <c r="AI6" s="166"/>
      <c r="AJ6" s="166"/>
      <c r="AK6" s="166"/>
      <c r="AL6" s="166"/>
      <c r="AM6" s="166"/>
      <c r="AN6" s="166"/>
      <c r="AO6" s="167"/>
      <c r="AP6" s="237" t="s">
        <v>766</v>
      </c>
      <c r="AQ6" s="238"/>
      <c r="AR6" s="238"/>
      <c r="AS6" s="238"/>
      <c r="AT6" s="238"/>
      <c r="AU6" s="238"/>
      <c r="AV6" s="238"/>
      <c r="AW6" s="238"/>
      <c r="AX6" s="238"/>
      <c r="AY6" s="239"/>
      <c r="AZ6" s="240" t="s">
        <v>767</v>
      </c>
      <c r="BA6" s="241"/>
      <c r="BB6" s="241"/>
      <c r="BC6" s="241"/>
      <c r="BD6" s="241"/>
      <c r="BE6" s="241"/>
      <c r="BF6" s="241"/>
      <c r="BG6" s="241"/>
      <c r="BH6" s="241"/>
      <c r="BI6" s="242"/>
      <c r="BJ6" s="243" t="s">
        <v>163</v>
      </c>
      <c r="BK6" s="244"/>
      <c r="BL6" s="244"/>
      <c r="BM6" s="245"/>
    </row>
    <row r="7" spans="1:65" ht="21" customHeight="1" x14ac:dyDescent="0.15">
      <c r="A7" s="179" t="s">
        <v>0</v>
      </c>
      <c r="B7" s="181" t="s">
        <v>1</v>
      </c>
      <c r="C7" s="181" t="s">
        <v>155</v>
      </c>
      <c r="D7" s="181" t="s">
        <v>2</v>
      </c>
      <c r="E7" s="181" t="s">
        <v>156</v>
      </c>
      <c r="F7" s="181" t="s">
        <v>3</v>
      </c>
      <c r="G7" s="181" t="s">
        <v>159</v>
      </c>
      <c r="H7" s="197" t="s">
        <v>4</v>
      </c>
      <c r="I7" s="199" t="s">
        <v>161</v>
      </c>
      <c r="J7" s="214" t="s">
        <v>9</v>
      </c>
      <c r="K7" s="214"/>
      <c r="L7" s="184" t="s">
        <v>11</v>
      </c>
      <c r="M7" s="184" t="s">
        <v>13</v>
      </c>
      <c r="N7" s="183" t="s">
        <v>150</v>
      </c>
      <c r="O7" s="184" t="s">
        <v>36</v>
      </c>
      <c r="P7" s="184" t="s">
        <v>39</v>
      </c>
      <c r="Q7" s="184" t="s">
        <v>38</v>
      </c>
      <c r="R7" s="184" t="s">
        <v>12</v>
      </c>
      <c r="S7" s="184" t="s">
        <v>94</v>
      </c>
      <c r="T7" s="184" t="s">
        <v>149</v>
      </c>
      <c r="U7" s="215" t="s">
        <v>37</v>
      </c>
      <c r="V7" s="186" t="s">
        <v>48</v>
      </c>
      <c r="W7" s="163" t="s">
        <v>49</v>
      </c>
      <c r="X7" s="163" t="s">
        <v>50</v>
      </c>
      <c r="Y7" s="163" t="s">
        <v>51</v>
      </c>
      <c r="Z7" s="163" t="s">
        <v>52</v>
      </c>
      <c r="AA7" s="159" t="s">
        <v>166</v>
      </c>
      <c r="AB7" s="159" t="s">
        <v>167</v>
      </c>
      <c r="AC7" s="163" t="s">
        <v>53</v>
      </c>
      <c r="AD7" s="163" t="s">
        <v>54</v>
      </c>
      <c r="AE7" s="161" t="s">
        <v>55</v>
      </c>
      <c r="AF7" s="229" t="s">
        <v>740</v>
      </c>
      <c r="AG7" s="231" t="s">
        <v>741</v>
      </c>
      <c r="AH7" s="231" t="s">
        <v>742</v>
      </c>
      <c r="AI7" s="231" t="s">
        <v>743</v>
      </c>
      <c r="AJ7" s="231" t="s">
        <v>744</v>
      </c>
      <c r="AK7" s="168" t="s">
        <v>166</v>
      </c>
      <c r="AL7" s="168" t="s">
        <v>167</v>
      </c>
      <c r="AM7" s="231" t="s">
        <v>745</v>
      </c>
      <c r="AN7" s="231" t="s">
        <v>746</v>
      </c>
      <c r="AO7" s="233" t="s">
        <v>747</v>
      </c>
      <c r="AP7" s="235" t="s">
        <v>748</v>
      </c>
      <c r="AQ7" s="246" t="s">
        <v>749</v>
      </c>
      <c r="AR7" s="246" t="s">
        <v>750</v>
      </c>
      <c r="AS7" s="246" t="s">
        <v>751</v>
      </c>
      <c r="AT7" s="246" t="s">
        <v>752</v>
      </c>
      <c r="AU7" s="254" t="s">
        <v>166</v>
      </c>
      <c r="AV7" s="254" t="s">
        <v>167</v>
      </c>
      <c r="AW7" s="246" t="s">
        <v>753</v>
      </c>
      <c r="AX7" s="246" t="s">
        <v>754</v>
      </c>
      <c r="AY7" s="248" t="s">
        <v>755</v>
      </c>
      <c r="AZ7" s="250" t="s">
        <v>756</v>
      </c>
      <c r="BA7" s="212" t="s">
        <v>757</v>
      </c>
      <c r="BB7" s="212" t="s">
        <v>758</v>
      </c>
      <c r="BC7" s="212" t="s">
        <v>759</v>
      </c>
      <c r="BD7" s="212" t="s">
        <v>760</v>
      </c>
      <c r="BE7" s="210" t="s">
        <v>166</v>
      </c>
      <c r="BF7" s="210" t="s">
        <v>167</v>
      </c>
      <c r="BG7" s="212" t="s">
        <v>761</v>
      </c>
      <c r="BH7" s="212" t="s">
        <v>762</v>
      </c>
      <c r="BI7" s="256" t="s">
        <v>763</v>
      </c>
      <c r="BJ7" s="258" t="s">
        <v>56</v>
      </c>
      <c r="BK7" s="260" t="s">
        <v>641</v>
      </c>
      <c r="BL7" s="260" t="s">
        <v>164</v>
      </c>
      <c r="BM7" s="252" t="s">
        <v>165</v>
      </c>
    </row>
    <row r="8" spans="1:65" ht="26" x14ac:dyDescent="0.15">
      <c r="A8" s="180"/>
      <c r="B8" s="182"/>
      <c r="C8" s="182"/>
      <c r="D8" s="182"/>
      <c r="E8" s="182"/>
      <c r="F8" s="182"/>
      <c r="G8" s="182"/>
      <c r="H8" s="198"/>
      <c r="I8" s="200"/>
      <c r="J8" s="35" t="s">
        <v>64</v>
      </c>
      <c r="K8" s="35" t="s">
        <v>63</v>
      </c>
      <c r="L8" s="185"/>
      <c r="M8" s="185"/>
      <c r="N8" s="183"/>
      <c r="O8" s="185"/>
      <c r="P8" s="185"/>
      <c r="Q8" s="185"/>
      <c r="R8" s="185"/>
      <c r="S8" s="185"/>
      <c r="T8" s="185"/>
      <c r="U8" s="216"/>
      <c r="V8" s="187"/>
      <c r="W8" s="164"/>
      <c r="X8" s="164"/>
      <c r="Y8" s="164"/>
      <c r="Z8" s="164"/>
      <c r="AA8" s="160"/>
      <c r="AB8" s="160"/>
      <c r="AC8" s="164"/>
      <c r="AD8" s="164"/>
      <c r="AE8" s="162"/>
      <c r="AF8" s="230"/>
      <c r="AG8" s="232"/>
      <c r="AH8" s="232"/>
      <c r="AI8" s="232"/>
      <c r="AJ8" s="232"/>
      <c r="AK8" s="169"/>
      <c r="AL8" s="169"/>
      <c r="AM8" s="232"/>
      <c r="AN8" s="232"/>
      <c r="AO8" s="234"/>
      <c r="AP8" s="236"/>
      <c r="AQ8" s="247"/>
      <c r="AR8" s="247"/>
      <c r="AS8" s="247"/>
      <c r="AT8" s="247"/>
      <c r="AU8" s="255"/>
      <c r="AV8" s="255"/>
      <c r="AW8" s="247"/>
      <c r="AX8" s="247"/>
      <c r="AY8" s="249"/>
      <c r="AZ8" s="251"/>
      <c r="BA8" s="213"/>
      <c r="BB8" s="213"/>
      <c r="BC8" s="213"/>
      <c r="BD8" s="213"/>
      <c r="BE8" s="211"/>
      <c r="BF8" s="211"/>
      <c r="BG8" s="213"/>
      <c r="BH8" s="213"/>
      <c r="BI8" s="257"/>
      <c r="BJ8" s="259"/>
      <c r="BK8" s="261"/>
      <c r="BL8" s="261"/>
      <c r="BM8" s="253"/>
    </row>
    <row r="9" spans="1:65" s="57" customFormat="1" ht="49" thickBot="1" x14ac:dyDescent="0.2">
      <c r="A9" s="36" t="s">
        <v>40</v>
      </c>
      <c r="B9" s="37" t="s">
        <v>5</v>
      </c>
      <c r="C9" s="37" t="s">
        <v>6</v>
      </c>
      <c r="D9" s="37" t="s">
        <v>157</v>
      </c>
      <c r="E9" s="37" t="s">
        <v>5</v>
      </c>
      <c r="F9" s="37" t="s">
        <v>158</v>
      </c>
      <c r="G9" s="37" t="s">
        <v>160</v>
      </c>
      <c r="H9" s="38" t="s">
        <v>6</v>
      </c>
      <c r="I9" s="39" t="s">
        <v>7</v>
      </c>
      <c r="J9" s="40" t="s">
        <v>162</v>
      </c>
      <c r="K9" s="40" t="s">
        <v>10</v>
      </c>
      <c r="L9" s="40" t="s">
        <v>6</v>
      </c>
      <c r="M9" s="40" t="s">
        <v>16</v>
      </c>
      <c r="N9" s="40" t="s">
        <v>151</v>
      </c>
      <c r="O9" s="40" t="s">
        <v>6</v>
      </c>
      <c r="P9" s="40" t="s">
        <v>5</v>
      </c>
      <c r="Q9" s="40" t="s">
        <v>5</v>
      </c>
      <c r="R9" s="40" t="s">
        <v>6</v>
      </c>
      <c r="S9" s="40" t="s">
        <v>14</v>
      </c>
      <c r="T9" s="40" t="s">
        <v>14</v>
      </c>
      <c r="U9" s="41" t="s">
        <v>15</v>
      </c>
      <c r="V9" s="42" t="s">
        <v>5</v>
      </c>
      <c r="W9" s="43" t="s">
        <v>57</v>
      </c>
      <c r="X9" s="43" t="s">
        <v>58</v>
      </c>
      <c r="Y9" s="43" t="s">
        <v>59</v>
      </c>
      <c r="Z9" s="43" t="s">
        <v>59</v>
      </c>
      <c r="AA9" s="160"/>
      <c r="AB9" s="160"/>
      <c r="AC9" s="43" t="s">
        <v>14</v>
      </c>
      <c r="AD9" s="43" t="s">
        <v>60</v>
      </c>
      <c r="AE9" s="44" t="s">
        <v>643</v>
      </c>
      <c r="AF9" s="45" t="s">
        <v>5</v>
      </c>
      <c r="AG9" s="46" t="s">
        <v>57</v>
      </c>
      <c r="AH9" s="46" t="s">
        <v>58</v>
      </c>
      <c r="AI9" s="46" t="s">
        <v>59</v>
      </c>
      <c r="AJ9" s="46" t="s">
        <v>59</v>
      </c>
      <c r="AK9" s="169"/>
      <c r="AL9" s="169"/>
      <c r="AM9" s="46" t="s">
        <v>14</v>
      </c>
      <c r="AN9" s="46" t="s">
        <v>60</v>
      </c>
      <c r="AO9" s="47" t="s">
        <v>643</v>
      </c>
      <c r="AP9" s="48" t="s">
        <v>5</v>
      </c>
      <c r="AQ9" s="49" t="s">
        <v>57</v>
      </c>
      <c r="AR9" s="49" t="s">
        <v>58</v>
      </c>
      <c r="AS9" s="49" t="s">
        <v>59</v>
      </c>
      <c r="AT9" s="49" t="s">
        <v>59</v>
      </c>
      <c r="AU9" s="255"/>
      <c r="AV9" s="255"/>
      <c r="AW9" s="49" t="s">
        <v>14</v>
      </c>
      <c r="AX9" s="49" t="s">
        <v>60</v>
      </c>
      <c r="AY9" s="50" t="s">
        <v>643</v>
      </c>
      <c r="AZ9" s="51" t="s">
        <v>5</v>
      </c>
      <c r="BA9" s="52" t="s">
        <v>57</v>
      </c>
      <c r="BB9" s="52" t="s">
        <v>58</v>
      </c>
      <c r="BC9" s="52" t="s">
        <v>59</v>
      </c>
      <c r="BD9" s="52" t="s">
        <v>59</v>
      </c>
      <c r="BE9" s="211"/>
      <c r="BF9" s="211"/>
      <c r="BG9" s="52" t="s">
        <v>14</v>
      </c>
      <c r="BH9" s="52" t="s">
        <v>60</v>
      </c>
      <c r="BI9" s="53" t="s">
        <v>643</v>
      </c>
      <c r="BJ9" s="54" t="s">
        <v>61</v>
      </c>
      <c r="BK9" s="55" t="s">
        <v>642</v>
      </c>
      <c r="BL9" s="55" t="s">
        <v>6</v>
      </c>
      <c r="BM9" s="56" t="s">
        <v>764</v>
      </c>
    </row>
    <row r="10" spans="1:65" ht="272" x14ac:dyDescent="0.15">
      <c r="A10" s="58">
        <v>2</v>
      </c>
      <c r="B10" s="59">
        <v>41455</v>
      </c>
      <c r="C10" s="60" t="s">
        <v>23</v>
      </c>
      <c r="D10" s="61" t="s">
        <v>169</v>
      </c>
      <c r="E10" s="62">
        <v>41455</v>
      </c>
      <c r="F10" s="61" t="s">
        <v>172</v>
      </c>
      <c r="G10" s="61" t="s">
        <v>173</v>
      </c>
      <c r="H10" s="63" t="s">
        <v>116</v>
      </c>
      <c r="I10" s="64" t="s">
        <v>174</v>
      </c>
      <c r="J10" s="61" t="s">
        <v>175</v>
      </c>
      <c r="K10" s="61">
        <v>4</v>
      </c>
      <c r="L10" s="60" t="s">
        <v>27</v>
      </c>
      <c r="M10" s="61" t="s">
        <v>176</v>
      </c>
      <c r="N10" s="65" t="s">
        <v>170</v>
      </c>
      <c r="O10" s="66">
        <v>1</v>
      </c>
      <c r="P10" s="59">
        <v>42793</v>
      </c>
      <c r="Q10" s="59">
        <v>42916</v>
      </c>
      <c r="R10" s="60" t="s">
        <v>45</v>
      </c>
      <c r="S10" s="60" t="str">
        <f>IF(H10="","",VLOOKUP(H10,Datos!$A$2:$B$13,2,FALSE))</f>
        <v xml:space="preserve">Subdirector Administrativo </v>
      </c>
      <c r="T10" s="60" t="str">
        <f>IF(R10="","",VLOOKUP(R10,Datos!$A$38:$B$66,2,FALSE))</f>
        <v>Prof. Universitario de Sistemas</v>
      </c>
      <c r="U10" s="63" t="s">
        <v>171</v>
      </c>
      <c r="V10" s="67"/>
      <c r="W10" s="68"/>
      <c r="X10" s="60"/>
      <c r="Y10" s="69" t="str">
        <f t="shared" ref="Y10:Y60" si="0">IF(X10="","",IF(OR($K10=0,$K10="",V10=""),"",X10/$K10))</f>
        <v/>
      </c>
      <c r="Z10" s="70" t="str">
        <f t="shared" ref="Z10:Z60" si="1">IF(OR($O10="",Y10=""),"",IF(OR($O10=0,Y10=0),0,IF((Y10*100%)/$O10&gt;100%,100%,(Y10*100%)/$O10)))</f>
        <v/>
      </c>
      <c r="AA10" s="71" t="str">
        <f t="shared" ref="AA10:AA60" si="2">IF(X10="","",IF(V10&lt;=Q10,IF(Z10=0%,"SIN INICIAR",IF(Z10=100%,"TERMINADA",IF(Z10&gt;0%,"EN PROCESO",IF(Z10&lt;0%,"INCUMPLIDA"))))))</f>
        <v/>
      </c>
      <c r="AB10" s="71" t="str">
        <f t="shared" ref="AB10:AB60" si="3">IF(X10="","",IF(V10&gt;=Q10,IF(Z10&lt;100%,"INCUMPLIDA",IF(Z10=100%,"TERMINADA EXTEMPORANEA"))))</f>
        <v/>
      </c>
      <c r="AC10" s="72" t="str">
        <f t="shared" ref="AC10:AC60" si="4">IF(X10="","",IF(V10&lt;=Q10,AA10,IF(V10&gt;=Q10,AB10)))</f>
        <v/>
      </c>
      <c r="AD10" s="68"/>
      <c r="AE10" s="63"/>
      <c r="AF10" s="73"/>
      <c r="AG10" s="74" t="str">
        <f t="shared" ref="AG10:AG60" si="5">IF(AF10="","",IF(V10="",IF(AF10&gt;P10,"","Fecha debe ser posterior a la de inicio (Columna U)"),IF(AF10&gt;V10,"","Fecha debe ser posterior a la del seguimiento anterior")))</f>
        <v/>
      </c>
      <c r="AH10" s="75"/>
      <c r="AI10" s="69" t="str">
        <f t="shared" ref="AI10:AI60" si="6">IF(AH10="","",IF(OR($K10=0,$K10="",AF10=""),"",AH10/$K10))</f>
        <v/>
      </c>
      <c r="AJ10" s="70" t="str">
        <f t="shared" ref="AJ10:AJ60" si="7">IF(OR($O10="",AI10=""),"",IF(OR($O10=0,AI10=0),0,IF((AI10*100%)/$O10&gt;100%,100%,(AI10*100%)/$O10)))</f>
        <v/>
      </c>
      <c r="AK10" s="71" t="str">
        <f t="shared" ref="AK10:AK60" si="8">IF(AH10="","",IF(AF10&lt;=AA10,IF(AJ10=0%,"SIN INICIAR",IF(AJ10=100%,"TERMINADA",IF(AJ10&gt;0%,"EN PROCESO",IF(AJ10&lt;0%,"INCUMPLIDA"))))))</f>
        <v/>
      </c>
      <c r="AL10" s="71" t="str">
        <f t="shared" ref="AL10:AL60" si="9">IF(AH10="","",IF(AF10&gt;=AA10,IF(AJ10&lt;100%,"INCUMPLIDA",IF(AJ10=100%,"TERMINADA EXTEMPORANEA"))))</f>
        <v/>
      </c>
      <c r="AM10" s="71" t="str">
        <f t="shared" ref="AM10:AM60" si="10">IF(AH10="","",IF(AF10&lt;=Q10,AK10,IF(AF10&gt;=Q10,AL10)))</f>
        <v/>
      </c>
      <c r="AN10" s="74"/>
      <c r="AO10" s="76"/>
      <c r="AP10" s="77"/>
      <c r="AQ10" s="74" t="str">
        <f t="shared" ref="AQ10:AQ60" si="11">IF(AP10="","",IF(AF10="",IF(V10="",IF(AP10&gt;P10,"","Fecha debe ser posterior a la de inicio (Columna U)"),IF(AP10&gt;V10,"","Fecha debe ser posterior a la del seguimiento anterior")),IF(AP10&gt;AF10,"","Fecha debe ser posterior a la del seguimiento anterior")))</f>
        <v/>
      </c>
      <c r="AR10" s="75"/>
      <c r="AS10" s="69" t="str">
        <f t="shared" ref="AS10:AS60" si="12">IF(AR10="","",IF(OR($K10=0,$K10="",AP10=""),"",AR10/$K10))</f>
        <v/>
      </c>
      <c r="AT10" s="70" t="str">
        <f t="shared" ref="AT10:AT60" si="13">IF(OR($O10="",AS10=""),"",IF(OR($O10=0,AS10=0),0,IF((AS10*100%)/$O10&gt;100%,100%,(AS10*100%)/$O10)))</f>
        <v/>
      </c>
      <c r="AU10" s="71" t="str">
        <f t="shared" ref="AU10:AU60" si="14">IF(AR10="","",IF(AP10&lt;=AK10,IF(AT10=0%,"SIN INICIAR",IF(AT10=100%,"TERMINADA",IF(AT10&gt;0%,"EN PROCESO",IF(AT10&lt;0%,"INCUMPLIDA"))))))</f>
        <v/>
      </c>
      <c r="AV10" s="71" t="str">
        <f t="shared" ref="AV10:AV60" si="15">IF(AR10="","",IF(AP10&gt;=AK10,IF(AT10&lt;100%,"INCUMPLIDA",IF(AT10=100%,"TERMINADA EXTEMPORANEA"))))</f>
        <v/>
      </c>
      <c r="AW10" s="71" t="str">
        <f t="shared" ref="AW10:AW60" si="16">IF(AR10="","",IF(AP10&lt;=AA10,AU10,IF(AP10&gt;=AA10,AV10)))</f>
        <v/>
      </c>
      <c r="AX10" s="74"/>
      <c r="AY10" s="78"/>
      <c r="AZ10" s="73"/>
      <c r="BA10" s="74" t="str">
        <f t="shared" ref="BA10:BA60" si="17">IF(AZ10="","",IF(AP10="",IF(AF10="",IF(V10="",IF(AZ10&gt;P10,"","Fecha debe ser posterior a la de inicio (Columna U)"),IF(AZ10&gt;V10,"","Fecha debe ser posterior a la del seguimiento anterior")),IF(AZ10&gt;AF10,"","Fecha debe ser posterior a la del seguimiento anterior")),IF(AZ10&gt;AP10,"","Fecha debe ser posterior a la del seguimiento anterior")))</f>
        <v/>
      </c>
      <c r="BB10" s="75"/>
      <c r="BC10" s="69" t="str">
        <f t="shared" ref="BC10:BC60" si="18">IF(BB10="","",IF(OR($K10=0,$K10="",AZ10=""),"",BB10/$K10))</f>
        <v/>
      </c>
      <c r="BD10" s="70" t="str">
        <f t="shared" ref="BD10:BD60" si="19">IF(OR($O10="",BC10=""),"",IF(OR($O10=0,BC10=0),0,IF((BC10*100%)/$O10&gt;100%,100%,(BC10*100%)/$O10)))</f>
        <v/>
      </c>
      <c r="BE10" s="71" t="str">
        <f t="shared" ref="BE10:BE60" si="20">IF(BB10="","",IF(AZ10&lt;=AU10,IF(BD10=0%,"SIN INICIAR",IF(BD10=100%,"TERMINADA",IF(BD10&gt;0%,"EN PROCESO",IF(BD10&lt;0%,"INCUMPLIDA"))))))</f>
        <v/>
      </c>
      <c r="BF10" s="71" t="str">
        <f t="shared" ref="BF10:BF60" si="21">IF(BB10="","",IF(AZ10&gt;=AU10,IF(BD10&lt;100%,"INCUMPLIDA",IF(BD10=100%,"TERMINADA EXTEMPORANEA"))))</f>
        <v/>
      </c>
      <c r="BG10" s="71" t="str">
        <f t="shared" ref="BG10:BG60" si="22">IF(BB10="","",IF(AZ10&lt;=AK10,BE10,IF(AZ10&gt;=AK10,BF10)))</f>
        <v/>
      </c>
      <c r="BH10" s="74"/>
      <c r="BI10" s="76"/>
      <c r="BJ10" s="79" t="str">
        <f t="shared" ref="BJ10:BJ60" si="23">IF(G10="","",IF(OR(Z10=100%,AJ10=100%,AT10=100%,BD10=100%),"CUMPLIDA","PENDIENTE"))</f>
        <v>PENDIENTE</v>
      </c>
      <c r="BK10" s="80"/>
      <c r="BL10" s="80"/>
      <c r="BM10" s="81"/>
    </row>
    <row r="11" spans="1:65" ht="169" x14ac:dyDescent="0.15">
      <c r="A11" s="58">
        <v>3</v>
      </c>
      <c r="B11" s="62">
        <v>42025</v>
      </c>
      <c r="C11" s="61" t="s">
        <v>23</v>
      </c>
      <c r="D11" s="61" t="s">
        <v>177</v>
      </c>
      <c r="E11" s="62">
        <v>41660</v>
      </c>
      <c r="F11" s="61">
        <v>6</v>
      </c>
      <c r="G11" s="61" t="s">
        <v>178</v>
      </c>
      <c r="H11" s="63" t="s">
        <v>115</v>
      </c>
      <c r="I11" s="64" t="s">
        <v>179</v>
      </c>
      <c r="J11" s="61" t="s">
        <v>180</v>
      </c>
      <c r="K11" s="61">
        <v>3</v>
      </c>
      <c r="L11" s="61" t="s">
        <v>27</v>
      </c>
      <c r="M11" s="61" t="s">
        <v>181</v>
      </c>
      <c r="N11" s="65" t="s">
        <v>170</v>
      </c>
      <c r="O11" s="82">
        <v>1</v>
      </c>
      <c r="P11" s="62">
        <v>42471</v>
      </c>
      <c r="Q11" s="62">
        <v>43403</v>
      </c>
      <c r="R11" s="60" t="s">
        <v>129</v>
      </c>
      <c r="S11" s="60" t="str">
        <f>IF(H11="","",VLOOKUP(H11,Datos!$A$2:$B$13,2,FALSE))</f>
        <v>Secretario General</v>
      </c>
      <c r="T11" s="60" t="str">
        <f>IF(R11="","",VLOOKUP(R11,Datos!$A$38:$B$66,2,FALSE))</f>
        <v>Coordinador Jurídico</v>
      </c>
      <c r="U11" s="63" t="s">
        <v>171</v>
      </c>
      <c r="V11" s="67"/>
      <c r="W11" s="68"/>
      <c r="X11" s="60"/>
      <c r="Y11" s="69" t="str">
        <f t="shared" si="0"/>
        <v/>
      </c>
      <c r="Z11" s="70" t="str">
        <f t="shared" si="1"/>
        <v/>
      </c>
      <c r="AA11" s="71" t="str">
        <f t="shared" si="2"/>
        <v/>
      </c>
      <c r="AB11" s="71" t="str">
        <f t="shared" si="3"/>
        <v/>
      </c>
      <c r="AC11" s="72" t="str">
        <f t="shared" si="4"/>
        <v/>
      </c>
      <c r="AD11" s="83"/>
      <c r="AE11" s="63"/>
      <c r="AF11" s="73"/>
      <c r="AG11" s="74" t="str">
        <f t="shared" si="5"/>
        <v/>
      </c>
      <c r="AH11" s="75"/>
      <c r="AI11" s="69" t="str">
        <f t="shared" si="6"/>
        <v/>
      </c>
      <c r="AJ11" s="70" t="str">
        <f t="shared" si="7"/>
        <v/>
      </c>
      <c r="AK11" s="71" t="str">
        <f t="shared" si="8"/>
        <v/>
      </c>
      <c r="AL11" s="71" t="str">
        <f t="shared" si="9"/>
        <v/>
      </c>
      <c r="AM11" s="71" t="str">
        <f t="shared" si="10"/>
        <v/>
      </c>
      <c r="AN11" s="74"/>
      <c r="AO11" s="76"/>
      <c r="AP11" s="77"/>
      <c r="AQ11" s="74" t="str">
        <f t="shared" si="11"/>
        <v/>
      </c>
      <c r="AR11" s="75"/>
      <c r="AS11" s="69" t="str">
        <f t="shared" si="12"/>
        <v/>
      </c>
      <c r="AT11" s="70" t="str">
        <f t="shared" si="13"/>
        <v/>
      </c>
      <c r="AU11" s="71" t="str">
        <f t="shared" si="14"/>
        <v/>
      </c>
      <c r="AV11" s="71" t="str">
        <f t="shared" si="15"/>
        <v/>
      </c>
      <c r="AW11" s="71" t="str">
        <f t="shared" si="16"/>
        <v/>
      </c>
      <c r="AX11" s="74"/>
      <c r="AY11" s="78"/>
      <c r="AZ11" s="73"/>
      <c r="BA11" s="74" t="str">
        <f t="shared" si="17"/>
        <v/>
      </c>
      <c r="BB11" s="75"/>
      <c r="BC11" s="69" t="str">
        <f t="shared" si="18"/>
        <v/>
      </c>
      <c r="BD11" s="70" t="str">
        <f t="shared" si="19"/>
        <v/>
      </c>
      <c r="BE11" s="71" t="str">
        <f t="shared" si="20"/>
        <v/>
      </c>
      <c r="BF11" s="71" t="str">
        <f t="shared" si="21"/>
        <v/>
      </c>
      <c r="BG11" s="71" t="str">
        <f t="shared" si="22"/>
        <v/>
      </c>
      <c r="BH11" s="74"/>
      <c r="BI11" s="76"/>
      <c r="BJ11" s="79" t="str">
        <f t="shared" si="23"/>
        <v>PENDIENTE</v>
      </c>
      <c r="BK11" s="80"/>
      <c r="BL11" s="80"/>
      <c r="BM11" s="81"/>
    </row>
    <row r="12" spans="1:65" ht="130" x14ac:dyDescent="0.15">
      <c r="A12" s="58">
        <v>4</v>
      </c>
      <c r="B12" s="62">
        <v>42430</v>
      </c>
      <c r="C12" s="61" t="s">
        <v>23</v>
      </c>
      <c r="D12" s="61" t="s">
        <v>182</v>
      </c>
      <c r="E12" s="62">
        <v>42426</v>
      </c>
      <c r="F12" s="61">
        <v>8</v>
      </c>
      <c r="G12" s="61" t="s">
        <v>183</v>
      </c>
      <c r="H12" s="84" t="s">
        <v>522</v>
      </c>
      <c r="I12" s="85" t="s">
        <v>319</v>
      </c>
      <c r="J12" s="61" t="s">
        <v>320</v>
      </c>
      <c r="K12" s="61">
        <v>3</v>
      </c>
      <c r="L12" s="61" t="s">
        <v>27</v>
      </c>
      <c r="M12" s="61" t="s">
        <v>321</v>
      </c>
      <c r="N12" s="65" t="s">
        <v>170</v>
      </c>
      <c r="O12" s="82">
        <v>1</v>
      </c>
      <c r="P12" s="62">
        <v>42464</v>
      </c>
      <c r="Q12" s="62">
        <v>43465</v>
      </c>
      <c r="R12" s="61" t="s">
        <v>42</v>
      </c>
      <c r="S12" s="60" t="str">
        <f>IF(R12="","",VLOOKUP(R12,[2]Datos.!G32:H54,2,FALSE))</f>
        <v>Subdirector Financiero</v>
      </c>
      <c r="T12" s="60" t="str">
        <f>IF(R12="","",VLOOKUP(R12,[2]Datos.!J32:K54,2,FALSE))</f>
        <v>Profesional Universitario de Contabilidad</v>
      </c>
      <c r="U12" s="63" t="s">
        <v>171</v>
      </c>
      <c r="V12" s="67"/>
      <c r="W12" s="86"/>
      <c r="X12" s="60"/>
      <c r="Y12" s="69" t="str">
        <f t="shared" si="0"/>
        <v/>
      </c>
      <c r="Z12" s="70" t="str">
        <f t="shared" si="1"/>
        <v/>
      </c>
      <c r="AA12" s="71" t="str">
        <f t="shared" si="2"/>
        <v/>
      </c>
      <c r="AB12" s="71" t="str">
        <f t="shared" si="3"/>
        <v/>
      </c>
      <c r="AC12" s="72" t="str">
        <f t="shared" si="4"/>
        <v/>
      </c>
      <c r="AD12" s="68"/>
      <c r="AE12" s="63"/>
      <c r="AF12" s="73"/>
      <c r="AG12" s="74" t="str">
        <f t="shared" si="5"/>
        <v/>
      </c>
      <c r="AH12" s="75"/>
      <c r="AI12" s="69" t="str">
        <f t="shared" si="6"/>
        <v/>
      </c>
      <c r="AJ12" s="70" t="str">
        <f t="shared" si="7"/>
        <v/>
      </c>
      <c r="AK12" s="71" t="str">
        <f t="shared" si="8"/>
        <v/>
      </c>
      <c r="AL12" s="71" t="str">
        <f t="shared" si="9"/>
        <v/>
      </c>
      <c r="AM12" s="71" t="str">
        <f t="shared" si="10"/>
        <v/>
      </c>
      <c r="AN12" s="74"/>
      <c r="AO12" s="76"/>
      <c r="AP12" s="77"/>
      <c r="AQ12" s="74" t="str">
        <f t="shared" si="11"/>
        <v/>
      </c>
      <c r="AR12" s="75"/>
      <c r="AS12" s="69" t="str">
        <f t="shared" si="12"/>
        <v/>
      </c>
      <c r="AT12" s="70" t="str">
        <f t="shared" si="13"/>
        <v/>
      </c>
      <c r="AU12" s="71" t="str">
        <f t="shared" si="14"/>
        <v/>
      </c>
      <c r="AV12" s="71" t="str">
        <f t="shared" si="15"/>
        <v/>
      </c>
      <c r="AW12" s="71" t="str">
        <f t="shared" si="16"/>
        <v/>
      </c>
      <c r="AX12" s="74"/>
      <c r="AY12" s="78"/>
      <c r="AZ12" s="73"/>
      <c r="BA12" s="74" t="str">
        <f t="shared" si="17"/>
        <v/>
      </c>
      <c r="BB12" s="75"/>
      <c r="BC12" s="69" t="str">
        <f t="shared" si="18"/>
        <v/>
      </c>
      <c r="BD12" s="70" t="str">
        <f t="shared" si="19"/>
        <v/>
      </c>
      <c r="BE12" s="71" t="str">
        <f t="shared" si="20"/>
        <v/>
      </c>
      <c r="BF12" s="71" t="str">
        <f t="shared" si="21"/>
        <v/>
      </c>
      <c r="BG12" s="71" t="str">
        <f t="shared" si="22"/>
        <v/>
      </c>
      <c r="BH12" s="74"/>
      <c r="BI12" s="76"/>
      <c r="BJ12" s="79" t="str">
        <f t="shared" si="23"/>
        <v>PENDIENTE</v>
      </c>
      <c r="BK12" s="80"/>
      <c r="BL12" s="80"/>
      <c r="BM12" s="81"/>
    </row>
    <row r="13" spans="1:65" ht="117" x14ac:dyDescent="0.15">
      <c r="A13" s="58">
        <v>5</v>
      </c>
      <c r="B13" s="59">
        <v>42794</v>
      </c>
      <c r="C13" s="61" t="s">
        <v>23</v>
      </c>
      <c r="D13" s="60" t="s">
        <v>184</v>
      </c>
      <c r="E13" s="62">
        <v>42790</v>
      </c>
      <c r="F13" s="61" t="s">
        <v>185</v>
      </c>
      <c r="G13" s="61" t="s">
        <v>186</v>
      </c>
      <c r="H13" s="84" t="s">
        <v>522</v>
      </c>
      <c r="I13" s="85" t="s">
        <v>322</v>
      </c>
      <c r="J13" s="61" t="s">
        <v>323</v>
      </c>
      <c r="K13" s="61">
        <v>2</v>
      </c>
      <c r="L13" s="61" t="s">
        <v>27</v>
      </c>
      <c r="M13" s="61" t="s">
        <v>324</v>
      </c>
      <c r="N13" s="65" t="s">
        <v>170</v>
      </c>
      <c r="O13" s="82">
        <v>1</v>
      </c>
      <c r="P13" s="62">
        <v>42856</v>
      </c>
      <c r="Q13" s="62">
        <v>43100</v>
      </c>
      <c r="R13" s="61" t="s">
        <v>42</v>
      </c>
      <c r="S13" s="60" t="str">
        <f>IF(R13="","",VLOOKUP(R13,[2]Datos.!G33:H55,2,FALSE))</f>
        <v>Subdirector Financiero</v>
      </c>
      <c r="T13" s="60" t="str">
        <f>IF(R13="","",VLOOKUP(R13,[2]Datos.!J33:K55,2,FALSE))</f>
        <v>Profesional Universitario de Contabilidad</v>
      </c>
      <c r="U13" s="63" t="s">
        <v>171</v>
      </c>
      <c r="V13" s="67"/>
      <c r="W13" s="86"/>
      <c r="X13" s="60"/>
      <c r="Y13" s="69" t="str">
        <f t="shared" si="0"/>
        <v/>
      </c>
      <c r="Z13" s="70" t="str">
        <f t="shared" si="1"/>
        <v/>
      </c>
      <c r="AA13" s="71" t="str">
        <f t="shared" si="2"/>
        <v/>
      </c>
      <c r="AB13" s="71" t="str">
        <f t="shared" si="3"/>
        <v/>
      </c>
      <c r="AC13" s="72" t="str">
        <f t="shared" si="4"/>
        <v/>
      </c>
      <c r="AD13" s="86"/>
      <c r="AE13" s="63"/>
      <c r="AF13" s="73"/>
      <c r="AG13" s="74" t="str">
        <f t="shared" si="5"/>
        <v/>
      </c>
      <c r="AH13" s="75"/>
      <c r="AI13" s="69" t="str">
        <f t="shared" si="6"/>
        <v/>
      </c>
      <c r="AJ13" s="70" t="str">
        <f t="shared" si="7"/>
        <v/>
      </c>
      <c r="AK13" s="71" t="str">
        <f t="shared" si="8"/>
        <v/>
      </c>
      <c r="AL13" s="71" t="str">
        <f t="shared" si="9"/>
        <v/>
      </c>
      <c r="AM13" s="71" t="str">
        <f t="shared" si="10"/>
        <v/>
      </c>
      <c r="AN13" s="74"/>
      <c r="AO13" s="76"/>
      <c r="AP13" s="77"/>
      <c r="AQ13" s="74" t="str">
        <f t="shared" si="11"/>
        <v/>
      </c>
      <c r="AR13" s="75"/>
      <c r="AS13" s="69" t="str">
        <f t="shared" si="12"/>
        <v/>
      </c>
      <c r="AT13" s="70" t="str">
        <f t="shared" si="13"/>
        <v/>
      </c>
      <c r="AU13" s="71" t="str">
        <f t="shared" si="14"/>
        <v/>
      </c>
      <c r="AV13" s="71" t="str">
        <f t="shared" si="15"/>
        <v/>
      </c>
      <c r="AW13" s="71" t="str">
        <f t="shared" si="16"/>
        <v/>
      </c>
      <c r="AX13" s="74"/>
      <c r="AY13" s="78"/>
      <c r="AZ13" s="73"/>
      <c r="BA13" s="74" t="str">
        <f t="shared" si="17"/>
        <v/>
      </c>
      <c r="BB13" s="75"/>
      <c r="BC13" s="69" t="str">
        <f t="shared" si="18"/>
        <v/>
      </c>
      <c r="BD13" s="70" t="str">
        <f t="shared" si="19"/>
        <v/>
      </c>
      <c r="BE13" s="71" t="str">
        <f t="shared" si="20"/>
        <v/>
      </c>
      <c r="BF13" s="71" t="str">
        <f t="shared" si="21"/>
        <v/>
      </c>
      <c r="BG13" s="71" t="str">
        <f t="shared" si="22"/>
        <v/>
      </c>
      <c r="BH13" s="74"/>
      <c r="BI13" s="76"/>
      <c r="BJ13" s="79" t="str">
        <f t="shared" si="23"/>
        <v>PENDIENTE</v>
      </c>
      <c r="BK13" s="80"/>
      <c r="BL13" s="80"/>
      <c r="BM13" s="81"/>
    </row>
    <row r="14" spans="1:65" ht="195" x14ac:dyDescent="0.15">
      <c r="A14" s="58">
        <v>7</v>
      </c>
      <c r="B14" s="59">
        <v>42794</v>
      </c>
      <c r="C14" s="61" t="s">
        <v>23</v>
      </c>
      <c r="D14" s="60" t="s">
        <v>184</v>
      </c>
      <c r="E14" s="62">
        <v>42790</v>
      </c>
      <c r="F14" s="61" t="s">
        <v>188</v>
      </c>
      <c r="G14" s="61" t="s">
        <v>189</v>
      </c>
      <c r="H14" s="84" t="s">
        <v>522</v>
      </c>
      <c r="I14" s="85" t="s">
        <v>325</v>
      </c>
      <c r="J14" s="61" t="s">
        <v>326</v>
      </c>
      <c r="K14" s="61">
        <v>2</v>
      </c>
      <c r="L14" s="61" t="s">
        <v>27</v>
      </c>
      <c r="M14" s="61" t="s">
        <v>327</v>
      </c>
      <c r="N14" s="65" t="s">
        <v>170</v>
      </c>
      <c r="O14" s="82">
        <v>1</v>
      </c>
      <c r="P14" s="62">
        <v>42826</v>
      </c>
      <c r="Q14" s="62">
        <v>43280</v>
      </c>
      <c r="R14" s="61" t="s">
        <v>42</v>
      </c>
      <c r="S14" s="60" t="str">
        <f>IF(R14="","",VLOOKUP(R14,[2]Datos.!G35:H57,2,FALSE))</f>
        <v>Subdirector Financiero</v>
      </c>
      <c r="T14" s="60" t="str">
        <f>IF(R14="","",VLOOKUP(R14,[2]Datos.!J35:K57,2,FALSE))</f>
        <v>Profesional Universitario de Contabilidad</v>
      </c>
      <c r="U14" s="63" t="s">
        <v>171</v>
      </c>
      <c r="V14" s="67"/>
      <c r="W14" s="86"/>
      <c r="X14" s="60"/>
      <c r="Y14" s="69" t="str">
        <f t="shared" si="0"/>
        <v/>
      </c>
      <c r="Z14" s="70" t="str">
        <f t="shared" si="1"/>
        <v/>
      </c>
      <c r="AA14" s="71" t="str">
        <f t="shared" si="2"/>
        <v/>
      </c>
      <c r="AB14" s="71" t="str">
        <f t="shared" si="3"/>
        <v/>
      </c>
      <c r="AC14" s="72" t="str">
        <f t="shared" si="4"/>
        <v/>
      </c>
      <c r="AD14" s="86"/>
      <c r="AE14" s="63"/>
      <c r="AF14" s="73"/>
      <c r="AG14" s="74" t="str">
        <f t="shared" si="5"/>
        <v/>
      </c>
      <c r="AH14" s="75"/>
      <c r="AI14" s="69" t="str">
        <f t="shared" si="6"/>
        <v/>
      </c>
      <c r="AJ14" s="70" t="str">
        <f t="shared" si="7"/>
        <v/>
      </c>
      <c r="AK14" s="71" t="str">
        <f t="shared" si="8"/>
        <v/>
      </c>
      <c r="AL14" s="71" t="str">
        <f t="shared" si="9"/>
        <v/>
      </c>
      <c r="AM14" s="71" t="str">
        <f t="shared" si="10"/>
        <v/>
      </c>
      <c r="AN14" s="74"/>
      <c r="AO14" s="76"/>
      <c r="AP14" s="77"/>
      <c r="AQ14" s="74" t="str">
        <f t="shared" si="11"/>
        <v/>
      </c>
      <c r="AR14" s="75"/>
      <c r="AS14" s="69" t="str">
        <f t="shared" si="12"/>
        <v/>
      </c>
      <c r="AT14" s="70" t="str">
        <f t="shared" si="13"/>
        <v/>
      </c>
      <c r="AU14" s="71" t="str">
        <f t="shared" si="14"/>
        <v/>
      </c>
      <c r="AV14" s="71" t="str">
        <f t="shared" si="15"/>
        <v/>
      </c>
      <c r="AW14" s="71" t="str">
        <f t="shared" si="16"/>
        <v/>
      </c>
      <c r="AX14" s="74"/>
      <c r="AY14" s="78"/>
      <c r="AZ14" s="73"/>
      <c r="BA14" s="74" t="str">
        <f t="shared" si="17"/>
        <v/>
      </c>
      <c r="BB14" s="75"/>
      <c r="BC14" s="69" t="str">
        <f t="shared" si="18"/>
        <v/>
      </c>
      <c r="BD14" s="70" t="str">
        <f t="shared" si="19"/>
        <v/>
      </c>
      <c r="BE14" s="71" t="str">
        <f t="shared" si="20"/>
        <v/>
      </c>
      <c r="BF14" s="71" t="str">
        <f t="shared" si="21"/>
        <v/>
      </c>
      <c r="BG14" s="71" t="str">
        <f t="shared" si="22"/>
        <v/>
      </c>
      <c r="BH14" s="74"/>
      <c r="BI14" s="76"/>
      <c r="BJ14" s="79" t="str">
        <f t="shared" si="23"/>
        <v>PENDIENTE</v>
      </c>
      <c r="BK14" s="80"/>
      <c r="BL14" s="80"/>
      <c r="BM14" s="81"/>
    </row>
    <row r="15" spans="1:65" ht="169" x14ac:dyDescent="0.15">
      <c r="A15" s="58">
        <v>8</v>
      </c>
      <c r="B15" s="59">
        <v>42794</v>
      </c>
      <c r="C15" s="61" t="s">
        <v>23</v>
      </c>
      <c r="D15" s="60" t="s">
        <v>184</v>
      </c>
      <c r="E15" s="62">
        <v>42790</v>
      </c>
      <c r="F15" s="61" t="s">
        <v>190</v>
      </c>
      <c r="G15" s="61" t="s">
        <v>191</v>
      </c>
      <c r="H15" s="84" t="s">
        <v>522</v>
      </c>
      <c r="I15" s="85" t="s">
        <v>328</v>
      </c>
      <c r="J15" s="61" t="s">
        <v>329</v>
      </c>
      <c r="K15" s="61">
        <v>3</v>
      </c>
      <c r="L15" s="61" t="s">
        <v>27</v>
      </c>
      <c r="M15" s="61" t="s">
        <v>327</v>
      </c>
      <c r="N15" s="65" t="s">
        <v>170</v>
      </c>
      <c r="O15" s="82">
        <v>1</v>
      </c>
      <c r="P15" s="62">
        <v>42826</v>
      </c>
      <c r="Q15" s="62">
        <v>43280</v>
      </c>
      <c r="R15" s="61" t="s">
        <v>42</v>
      </c>
      <c r="S15" s="60" t="str">
        <f>IF(R15="","",VLOOKUP(R15,[2]Datos.!G36:H58,2,FALSE))</f>
        <v>Subdirector Financiero</v>
      </c>
      <c r="T15" s="60" t="str">
        <f>IF(R15="","",VLOOKUP(R15,[2]Datos.!J36:K58,2,FALSE))</f>
        <v>Profesional Universitario de Contabilidad</v>
      </c>
      <c r="U15" s="63" t="s">
        <v>171</v>
      </c>
      <c r="V15" s="67"/>
      <c r="W15" s="86"/>
      <c r="X15" s="60"/>
      <c r="Y15" s="69" t="str">
        <f t="shared" si="0"/>
        <v/>
      </c>
      <c r="Z15" s="70" t="str">
        <f t="shared" si="1"/>
        <v/>
      </c>
      <c r="AA15" s="71" t="str">
        <f t="shared" si="2"/>
        <v/>
      </c>
      <c r="AB15" s="71" t="str">
        <f t="shared" si="3"/>
        <v/>
      </c>
      <c r="AC15" s="72" t="str">
        <f t="shared" si="4"/>
        <v/>
      </c>
      <c r="AD15" s="86"/>
      <c r="AE15" s="63"/>
      <c r="AF15" s="73"/>
      <c r="AG15" s="74" t="str">
        <f t="shared" si="5"/>
        <v/>
      </c>
      <c r="AH15" s="75"/>
      <c r="AI15" s="69" t="str">
        <f t="shared" si="6"/>
        <v/>
      </c>
      <c r="AJ15" s="70" t="str">
        <f t="shared" si="7"/>
        <v/>
      </c>
      <c r="AK15" s="71" t="str">
        <f t="shared" si="8"/>
        <v/>
      </c>
      <c r="AL15" s="71" t="str">
        <f t="shared" si="9"/>
        <v/>
      </c>
      <c r="AM15" s="71" t="str">
        <f t="shared" si="10"/>
        <v/>
      </c>
      <c r="AN15" s="74"/>
      <c r="AO15" s="76"/>
      <c r="AP15" s="77"/>
      <c r="AQ15" s="74" t="str">
        <f t="shared" si="11"/>
        <v/>
      </c>
      <c r="AR15" s="75"/>
      <c r="AS15" s="69" t="str">
        <f t="shared" si="12"/>
        <v/>
      </c>
      <c r="AT15" s="70" t="str">
        <f t="shared" si="13"/>
        <v/>
      </c>
      <c r="AU15" s="71" t="str">
        <f t="shared" si="14"/>
        <v/>
      </c>
      <c r="AV15" s="71" t="str">
        <f t="shared" si="15"/>
        <v/>
      </c>
      <c r="AW15" s="71" t="str">
        <f t="shared" si="16"/>
        <v/>
      </c>
      <c r="AX15" s="74"/>
      <c r="AY15" s="78"/>
      <c r="AZ15" s="73"/>
      <c r="BA15" s="74" t="str">
        <f t="shared" si="17"/>
        <v/>
      </c>
      <c r="BB15" s="75"/>
      <c r="BC15" s="69" t="str">
        <f t="shared" si="18"/>
        <v/>
      </c>
      <c r="BD15" s="70" t="str">
        <f t="shared" si="19"/>
        <v/>
      </c>
      <c r="BE15" s="71" t="str">
        <f t="shared" si="20"/>
        <v/>
      </c>
      <c r="BF15" s="71" t="str">
        <f t="shared" si="21"/>
        <v/>
      </c>
      <c r="BG15" s="71" t="str">
        <f t="shared" si="22"/>
        <v/>
      </c>
      <c r="BH15" s="74"/>
      <c r="BI15" s="76"/>
      <c r="BJ15" s="79" t="str">
        <f t="shared" si="23"/>
        <v>PENDIENTE</v>
      </c>
      <c r="BK15" s="80"/>
      <c r="BL15" s="80"/>
      <c r="BM15" s="81"/>
    </row>
    <row r="16" spans="1:65" ht="177.75" customHeight="1" x14ac:dyDescent="0.15">
      <c r="A16" s="58">
        <v>9</v>
      </c>
      <c r="B16" s="59">
        <v>42794</v>
      </c>
      <c r="C16" s="61" t="s">
        <v>23</v>
      </c>
      <c r="D16" s="60" t="s">
        <v>184</v>
      </c>
      <c r="E16" s="62">
        <v>42790</v>
      </c>
      <c r="F16" s="61" t="s">
        <v>192</v>
      </c>
      <c r="G16" s="61" t="s">
        <v>193</v>
      </c>
      <c r="H16" s="84" t="s">
        <v>523</v>
      </c>
      <c r="I16" s="87" t="s">
        <v>330</v>
      </c>
      <c r="J16" s="61" t="s">
        <v>331</v>
      </c>
      <c r="K16" s="61">
        <v>5</v>
      </c>
      <c r="L16" s="61" t="s">
        <v>27</v>
      </c>
      <c r="M16" s="60" t="s">
        <v>332</v>
      </c>
      <c r="N16" s="65" t="s">
        <v>170</v>
      </c>
      <c r="O16" s="82">
        <v>1</v>
      </c>
      <c r="P16" s="62">
        <v>42807</v>
      </c>
      <c r="Q16" s="62">
        <v>42868</v>
      </c>
      <c r="R16" s="61" t="s">
        <v>88</v>
      </c>
      <c r="S16" s="60" t="str">
        <f>IF(R16="","",VLOOKUP(R16,[2]Datos.!G37:H59,2,FALSE))</f>
        <v xml:space="preserve">Subdirector Administrativo </v>
      </c>
      <c r="T16" s="60" t="str">
        <f>IF(R16="","",VLOOKUP(R16,[2]Datos.!J37:K59,2,FALSE))</f>
        <v>Técnico de Servicios Administrativos</v>
      </c>
      <c r="U16" s="63" t="s">
        <v>171</v>
      </c>
      <c r="V16" s="67"/>
      <c r="W16" s="68"/>
      <c r="X16" s="60"/>
      <c r="Y16" s="69" t="str">
        <f t="shared" si="0"/>
        <v/>
      </c>
      <c r="Z16" s="70" t="str">
        <f t="shared" si="1"/>
        <v/>
      </c>
      <c r="AA16" s="71" t="str">
        <f t="shared" si="2"/>
        <v/>
      </c>
      <c r="AB16" s="71" t="str">
        <f t="shared" si="3"/>
        <v/>
      </c>
      <c r="AC16" s="72" t="str">
        <f t="shared" si="4"/>
        <v/>
      </c>
      <c r="AD16" s="68"/>
      <c r="AE16" s="63"/>
      <c r="AF16" s="73"/>
      <c r="AG16" s="74" t="str">
        <f t="shared" si="5"/>
        <v/>
      </c>
      <c r="AH16" s="75"/>
      <c r="AI16" s="69" t="str">
        <f t="shared" si="6"/>
        <v/>
      </c>
      <c r="AJ16" s="70" t="str">
        <f t="shared" si="7"/>
        <v/>
      </c>
      <c r="AK16" s="71" t="str">
        <f t="shared" si="8"/>
        <v/>
      </c>
      <c r="AL16" s="71" t="str">
        <f t="shared" si="9"/>
        <v/>
      </c>
      <c r="AM16" s="71" t="str">
        <f t="shared" si="10"/>
        <v/>
      </c>
      <c r="AN16" s="74"/>
      <c r="AO16" s="76"/>
      <c r="AP16" s="77"/>
      <c r="AQ16" s="74" t="str">
        <f t="shared" si="11"/>
        <v/>
      </c>
      <c r="AR16" s="75"/>
      <c r="AS16" s="69" t="str">
        <f t="shared" si="12"/>
        <v/>
      </c>
      <c r="AT16" s="70" t="str">
        <f t="shared" si="13"/>
        <v/>
      </c>
      <c r="AU16" s="71" t="str">
        <f t="shared" si="14"/>
        <v/>
      </c>
      <c r="AV16" s="71" t="str">
        <f t="shared" si="15"/>
        <v/>
      </c>
      <c r="AW16" s="71" t="str">
        <f t="shared" si="16"/>
        <v/>
      </c>
      <c r="AX16" s="74"/>
      <c r="AY16" s="78"/>
      <c r="AZ16" s="73"/>
      <c r="BA16" s="74" t="str">
        <f t="shared" si="17"/>
        <v/>
      </c>
      <c r="BB16" s="75"/>
      <c r="BC16" s="69" t="str">
        <f t="shared" si="18"/>
        <v/>
      </c>
      <c r="BD16" s="70" t="str">
        <f t="shared" si="19"/>
        <v/>
      </c>
      <c r="BE16" s="71" t="str">
        <f t="shared" si="20"/>
        <v/>
      </c>
      <c r="BF16" s="71" t="str">
        <f t="shared" si="21"/>
        <v/>
      </c>
      <c r="BG16" s="71" t="str">
        <f t="shared" si="22"/>
        <v/>
      </c>
      <c r="BH16" s="74"/>
      <c r="BI16" s="76"/>
      <c r="BJ16" s="79" t="str">
        <f t="shared" si="23"/>
        <v>PENDIENTE</v>
      </c>
      <c r="BK16" s="80"/>
      <c r="BL16" s="80"/>
      <c r="BM16" s="81"/>
    </row>
    <row r="17" spans="1:65" ht="85.5" customHeight="1" x14ac:dyDescent="0.15">
      <c r="A17" s="58">
        <v>10</v>
      </c>
      <c r="B17" s="59">
        <v>42794</v>
      </c>
      <c r="C17" s="61" t="s">
        <v>23</v>
      </c>
      <c r="D17" s="60" t="s">
        <v>184</v>
      </c>
      <c r="E17" s="62">
        <v>42790</v>
      </c>
      <c r="F17" s="61" t="s">
        <v>194</v>
      </c>
      <c r="G17" s="61" t="s">
        <v>195</v>
      </c>
      <c r="H17" s="84" t="s">
        <v>523</v>
      </c>
      <c r="I17" s="87" t="s">
        <v>333</v>
      </c>
      <c r="J17" s="61" t="s">
        <v>334</v>
      </c>
      <c r="K17" s="61">
        <v>4</v>
      </c>
      <c r="L17" s="61" t="s">
        <v>27</v>
      </c>
      <c r="M17" s="60" t="s">
        <v>332</v>
      </c>
      <c r="N17" s="65" t="s">
        <v>170</v>
      </c>
      <c r="O17" s="82">
        <v>1</v>
      </c>
      <c r="P17" s="62">
        <v>42815</v>
      </c>
      <c r="Q17" s="62">
        <v>43029</v>
      </c>
      <c r="R17" s="61" t="s">
        <v>88</v>
      </c>
      <c r="S17" s="60" t="str">
        <f>IF(R17="","",VLOOKUP(R17,[2]Datos.!G38:H60,2,FALSE))</f>
        <v xml:space="preserve">Subdirector Administrativo </v>
      </c>
      <c r="T17" s="60" t="str">
        <f>IF(R17="","",VLOOKUP(R17,[2]Datos.!J38:K60,2,FALSE))</f>
        <v>Técnico de Servicios Administrativos</v>
      </c>
      <c r="U17" s="63" t="s">
        <v>171</v>
      </c>
      <c r="V17" s="67"/>
      <c r="W17" s="68"/>
      <c r="X17" s="60"/>
      <c r="Y17" s="69" t="str">
        <f t="shared" si="0"/>
        <v/>
      </c>
      <c r="Z17" s="70" t="str">
        <f t="shared" si="1"/>
        <v/>
      </c>
      <c r="AA17" s="71" t="str">
        <f t="shared" si="2"/>
        <v/>
      </c>
      <c r="AB17" s="71" t="str">
        <f t="shared" si="3"/>
        <v/>
      </c>
      <c r="AC17" s="72" t="str">
        <f t="shared" si="4"/>
        <v/>
      </c>
      <c r="AD17" s="68"/>
      <c r="AE17" s="63"/>
      <c r="AF17" s="73"/>
      <c r="AG17" s="74" t="str">
        <f t="shared" si="5"/>
        <v/>
      </c>
      <c r="AH17" s="75"/>
      <c r="AI17" s="69" t="str">
        <f t="shared" si="6"/>
        <v/>
      </c>
      <c r="AJ17" s="70" t="str">
        <f t="shared" si="7"/>
        <v/>
      </c>
      <c r="AK17" s="71" t="str">
        <f t="shared" si="8"/>
        <v/>
      </c>
      <c r="AL17" s="71" t="str">
        <f t="shared" si="9"/>
        <v/>
      </c>
      <c r="AM17" s="71" t="str">
        <f t="shared" si="10"/>
        <v/>
      </c>
      <c r="AN17" s="74"/>
      <c r="AO17" s="76"/>
      <c r="AP17" s="77"/>
      <c r="AQ17" s="74" t="str">
        <f t="shared" si="11"/>
        <v/>
      </c>
      <c r="AR17" s="75"/>
      <c r="AS17" s="69" t="str">
        <f t="shared" si="12"/>
        <v/>
      </c>
      <c r="AT17" s="70" t="str">
        <f t="shared" si="13"/>
        <v/>
      </c>
      <c r="AU17" s="71" t="str">
        <f t="shared" si="14"/>
        <v/>
      </c>
      <c r="AV17" s="71" t="str">
        <f t="shared" si="15"/>
        <v/>
      </c>
      <c r="AW17" s="71" t="str">
        <f t="shared" si="16"/>
        <v/>
      </c>
      <c r="AX17" s="74"/>
      <c r="AY17" s="78"/>
      <c r="AZ17" s="73"/>
      <c r="BA17" s="74" t="str">
        <f t="shared" si="17"/>
        <v/>
      </c>
      <c r="BB17" s="75"/>
      <c r="BC17" s="69" t="str">
        <f t="shared" si="18"/>
        <v/>
      </c>
      <c r="BD17" s="70" t="str">
        <f t="shared" si="19"/>
        <v/>
      </c>
      <c r="BE17" s="71" t="str">
        <f t="shared" si="20"/>
        <v/>
      </c>
      <c r="BF17" s="71" t="str">
        <f t="shared" si="21"/>
        <v/>
      </c>
      <c r="BG17" s="71" t="str">
        <f t="shared" si="22"/>
        <v/>
      </c>
      <c r="BH17" s="74"/>
      <c r="BI17" s="76"/>
      <c r="BJ17" s="79" t="str">
        <f t="shared" si="23"/>
        <v>PENDIENTE</v>
      </c>
      <c r="BK17" s="80"/>
      <c r="BL17" s="80"/>
      <c r="BM17" s="81"/>
    </row>
    <row r="18" spans="1:65" ht="208" x14ac:dyDescent="0.15">
      <c r="A18" s="58">
        <v>12</v>
      </c>
      <c r="B18" s="59">
        <v>42878</v>
      </c>
      <c r="C18" s="61" t="s">
        <v>23</v>
      </c>
      <c r="D18" s="60" t="s">
        <v>196</v>
      </c>
      <c r="E18" s="62">
        <v>42878</v>
      </c>
      <c r="F18" s="61">
        <v>1</v>
      </c>
      <c r="G18" s="61" t="s">
        <v>197</v>
      </c>
      <c r="H18" s="84" t="s">
        <v>525</v>
      </c>
      <c r="I18" s="85" t="s">
        <v>335</v>
      </c>
      <c r="J18" s="61" t="s">
        <v>336</v>
      </c>
      <c r="K18" s="61">
        <v>5</v>
      </c>
      <c r="L18" s="61" t="s">
        <v>29</v>
      </c>
      <c r="M18" s="60" t="s">
        <v>337</v>
      </c>
      <c r="N18" s="65" t="s">
        <v>170</v>
      </c>
      <c r="O18" s="82">
        <v>1</v>
      </c>
      <c r="P18" s="62">
        <v>42901</v>
      </c>
      <c r="Q18" s="62">
        <v>43007</v>
      </c>
      <c r="R18" s="61" t="s">
        <v>46</v>
      </c>
      <c r="S18" s="60" t="str">
        <f>IF(R18="","",VLOOKUP(R18,[2]Datos.!G29:H51,2,FALSE))</f>
        <v>Gerente General</v>
      </c>
      <c r="T18" s="60" t="str">
        <f>IF(R18="","",VLOOKUP(R18,[2]Datos.!$J$28:$K$50,2,FALSE))</f>
        <v>Profesional Universitario de Planeación</v>
      </c>
      <c r="U18" s="63" t="s">
        <v>171</v>
      </c>
      <c r="V18" s="67"/>
      <c r="W18" s="88"/>
      <c r="X18" s="60"/>
      <c r="Y18" s="69" t="str">
        <f t="shared" si="0"/>
        <v/>
      </c>
      <c r="Z18" s="70" t="str">
        <f t="shared" si="1"/>
        <v/>
      </c>
      <c r="AA18" s="71" t="str">
        <f t="shared" si="2"/>
        <v/>
      </c>
      <c r="AB18" s="71" t="str">
        <f t="shared" si="3"/>
        <v/>
      </c>
      <c r="AC18" s="72" t="str">
        <f t="shared" si="4"/>
        <v/>
      </c>
      <c r="AD18" s="88"/>
      <c r="AE18" s="63"/>
      <c r="AF18" s="73"/>
      <c r="AG18" s="74" t="str">
        <f t="shared" si="5"/>
        <v/>
      </c>
      <c r="AH18" s="75"/>
      <c r="AI18" s="69" t="str">
        <f t="shared" si="6"/>
        <v/>
      </c>
      <c r="AJ18" s="70" t="str">
        <f t="shared" si="7"/>
        <v/>
      </c>
      <c r="AK18" s="71" t="str">
        <f t="shared" si="8"/>
        <v/>
      </c>
      <c r="AL18" s="71" t="str">
        <f t="shared" si="9"/>
        <v/>
      </c>
      <c r="AM18" s="71" t="str">
        <f t="shared" si="10"/>
        <v/>
      </c>
      <c r="AN18" s="74"/>
      <c r="AO18" s="76"/>
      <c r="AP18" s="77"/>
      <c r="AQ18" s="74" t="str">
        <f t="shared" si="11"/>
        <v/>
      </c>
      <c r="AR18" s="75"/>
      <c r="AS18" s="69" t="str">
        <f t="shared" si="12"/>
        <v/>
      </c>
      <c r="AT18" s="70" t="str">
        <f t="shared" si="13"/>
        <v/>
      </c>
      <c r="AU18" s="71" t="str">
        <f t="shared" si="14"/>
        <v/>
      </c>
      <c r="AV18" s="71" t="str">
        <f t="shared" si="15"/>
        <v/>
      </c>
      <c r="AW18" s="71" t="str">
        <f t="shared" si="16"/>
        <v/>
      </c>
      <c r="AX18" s="74"/>
      <c r="AY18" s="78"/>
      <c r="AZ18" s="73"/>
      <c r="BA18" s="74" t="str">
        <f t="shared" si="17"/>
        <v/>
      </c>
      <c r="BB18" s="75"/>
      <c r="BC18" s="69" t="str">
        <f t="shared" si="18"/>
        <v/>
      </c>
      <c r="BD18" s="70" t="str">
        <f t="shared" si="19"/>
        <v/>
      </c>
      <c r="BE18" s="71" t="str">
        <f t="shared" si="20"/>
        <v/>
      </c>
      <c r="BF18" s="71" t="str">
        <f t="shared" si="21"/>
        <v/>
      </c>
      <c r="BG18" s="71" t="str">
        <f t="shared" si="22"/>
        <v/>
      </c>
      <c r="BH18" s="74"/>
      <c r="BI18" s="76"/>
      <c r="BJ18" s="79" t="str">
        <f t="shared" si="23"/>
        <v>PENDIENTE</v>
      </c>
      <c r="BK18" s="80"/>
      <c r="BL18" s="80"/>
      <c r="BM18" s="81"/>
    </row>
    <row r="19" spans="1:65" ht="208" x14ac:dyDescent="0.15">
      <c r="A19" s="58">
        <v>13</v>
      </c>
      <c r="B19" s="59">
        <v>42878</v>
      </c>
      <c r="C19" s="61" t="s">
        <v>23</v>
      </c>
      <c r="D19" s="60" t="s">
        <v>196</v>
      </c>
      <c r="E19" s="62">
        <v>42878</v>
      </c>
      <c r="F19" s="61">
        <v>2</v>
      </c>
      <c r="G19" s="61" t="s">
        <v>198</v>
      </c>
      <c r="H19" s="84" t="s">
        <v>525</v>
      </c>
      <c r="I19" s="85" t="s">
        <v>338</v>
      </c>
      <c r="J19" s="61" t="s">
        <v>336</v>
      </c>
      <c r="K19" s="61">
        <v>5</v>
      </c>
      <c r="L19" s="61" t="s">
        <v>29</v>
      </c>
      <c r="M19" s="60" t="s">
        <v>337</v>
      </c>
      <c r="N19" s="65" t="s">
        <v>170</v>
      </c>
      <c r="O19" s="82">
        <v>1</v>
      </c>
      <c r="P19" s="62">
        <v>42901</v>
      </c>
      <c r="Q19" s="62">
        <v>43007</v>
      </c>
      <c r="R19" s="61" t="s">
        <v>46</v>
      </c>
      <c r="S19" s="60" t="str">
        <f>IF(R19="","",VLOOKUP(R19,[2]Datos.!G30:H52,2,FALSE))</f>
        <v>Gerente General</v>
      </c>
      <c r="T19" s="60" t="str">
        <f>IF(R19="","",VLOOKUP(R19,[2]Datos.!$J$28:$K$50,2,FALSE))</f>
        <v>Profesional Universitario de Planeación</v>
      </c>
      <c r="U19" s="63" t="s">
        <v>171</v>
      </c>
      <c r="V19" s="67"/>
      <c r="W19" s="88"/>
      <c r="X19" s="60"/>
      <c r="Y19" s="69" t="str">
        <f t="shared" si="0"/>
        <v/>
      </c>
      <c r="Z19" s="70" t="str">
        <f t="shared" si="1"/>
        <v/>
      </c>
      <c r="AA19" s="71" t="str">
        <f t="shared" si="2"/>
        <v/>
      </c>
      <c r="AB19" s="71" t="str">
        <f t="shared" si="3"/>
        <v/>
      </c>
      <c r="AC19" s="72" t="str">
        <f t="shared" si="4"/>
        <v/>
      </c>
      <c r="AD19" s="88"/>
      <c r="AE19" s="63"/>
      <c r="AF19" s="73"/>
      <c r="AG19" s="74" t="str">
        <f t="shared" si="5"/>
        <v/>
      </c>
      <c r="AH19" s="75"/>
      <c r="AI19" s="69" t="str">
        <f t="shared" si="6"/>
        <v/>
      </c>
      <c r="AJ19" s="70" t="str">
        <f t="shared" si="7"/>
        <v/>
      </c>
      <c r="AK19" s="71" t="str">
        <f t="shared" si="8"/>
        <v/>
      </c>
      <c r="AL19" s="71" t="str">
        <f t="shared" si="9"/>
        <v/>
      </c>
      <c r="AM19" s="71" t="str">
        <f t="shared" si="10"/>
        <v/>
      </c>
      <c r="AN19" s="74"/>
      <c r="AO19" s="76"/>
      <c r="AP19" s="77"/>
      <c r="AQ19" s="74" t="str">
        <f t="shared" si="11"/>
        <v/>
      </c>
      <c r="AR19" s="75"/>
      <c r="AS19" s="69" t="str">
        <f t="shared" si="12"/>
        <v/>
      </c>
      <c r="AT19" s="70" t="str">
        <f t="shared" si="13"/>
        <v/>
      </c>
      <c r="AU19" s="71" t="str">
        <f t="shared" si="14"/>
        <v/>
      </c>
      <c r="AV19" s="71" t="str">
        <f t="shared" si="15"/>
        <v/>
      </c>
      <c r="AW19" s="71" t="str">
        <f t="shared" si="16"/>
        <v/>
      </c>
      <c r="AX19" s="74"/>
      <c r="AY19" s="78"/>
      <c r="AZ19" s="73"/>
      <c r="BA19" s="74" t="str">
        <f t="shared" si="17"/>
        <v/>
      </c>
      <c r="BB19" s="75"/>
      <c r="BC19" s="69" t="str">
        <f t="shared" si="18"/>
        <v/>
      </c>
      <c r="BD19" s="70" t="str">
        <f t="shared" si="19"/>
        <v/>
      </c>
      <c r="BE19" s="71" t="str">
        <f t="shared" si="20"/>
        <v/>
      </c>
      <c r="BF19" s="71" t="str">
        <f t="shared" si="21"/>
        <v/>
      </c>
      <c r="BG19" s="71" t="str">
        <f t="shared" si="22"/>
        <v/>
      </c>
      <c r="BH19" s="74"/>
      <c r="BI19" s="76"/>
      <c r="BJ19" s="79" t="str">
        <f t="shared" si="23"/>
        <v>PENDIENTE</v>
      </c>
      <c r="BK19" s="80"/>
      <c r="BL19" s="80"/>
      <c r="BM19" s="81"/>
    </row>
    <row r="20" spans="1:65" ht="156" x14ac:dyDescent="0.15">
      <c r="A20" s="58">
        <v>14</v>
      </c>
      <c r="B20" s="59">
        <v>42878</v>
      </c>
      <c r="C20" s="61" t="s">
        <v>23</v>
      </c>
      <c r="D20" s="60" t="s">
        <v>196</v>
      </c>
      <c r="E20" s="62">
        <v>42878</v>
      </c>
      <c r="F20" s="61">
        <v>3</v>
      </c>
      <c r="G20" s="61" t="s">
        <v>199</v>
      </c>
      <c r="H20" s="84" t="s">
        <v>525</v>
      </c>
      <c r="I20" s="85" t="s">
        <v>338</v>
      </c>
      <c r="J20" s="61" t="s">
        <v>339</v>
      </c>
      <c r="K20" s="61">
        <v>3</v>
      </c>
      <c r="L20" s="61" t="s">
        <v>29</v>
      </c>
      <c r="M20" s="60" t="s">
        <v>340</v>
      </c>
      <c r="N20" s="65" t="s">
        <v>170</v>
      </c>
      <c r="O20" s="82">
        <v>1</v>
      </c>
      <c r="P20" s="62">
        <v>43010</v>
      </c>
      <c r="Q20" s="62">
        <v>43035</v>
      </c>
      <c r="R20" s="61" t="s">
        <v>81</v>
      </c>
      <c r="S20" s="60" t="str">
        <f>IF(R20="","",VLOOKUP(R20,[2]Datos.!G31:H53,2,FALSE))</f>
        <v>Secretario General</v>
      </c>
      <c r="T20" s="60" t="str">
        <f>IF(R20="","",VLOOKUP(R20,[2]Datos.!$J$28:$K$50,2,FALSE))</f>
        <v>Secretario General</v>
      </c>
      <c r="U20" s="63" t="s">
        <v>171</v>
      </c>
      <c r="V20" s="67"/>
      <c r="W20" s="68"/>
      <c r="X20" s="60"/>
      <c r="Y20" s="69" t="str">
        <f t="shared" si="0"/>
        <v/>
      </c>
      <c r="Z20" s="70" t="str">
        <f t="shared" si="1"/>
        <v/>
      </c>
      <c r="AA20" s="71" t="str">
        <f t="shared" si="2"/>
        <v/>
      </c>
      <c r="AB20" s="71" t="str">
        <f t="shared" si="3"/>
        <v/>
      </c>
      <c r="AC20" s="72" t="str">
        <f t="shared" si="4"/>
        <v/>
      </c>
      <c r="AD20" s="83"/>
      <c r="AE20" s="63"/>
      <c r="AF20" s="73"/>
      <c r="AG20" s="74" t="str">
        <f t="shared" si="5"/>
        <v/>
      </c>
      <c r="AH20" s="75"/>
      <c r="AI20" s="69" t="str">
        <f t="shared" si="6"/>
        <v/>
      </c>
      <c r="AJ20" s="70" t="str">
        <f t="shared" si="7"/>
        <v/>
      </c>
      <c r="AK20" s="71" t="str">
        <f t="shared" si="8"/>
        <v/>
      </c>
      <c r="AL20" s="71" t="str">
        <f t="shared" si="9"/>
        <v/>
      </c>
      <c r="AM20" s="71" t="str">
        <f t="shared" si="10"/>
        <v/>
      </c>
      <c r="AN20" s="74"/>
      <c r="AO20" s="76"/>
      <c r="AP20" s="77"/>
      <c r="AQ20" s="74" t="str">
        <f t="shared" si="11"/>
        <v/>
      </c>
      <c r="AR20" s="75"/>
      <c r="AS20" s="69" t="str">
        <f t="shared" si="12"/>
        <v/>
      </c>
      <c r="AT20" s="70" t="str">
        <f t="shared" si="13"/>
        <v/>
      </c>
      <c r="AU20" s="71" t="str">
        <f t="shared" si="14"/>
        <v/>
      </c>
      <c r="AV20" s="71" t="str">
        <f t="shared" si="15"/>
        <v/>
      </c>
      <c r="AW20" s="71" t="str">
        <f t="shared" si="16"/>
        <v/>
      </c>
      <c r="AX20" s="74"/>
      <c r="AY20" s="78"/>
      <c r="AZ20" s="73"/>
      <c r="BA20" s="74" t="str">
        <f t="shared" si="17"/>
        <v/>
      </c>
      <c r="BB20" s="75"/>
      <c r="BC20" s="69" t="str">
        <f t="shared" si="18"/>
        <v/>
      </c>
      <c r="BD20" s="70" t="str">
        <f t="shared" si="19"/>
        <v/>
      </c>
      <c r="BE20" s="71" t="str">
        <f t="shared" si="20"/>
        <v/>
      </c>
      <c r="BF20" s="71" t="str">
        <f t="shared" si="21"/>
        <v/>
      </c>
      <c r="BG20" s="71" t="str">
        <f t="shared" si="22"/>
        <v/>
      </c>
      <c r="BH20" s="74"/>
      <c r="BI20" s="76"/>
      <c r="BJ20" s="79" t="str">
        <f t="shared" si="23"/>
        <v>PENDIENTE</v>
      </c>
      <c r="BK20" s="80"/>
      <c r="BL20" s="80"/>
      <c r="BM20" s="81"/>
    </row>
    <row r="21" spans="1:65" ht="182" x14ac:dyDescent="0.15">
      <c r="A21" s="58">
        <v>15</v>
      </c>
      <c r="B21" s="59">
        <v>42914</v>
      </c>
      <c r="C21" s="61" t="s">
        <v>23</v>
      </c>
      <c r="D21" s="60" t="s">
        <v>200</v>
      </c>
      <c r="E21" s="62">
        <v>42853</v>
      </c>
      <c r="F21" s="61" t="s">
        <v>201</v>
      </c>
      <c r="G21" s="61" t="s">
        <v>202</v>
      </c>
      <c r="H21" s="84" t="s">
        <v>526</v>
      </c>
      <c r="I21" s="85" t="s">
        <v>341</v>
      </c>
      <c r="J21" s="61" t="s">
        <v>342</v>
      </c>
      <c r="K21" s="61">
        <v>3</v>
      </c>
      <c r="L21" s="61" t="s">
        <v>27</v>
      </c>
      <c r="M21" s="60" t="s">
        <v>343</v>
      </c>
      <c r="N21" s="65" t="s">
        <v>170</v>
      </c>
      <c r="O21" s="82">
        <v>0.7</v>
      </c>
      <c r="P21" s="62">
        <v>42948</v>
      </c>
      <c r="Q21" s="62">
        <v>43311</v>
      </c>
      <c r="R21" s="61" t="s">
        <v>80</v>
      </c>
      <c r="S21" s="60" t="str">
        <f>IF(R21="","",VLOOKUP(R21,[2]Datos.!G32:H54,2,FALSE))</f>
        <v>Director Operativo</v>
      </c>
      <c r="T21" s="60" t="str">
        <f>IF(R21="","",VLOOKUP(R21,[2]Datos.!$J$28:$K$50,2,FALSE))</f>
        <v>Director Operativo</v>
      </c>
      <c r="U21" s="63" t="s">
        <v>171</v>
      </c>
      <c r="V21" s="67"/>
      <c r="W21" s="68"/>
      <c r="X21" s="60"/>
      <c r="Y21" s="69" t="str">
        <f t="shared" si="0"/>
        <v/>
      </c>
      <c r="Z21" s="70" t="str">
        <f t="shared" si="1"/>
        <v/>
      </c>
      <c r="AA21" s="71" t="str">
        <f t="shared" si="2"/>
        <v/>
      </c>
      <c r="AB21" s="71" t="str">
        <f t="shared" si="3"/>
        <v/>
      </c>
      <c r="AC21" s="72" t="str">
        <f t="shared" si="4"/>
        <v/>
      </c>
      <c r="AD21" s="89"/>
      <c r="AE21" s="63"/>
      <c r="AF21" s="73"/>
      <c r="AG21" s="74" t="str">
        <f t="shared" si="5"/>
        <v/>
      </c>
      <c r="AH21" s="75"/>
      <c r="AI21" s="69" t="str">
        <f t="shared" si="6"/>
        <v/>
      </c>
      <c r="AJ21" s="70" t="str">
        <f t="shared" si="7"/>
        <v/>
      </c>
      <c r="AK21" s="71" t="str">
        <f t="shared" si="8"/>
        <v/>
      </c>
      <c r="AL21" s="71" t="str">
        <f t="shared" si="9"/>
        <v/>
      </c>
      <c r="AM21" s="71" t="str">
        <f t="shared" si="10"/>
        <v/>
      </c>
      <c r="AN21" s="74"/>
      <c r="AO21" s="76"/>
      <c r="AP21" s="77"/>
      <c r="AQ21" s="74" t="str">
        <f t="shared" si="11"/>
        <v/>
      </c>
      <c r="AR21" s="75"/>
      <c r="AS21" s="69" t="str">
        <f t="shared" si="12"/>
        <v/>
      </c>
      <c r="AT21" s="70" t="str">
        <f t="shared" si="13"/>
        <v/>
      </c>
      <c r="AU21" s="71" t="str">
        <f t="shared" si="14"/>
        <v/>
      </c>
      <c r="AV21" s="71" t="str">
        <f t="shared" si="15"/>
        <v/>
      </c>
      <c r="AW21" s="71" t="str">
        <f t="shared" si="16"/>
        <v/>
      </c>
      <c r="AX21" s="74"/>
      <c r="AY21" s="78"/>
      <c r="AZ21" s="73"/>
      <c r="BA21" s="74" t="str">
        <f t="shared" si="17"/>
        <v/>
      </c>
      <c r="BB21" s="75"/>
      <c r="BC21" s="69" t="str">
        <f t="shared" si="18"/>
        <v/>
      </c>
      <c r="BD21" s="70" t="str">
        <f t="shared" si="19"/>
        <v/>
      </c>
      <c r="BE21" s="71" t="str">
        <f t="shared" si="20"/>
        <v/>
      </c>
      <c r="BF21" s="71" t="str">
        <f t="shared" si="21"/>
        <v/>
      </c>
      <c r="BG21" s="71" t="str">
        <f t="shared" si="22"/>
        <v/>
      </c>
      <c r="BH21" s="74"/>
      <c r="BI21" s="76"/>
      <c r="BJ21" s="79" t="str">
        <f t="shared" si="23"/>
        <v>PENDIENTE</v>
      </c>
      <c r="BK21" s="80"/>
      <c r="BL21" s="80"/>
      <c r="BM21" s="81"/>
    </row>
    <row r="22" spans="1:65" ht="205.5" customHeight="1" x14ac:dyDescent="0.15">
      <c r="A22" s="58">
        <v>16</v>
      </c>
      <c r="B22" s="59">
        <v>42914</v>
      </c>
      <c r="C22" s="61" t="s">
        <v>23</v>
      </c>
      <c r="D22" s="60" t="s">
        <v>200</v>
      </c>
      <c r="E22" s="62">
        <v>42853</v>
      </c>
      <c r="F22" s="61" t="s">
        <v>203</v>
      </c>
      <c r="G22" s="61" t="s">
        <v>204</v>
      </c>
      <c r="H22" s="84" t="s">
        <v>527</v>
      </c>
      <c r="I22" s="85" t="s">
        <v>341</v>
      </c>
      <c r="J22" s="61" t="s">
        <v>344</v>
      </c>
      <c r="K22" s="61">
        <v>5</v>
      </c>
      <c r="L22" s="61" t="s">
        <v>27</v>
      </c>
      <c r="M22" s="60" t="s">
        <v>343</v>
      </c>
      <c r="N22" s="65" t="s">
        <v>170</v>
      </c>
      <c r="O22" s="82">
        <v>0.8</v>
      </c>
      <c r="P22" s="62">
        <v>42948</v>
      </c>
      <c r="Q22" s="62">
        <v>43311</v>
      </c>
      <c r="R22" s="61" t="s">
        <v>82</v>
      </c>
      <c r="S22" s="60" t="str">
        <f>IF(R22="","",VLOOKUP(R22,[2]Datos.!G33:H55,2,FALSE))</f>
        <v>Director Operativo</v>
      </c>
      <c r="T22" s="60" t="str">
        <f>IF(R22="","",VLOOKUP(R22,[2]Datos.!$J$28:$K$50,2,FALSE))</f>
        <v>Coordinador de Producción</v>
      </c>
      <c r="U22" s="63" t="s">
        <v>171</v>
      </c>
      <c r="V22" s="67"/>
      <c r="W22" s="68"/>
      <c r="X22" s="60"/>
      <c r="Y22" s="69" t="str">
        <f t="shared" si="0"/>
        <v/>
      </c>
      <c r="Z22" s="70" t="str">
        <f t="shared" si="1"/>
        <v/>
      </c>
      <c r="AA22" s="71" t="str">
        <f t="shared" si="2"/>
        <v/>
      </c>
      <c r="AB22" s="71" t="str">
        <f t="shared" si="3"/>
        <v/>
      </c>
      <c r="AC22" s="72" t="str">
        <f t="shared" si="4"/>
        <v/>
      </c>
      <c r="AD22" s="83"/>
      <c r="AE22" s="63"/>
      <c r="AF22" s="73"/>
      <c r="AG22" s="74" t="str">
        <f t="shared" si="5"/>
        <v/>
      </c>
      <c r="AH22" s="75"/>
      <c r="AI22" s="69" t="str">
        <f t="shared" si="6"/>
        <v/>
      </c>
      <c r="AJ22" s="70" t="str">
        <f t="shared" si="7"/>
        <v/>
      </c>
      <c r="AK22" s="71" t="str">
        <f t="shared" si="8"/>
        <v/>
      </c>
      <c r="AL22" s="71" t="str">
        <f t="shared" si="9"/>
        <v/>
      </c>
      <c r="AM22" s="71" t="str">
        <f t="shared" si="10"/>
        <v/>
      </c>
      <c r="AN22" s="74"/>
      <c r="AO22" s="76"/>
      <c r="AP22" s="77"/>
      <c r="AQ22" s="74" t="str">
        <f t="shared" si="11"/>
        <v/>
      </c>
      <c r="AR22" s="75"/>
      <c r="AS22" s="69" t="str">
        <f t="shared" si="12"/>
        <v/>
      </c>
      <c r="AT22" s="70" t="str">
        <f t="shared" si="13"/>
        <v/>
      </c>
      <c r="AU22" s="71" t="str">
        <f t="shared" si="14"/>
        <v/>
      </c>
      <c r="AV22" s="71" t="str">
        <f t="shared" si="15"/>
        <v/>
      </c>
      <c r="AW22" s="71" t="str">
        <f t="shared" si="16"/>
        <v/>
      </c>
      <c r="AX22" s="74"/>
      <c r="AY22" s="78"/>
      <c r="AZ22" s="73"/>
      <c r="BA22" s="74" t="str">
        <f t="shared" si="17"/>
        <v/>
      </c>
      <c r="BB22" s="75"/>
      <c r="BC22" s="69" t="str">
        <f t="shared" si="18"/>
        <v/>
      </c>
      <c r="BD22" s="70" t="str">
        <f t="shared" si="19"/>
        <v/>
      </c>
      <c r="BE22" s="71" t="str">
        <f t="shared" si="20"/>
        <v/>
      </c>
      <c r="BF22" s="71" t="str">
        <f t="shared" si="21"/>
        <v/>
      </c>
      <c r="BG22" s="71" t="str">
        <f t="shared" si="22"/>
        <v/>
      </c>
      <c r="BH22" s="74"/>
      <c r="BI22" s="76"/>
      <c r="BJ22" s="79" t="str">
        <f t="shared" si="23"/>
        <v>PENDIENTE</v>
      </c>
      <c r="BK22" s="80"/>
      <c r="BL22" s="80"/>
      <c r="BM22" s="81"/>
    </row>
    <row r="23" spans="1:65" ht="237" customHeight="1" x14ac:dyDescent="0.15">
      <c r="A23" s="58">
        <v>18</v>
      </c>
      <c r="B23" s="59">
        <v>42914</v>
      </c>
      <c r="C23" s="61" t="s">
        <v>23</v>
      </c>
      <c r="D23" s="60" t="s">
        <v>200</v>
      </c>
      <c r="E23" s="62">
        <v>42853</v>
      </c>
      <c r="F23" s="61">
        <v>4</v>
      </c>
      <c r="G23" s="61" t="s">
        <v>205</v>
      </c>
      <c r="H23" s="84" t="s">
        <v>523</v>
      </c>
      <c r="I23" s="85" t="s">
        <v>345</v>
      </c>
      <c r="J23" s="61" t="s">
        <v>346</v>
      </c>
      <c r="K23" s="61">
        <v>1</v>
      </c>
      <c r="L23" s="61" t="s">
        <v>27</v>
      </c>
      <c r="M23" s="60" t="s">
        <v>343</v>
      </c>
      <c r="N23" s="65" t="s">
        <v>170</v>
      </c>
      <c r="O23" s="82">
        <v>1</v>
      </c>
      <c r="P23" s="62">
        <v>42948</v>
      </c>
      <c r="Q23" s="62">
        <v>43100</v>
      </c>
      <c r="R23" s="61" t="s">
        <v>88</v>
      </c>
      <c r="S23" s="60" t="str">
        <f>IF(R23="","",VLOOKUP(R23,[2]Datos.!G35:H57,2,FALSE))</f>
        <v xml:space="preserve">Subdirector Administrativo </v>
      </c>
      <c r="T23" s="60" t="str">
        <f>IF(R23="","",VLOOKUP(R23,[2]Datos.!$J$28:$K$50,2,FALSE))</f>
        <v>Técnico de Servicios Administrativos</v>
      </c>
      <c r="U23" s="63" t="s">
        <v>171</v>
      </c>
      <c r="V23" s="67"/>
      <c r="W23" s="88"/>
      <c r="X23" s="60"/>
      <c r="Y23" s="69" t="str">
        <f t="shared" si="0"/>
        <v/>
      </c>
      <c r="Z23" s="70" t="str">
        <f t="shared" si="1"/>
        <v/>
      </c>
      <c r="AA23" s="71" t="str">
        <f t="shared" si="2"/>
        <v/>
      </c>
      <c r="AB23" s="71" t="str">
        <f t="shared" si="3"/>
        <v/>
      </c>
      <c r="AC23" s="72" t="str">
        <f t="shared" si="4"/>
        <v/>
      </c>
      <c r="AD23" s="90"/>
      <c r="AE23" s="63"/>
      <c r="AF23" s="73"/>
      <c r="AG23" s="74" t="str">
        <f t="shared" si="5"/>
        <v/>
      </c>
      <c r="AH23" s="75"/>
      <c r="AI23" s="69" t="str">
        <f t="shared" si="6"/>
        <v/>
      </c>
      <c r="AJ23" s="70" t="str">
        <f t="shared" si="7"/>
        <v/>
      </c>
      <c r="AK23" s="71" t="str">
        <f t="shared" si="8"/>
        <v/>
      </c>
      <c r="AL23" s="71" t="str">
        <f t="shared" si="9"/>
        <v/>
      </c>
      <c r="AM23" s="71" t="str">
        <f t="shared" si="10"/>
        <v/>
      </c>
      <c r="AN23" s="74"/>
      <c r="AO23" s="76"/>
      <c r="AP23" s="77"/>
      <c r="AQ23" s="74" t="str">
        <f t="shared" si="11"/>
        <v/>
      </c>
      <c r="AR23" s="75"/>
      <c r="AS23" s="69" t="str">
        <f t="shared" si="12"/>
        <v/>
      </c>
      <c r="AT23" s="70" t="str">
        <f t="shared" si="13"/>
        <v/>
      </c>
      <c r="AU23" s="71" t="str">
        <f t="shared" si="14"/>
        <v/>
      </c>
      <c r="AV23" s="71" t="str">
        <f t="shared" si="15"/>
        <v/>
      </c>
      <c r="AW23" s="71" t="str">
        <f t="shared" si="16"/>
        <v/>
      </c>
      <c r="AX23" s="74"/>
      <c r="AY23" s="78"/>
      <c r="AZ23" s="73"/>
      <c r="BA23" s="74" t="str">
        <f t="shared" si="17"/>
        <v/>
      </c>
      <c r="BB23" s="75"/>
      <c r="BC23" s="69" t="str">
        <f t="shared" si="18"/>
        <v/>
      </c>
      <c r="BD23" s="70" t="str">
        <f t="shared" si="19"/>
        <v/>
      </c>
      <c r="BE23" s="71" t="str">
        <f t="shared" si="20"/>
        <v/>
      </c>
      <c r="BF23" s="71" t="str">
        <f t="shared" si="21"/>
        <v/>
      </c>
      <c r="BG23" s="71" t="str">
        <f t="shared" si="22"/>
        <v/>
      </c>
      <c r="BH23" s="74"/>
      <c r="BI23" s="76"/>
      <c r="BJ23" s="79" t="str">
        <f t="shared" si="23"/>
        <v>PENDIENTE</v>
      </c>
      <c r="BK23" s="80"/>
      <c r="BL23" s="80"/>
      <c r="BM23" s="81"/>
    </row>
    <row r="24" spans="1:65" ht="237" customHeight="1" x14ac:dyDescent="0.15">
      <c r="A24" s="58">
        <v>19</v>
      </c>
      <c r="B24" s="59">
        <v>42914</v>
      </c>
      <c r="C24" s="61" t="s">
        <v>23</v>
      </c>
      <c r="D24" s="60" t="s">
        <v>200</v>
      </c>
      <c r="E24" s="62">
        <v>42853</v>
      </c>
      <c r="F24" s="61">
        <v>5</v>
      </c>
      <c r="G24" s="61" t="s">
        <v>632</v>
      </c>
      <c r="H24" s="84" t="s">
        <v>523</v>
      </c>
      <c r="I24" s="85" t="s">
        <v>347</v>
      </c>
      <c r="J24" s="61" t="s">
        <v>346</v>
      </c>
      <c r="K24" s="61">
        <v>1</v>
      </c>
      <c r="L24" s="61" t="s">
        <v>27</v>
      </c>
      <c r="M24" s="60" t="s">
        <v>343</v>
      </c>
      <c r="N24" s="65" t="s">
        <v>170</v>
      </c>
      <c r="O24" s="82">
        <v>1</v>
      </c>
      <c r="P24" s="62">
        <v>42948</v>
      </c>
      <c r="Q24" s="62">
        <v>43100</v>
      </c>
      <c r="R24" s="61" t="s">
        <v>88</v>
      </c>
      <c r="S24" s="60" t="str">
        <f>IF(R24="","",VLOOKUP(R24,[2]Datos.!G36:H58,2,FALSE))</f>
        <v xml:space="preserve">Subdirector Administrativo </v>
      </c>
      <c r="T24" s="60" t="str">
        <f>IF(R24="","",VLOOKUP(R24,[2]Datos.!$J$28:$K$50,2,FALSE))</f>
        <v>Técnico de Servicios Administrativos</v>
      </c>
      <c r="U24" s="63" t="s">
        <v>171</v>
      </c>
      <c r="V24" s="67"/>
      <c r="W24" s="88"/>
      <c r="X24" s="60"/>
      <c r="Y24" s="69" t="str">
        <f t="shared" si="0"/>
        <v/>
      </c>
      <c r="Z24" s="70" t="str">
        <f t="shared" si="1"/>
        <v/>
      </c>
      <c r="AA24" s="71" t="str">
        <f t="shared" si="2"/>
        <v/>
      </c>
      <c r="AB24" s="71" t="str">
        <f t="shared" si="3"/>
        <v/>
      </c>
      <c r="AC24" s="72" t="str">
        <f t="shared" si="4"/>
        <v/>
      </c>
      <c r="AD24" s="90"/>
      <c r="AE24" s="63"/>
      <c r="AF24" s="73"/>
      <c r="AG24" s="74" t="str">
        <f t="shared" si="5"/>
        <v/>
      </c>
      <c r="AH24" s="75"/>
      <c r="AI24" s="69" t="str">
        <f t="shared" si="6"/>
        <v/>
      </c>
      <c r="AJ24" s="70" t="str">
        <f t="shared" si="7"/>
        <v/>
      </c>
      <c r="AK24" s="71" t="str">
        <f t="shared" si="8"/>
        <v/>
      </c>
      <c r="AL24" s="71" t="str">
        <f t="shared" si="9"/>
        <v/>
      </c>
      <c r="AM24" s="71" t="str">
        <f t="shared" si="10"/>
        <v/>
      </c>
      <c r="AN24" s="74"/>
      <c r="AO24" s="76"/>
      <c r="AP24" s="77"/>
      <c r="AQ24" s="74" t="str">
        <f t="shared" si="11"/>
        <v/>
      </c>
      <c r="AR24" s="75"/>
      <c r="AS24" s="69" t="str">
        <f t="shared" si="12"/>
        <v/>
      </c>
      <c r="AT24" s="70" t="str">
        <f t="shared" si="13"/>
        <v/>
      </c>
      <c r="AU24" s="71" t="str">
        <f t="shared" si="14"/>
        <v/>
      </c>
      <c r="AV24" s="71" t="str">
        <f t="shared" si="15"/>
        <v/>
      </c>
      <c r="AW24" s="71" t="str">
        <f t="shared" si="16"/>
        <v/>
      </c>
      <c r="AX24" s="74"/>
      <c r="AY24" s="78"/>
      <c r="AZ24" s="73"/>
      <c r="BA24" s="74" t="str">
        <f t="shared" si="17"/>
        <v/>
      </c>
      <c r="BB24" s="75"/>
      <c r="BC24" s="69" t="str">
        <f t="shared" si="18"/>
        <v/>
      </c>
      <c r="BD24" s="70" t="str">
        <f t="shared" si="19"/>
        <v/>
      </c>
      <c r="BE24" s="71" t="str">
        <f t="shared" si="20"/>
        <v/>
      </c>
      <c r="BF24" s="71" t="str">
        <f t="shared" si="21"/>
        <v/>
      </c>
      <c r="BG24" s="71" t="str">
        <f t="shared" si="22"/>
        <v/>
      </c>
      <c r="BH24" s="74"/>
      <c r="BI24" s="76"/>
      <c r="BJ24" s="79" t="str">
        <f t="shared" si="23"/>
        <v>PENDIENTE</v>
      </c>
      <c r="BK24" s="80"/>
      <c r="BL24" s="80"/>
      <c r="BM24" s="81"/>
    </row>
    <row r="25" spans="1:65" ht="169" x14ac:dyDescent="0.15">
      <c r="A25" s="58">
        <v>20</v>
      </c>
      <c r="B25" s="59">
        <v>42914</v>
      </c>
      <c r="C25" s="61" t="s">
        <v>23</v>
      </c>
      <c r="D25" s="60" t="s">
        <v>200</v>
      </c>
      <c r="E25" s="62">
        <v>42853</v>
      </c>
      <c r="F25" s="61">
        <v>6</v>
      </c>
      <c r="G25" s="61" t="s">
        <v>206</v>
      </c>
      <c r="H25" s="84" t="s">
        <v>523</v>
      </c>
      <c r="I25" s="85" t="s">
        <v>633</v>
      </c>
      <c r="J25" s="61" t="s">
        <v>348</v>
      </c>
      <c r="K25" s="61">
        <v>8</v>
      </c>
      <c r="L25" s="61" t="s">
        <v>27</v>
      </c>
      <c r="M25" s="60" t="s">
        <v>343</v>
      </c>
      <c r="N25" s="65" t="s">
        <v>170</v>
      </c>
      <c r="O25" s="82">
        <v>1</v>
      </c>
      <c r="P25" s="62">
        <v>42948</v>
      </c>
      <c r="Q25" s="62">
        <v>43100</v>
      </c>
      <c r="R25" s="61" t="s">
        <v>88</v>
      </c>
      <c r="S25" s="60" t="str">
        <f>IF(R25="","",VLOOKUP(R25,[2]Datos.!G37:H59,2,FALSE))</f>
        <v xml:space="preserve">Subdirector Administrativo </v>
      </c>
      <c r="T25" s="60" t="str">
        <f>IF(R25="","",VLOOKUP(R25,[2]Datos.!$J$28:$K$50,2,FALSE))</f>
        <v>Técnico de Servicios Administrativos</v>
      </c>
      <c r="U25" s="63" t="s">
        <v>171</v>
      </c>
      <c r="V25" s="67"/>
      <c r="W25" s="88"/>
      <c r="X25" s="60"/>
      <c r="Y25" s="69" t="str">
        <f t="shared" si="0"/>
        <v/>
      </c>
      <c r="Z25" s="70" t="str">
        <f t="shared" si="1"/>
        <v/>
      </c>
      <c r="AA25" s="71" t="str">
        <f t="shared" si="2"/>
        <v/>
      </c>
      <c r="AB25" s="71" t="str">
        <f t="shared" si="3"/>
        <v/>
      </c>
      <c r="AC25" s="72" t="str">
        <f t="shared" si="4"/>
        <v/>
      </c>
      <c r="AD25" s="88"/>
      <c r="AE25" s="63"/>
      <c r="AF25" s="73"/>
      <c r="AG25" s="74" t="str">
        <f t="shared" si="5"/>
        <v/>
      </c>
      <c r="AH25" s="75"/>
      <c r="AI25" s="69" t="str">
        <f t="shared" si="6"/>
        <v/>
      </c>
      <c r="AJ25" s="70" t="str">
        <f t="shared" si="7"/>
        <v/>
      </c>
      <c r="AK25" s="71" t="str">
        <f t="shared" si="8"/>
        <v/>
      </c>
      <c r="AL25" s="71" t="str">
        <f t="shared" si="9"/>
        <v/>
      </c>
      <c r="AM25" s="71" t="str">
        <f t="shared" si="10"/>
        <v/>
      </c>
      <c r="AN25" s="74"/>
      <c r="AO25" s="76"/>
      <c r="AP25" s="77"/>
      <c r="AQ25" s="74" t="str">
        <f t="shared" si="11"/>
        <v/>
      </c>
      <c r="AR25" s="75"/>
      <c r="AS25" s="69" t="str">
        <f t="shared" si="12"/>
        <v/>
      </c>
      <c r="AT25" s="70" t="str">
        <f t="shared" si="13"/>
        <v/>
      </c>
      <c r="AU25" s="71" t="str">
        <f t="shared" si="14"/>
        <v/>
      </c>
      <c r="AV25" s="71" t="str">
        <f t="shared" si="15"/>
        <v/>
      </c>
      <c r="AW25" s="71" t="str">
        <f t="shared" si="16"/>
        <v/>
      </c>
      <c r="AX25" s="74"/>
      <c r="AY25" s="78"/>
      <c r="AZ25" s="73"/>
      <c r="BA25" s="74" t="str">
        <f t="shared" si="17"/>
        <v/>
      </c>
      <c r="BB25" s="75"/>
      <c r="BC25" s="69" t="str">
        <f t="shared" si="18"/>
        <v/>
      </c>
      <c r="BD25" s="70" t="str">
        <f t="shared" si="19"/>
        <v/>
      </c>
      <c r="BE25" s="71" t="str">
        <f t="shared" si="20"/>
        <v/>
      </c>
      <c r="BF25" s="71" t="str">
        <f t="shared" si="21"/>
        <v/>
      </c>
      <c r="BG25" s="71" t="str">
        <f t="shared" si="22"/>
        <v/>
      </c>
      <c r="BH25" s="74"/>
      <c r="BI25" s="76"/>
      <c r="BJ25" s="79" t="str">
        <f t="shared" si="23"/>
        <v>PENDIENTE</v>
      </c>
      <c r="BK25" s="80"/>
      <c r="BL25" s="80"/>
      <c r="BM25" s="81"/>
    </row>
    <row r="26" spans="1:65" ht="117" x14ac:dyDescent="0.15">
      <c r="A26" s="58">
        <v>22</v>
      </c>
      <c r="B26" s="91">
        <v>43069</v>
      </c>
      <c r="C26" s="92" t="s">
        <v>23</v>
      </c>
      <c r="D26" s="92" t="s">
        <v>207</v>
      </c>
      <c r="E26" s="91">
        <v>43041</v>
      </c>
      <c r="F26" s="92">
        <v>1</v>
      </c>
      <c r="G26" s="92" t="s">
        <v>208</v>
      </c>
      <c r="H26" s="93" t="s">
        <v>115</v>
      </c>
      <c r="I26" s="94" t="s">
        <v>349</v>
      </c>
      <c r="J26" s="92" t="s">
        <v>352</v>
      </c>
      <c r="K26" s="92">
        <v>5</v>
      </c>
      <c r="L26" s="92" t="s">
        <v>27</v>
      </c>
      <c r="M26" s="92" t="s">
        <v>350</v>
      </c>
      <c r="N26" s="95" t="s">
        <v>351</v>
      </c>
      <c r="O26" s="96">
        <v>1</v>
      </c>
      <c r="P26" s="91">
        <v>43080</v>
      </c>
      <c r="Q26" s="91">
        <v>43444</v>
      </c>
      <c r="R26" s="92" t="s">
        <v>129</v>
      </c>
      <c r="S26" s="60" t="s">
        <v>70</v>
      </c>
      <c r="T26" s="60" t="str">
        <f>IF(R26="","",VLOOKUP(R26,[2]Datos.!$J$28:$K$50,2,FALSE))</f>
        <v>Coordinador Jurídico</v>
      </c>
      <c r="U26" s="63" t="s">
        <v>171</v>
      </c>
      <c r="V26" s="67"/>
      <c r="W26" s="68"/>
      <c r="X26" s="60"/>
      <c r="Y26" s="69" t="str">
        <f t="shared" si="0"/>
        <v/>
      </c>
      <c r="Z26" s="70" t="str">
        <f t="shared" si="1"/>
        <v/>
      </c>
      <c r="AA26" s="71" t="str">
        <f t="shared" si="2"/>
        <v/>
      </c>
      <c r="AB26" s="71" t="str">
        <f t="shared" si="3"/>
        <v/>
      </c>
      <c r="AC26" s="72" t="str">
        <f t="shared" si="4"/>
        <v/>
      </c>
      <c r="AD26" s="68"/>
      <c r="AE26" s="63"/>
      <c r="AF26" s="73"/>
      <c r="AG26" s="74" t="str">
        <f t="shared" si="5"/>
        <v/>
      </c>
      <c r="AH26" s="75"/>
      <c r="AI26" s="69" t="str">
        <f t="shared" si="6"/>
        <v/>
      </c>
      <c r="AJ26" s="70" t="str">
        <f t="shared" si="7"/>
        <v/>
      </c>
      <c r="AK26" s="71" t="str">
        <f t="shared" si="8"/>
        <v/>
      </c>
      <c r="AL26" s="71" t="str">
        <f t="shared" si="9"/>
        <v/>
      </c>
      <c r="AM26" s="71" t="str">
        <f t="shared" si="10"/>
        <v/>
      </c>
      <c r="AN26" s="74"/>
      <c r="AO26" s="76"/>
      <c r="AP26" s="77"/>
      <c r="AQ26" s="74" t="str">
        <f t="shared" si="11"/>
        <v/>
      </c>
      <c r="AR26" s="75"/>
      <c r="AS26" s="69" t="str">
        <f t="shared" si="12"/>
        <v/>
      </c>
      <c r="AT26" s="70" t="str">
        <f t="shared" si="13"/>
        <v/>
      </c>
      <c r="AU26" s="71" t="str">
        <f t="shared" si="14"/>
        <v/>
      </c>
      <c r="AV26" s="71" t="str">
        <f t="shared" si="15"/>
        <v/>
      </c>
      <c r="AW26" s="71" t="str">
        <f t="shared" si="16"/>
        <v/>
      </c>
      <c r="AX26" s="74"/>
      <c r="AY26" s="78"/>
      <c r="AZ26" s="73"/>
      <c r="BA26" s="74" t="str">
        <f t="shared" si="17"/>
        <v/>
      </c>
      <c r="BB26" s="75"/>
      <c r="BC26" s="69" t="str">
        <f t="shared" si="18"/>
        <v/>
      </c>
      <c r="BD26" s="70" t="str">
        <f t="shared" si="19"/>
        <v/>
      </c>
      <c r="BE26" s="71" t="str">
        <f t="shared" si="20"/>
        <v/>
      </c>
      <c r="BF26" s="71" t="str">
        <f t="shared" si="21"/>
        <v/>
      </c>
      <c r="BG26" s="71" t="str">
        <f t="shared" si="22"/>
        <v/>
      </c>
      <c r="BH26" s="74"/>
      <c r="BI26" s="76"/>
      <c r="BJ26" s="79" t="str">
        <f t="shared" si="23"/>
        <v>PENDIENTE</v>
      </c>
      <c r="BK26" s="80"/>
      <c r="BL26" s="80"/>
      <c r="BM26" s="81"/>
    </row>
    <row r="27" spans="1:65" ht="234" x14ac:dyDescent="0.15">
      <c r="A27" s="58">
        <v>24</v>
      </c>
      <c r="B27" s="59">
        <v>43069</v>
      </c>
      <c r="C27" s="60" t="s">
        <v>23</v>
      </c>
      <c r="D27" s="60" t="s">
        <v>207</v>
      </c>
      <c r="E27" s="59">
        <v>43041</v>
      </c>
      <c r="F27" s="60">
        <v>2</v>
      </c>
      <c r="G27" s="60" t="s">
        <v>209</v>
      </c>
      <c r="H27" s="63" t="s">
        <v>115</v>
      </c>
      <c r="I27" s="97" t="s">
        <v>349</v>
      </c>
      <c r="J27" s="60" t="s">
        <v>634</v>
      </c>
      <c r="K27" s="60">
        <v>5</v>
      </c>
      <c r="L27" s="60" t="s">
        <v>27</v>
      </c>
      <c r="M27" s="60" t="s">
        <v>350</v>
      </c>
      <c r="N27" s="95" t="s">
        <v>351</v>
      </c>
      <c r="O27" s="95">
        <v>1</v>
      </c>
      <c r="P27" s="59">
        <v>43080</v>
      </c>
      <c r="Q27" s="59">
        <v>43444</v>
      </c>
      <c r="R27" s="60" t="s">
        <v>129</v>
      </c>
      <c r="S27" s="60" t="str">
        <f>IF(R27="","",VLOOKUP(R27,[2]Datos.!G30:H52,2,FALSE))</f>
        <v>Secretario General</v>
      </c>
      <c r="T27" s="60" t="str">
        <f>IF(R27="","",VLOOKUP(R27,[2]Datos.!$J$28:$K$50,2,FALSE))</f>
        <v>Coordinador Jurídico</v>
      </c>
      <c r="U27" s="63" t="s">
        <v>171</v>
      </c>
      <c r="V27" s="67"/>
      <c r="W27" s="68"/>
      <c r="X27" s="60"/>
      <c r="Y27" s="69" t="str">
        <f t="shared" si="0"/>
        <v/>
      </c>
      <c r="Z27" s="70" t="str">
        <f t="shared" si="1"/>
        <v/>
      </c>
      <c r="AA27" s="71" t="str">
        <f t="shared" si="2"/>
        <v/>
      </c>
      <c r="AB27" s="71" t="str">
        <f t="shared" si="3"/>
        <v/>
      </c>
      <c r="AC27" s="72" t="str">
        <f t="shared" si="4"/>
        <v/>
      </c>
      <c r="AD27" s="68"/>
      <c r="AE27" s="63"/>
      <c r="AF27" s="73"/>
      <c r="AG27" s="74" t="str">
        <f t="shared" si="5"/>
        <v/>
      </c>
      <c r="AH27" s="75"/>
      <c r="AI27" s="69" t="str">
        <f t="shared" si="6"/>
        <v/>
      </c>
      <c r="AJ27" s="70" t="str">
        <f t="shared" si="7"/>
        <v/>
      </c>
      <c r="AK27" s="71" t="str">
        <f t="shared" si="8"/>
        <v/>
      </c>
      <c r="AL27" s="71" t="str">
        <f t="shared" si="9"/>
        <v/>
      </c>
      <c r="AM27" s="71" t="str">
        <f t="shared" si="10"/>
        <v/>
      </c>
      <c r="AN27" s="74"/>
      <c r="AO27" s="76"/>
      <c r="AP27" s="77"/>
      <c r="AQ27" s="74" t="str">
        <f t="shared" si="11"/>
        <v/>
      </c>
      <c r="AR27" s="75"/>
      <c r="AS27" s="69" t="str">
        <f t="shared" si="12"/>
        <v/>
      </c>
      <c r="AT27" s="70" t="str">
        <f t="shared" si="13"/>
        <v/>
      </c>
      <c r="AU27" s="71" t="str">
        <f t="shared" si="14"/>
        <v/>
      </c>
      <c r="AV27" s="71" t="str">
        <f t="shared" si="15"/>
        <v/>
      </c>
      <c r="AW27" s="71" t="str">
        <f t="shared" si="16"/>
        <v/>
      </c>
      <c r="AX27" s="74"/>
      <c r="AY27" s="78"/>
      <c r="AZ27" s="73"/>
      <c r="BA27" s="74" t="str">
        <f t="shared" si="17"/>
        <v/>
      </c>
      <c r="BB27" s="75"/>
      <c r="BC27" s="69" t="str">
        <f t="shared" si="18"/>
        <v/>
      </c>
      <c r="BD27" s="70" t="str">
        <f t="shared" si="19"/>
        <v/>
      </c>
      <c r="BE27" s="71" t="str">
        <f t="shared" si="20"/>
        <v/>
      </c>
      <c r="BF27" s="71" t="str">
        <f t="shared" si="21"/>
        <v/>
      </c>
      <c r="BG27" s="71" t="str">
        <f t="shared" si="22"/>
        <v/>
      </c>
      <c r="BH27" s="74"/>
      <c r="BI27" s="76"/>
      <c r="BJ27" s="79" t="str">
        <f t="shared" si="23"/>
        <v>PENDIENTE</v>
      </c>
      <c r="BK27" s="80"/>
      <c r="BL27" s="80"/>
      <c r="BM27" s="81"/>
    </row>
    <row r="28" spans="1:65" ht="117" x14ac:dyDescent="0.15">
      <c r="A28" s="58">
        <v>26</v>
      </c>
      <c r="B28" s="59">
        <v>43069</v>
      </c>
      <c r="C28" s="60" t="s">
        <v>23</v>
      </c>
      <c r="D28" s="60" t="s">
        <v>207</v>
      </c>
      <c r="E28" s="59">
        <v>43041</v>
      </c>
      <c r="F28" s="60">
        <v>3</v>
      </c>
      <c r="G28" s="60" t="s">
        <v>210</v>
      </c>
      <c r="H28" s="63" t="s">
        <v>115</v>
      </c>
      <c r="I28" s="97" t="s">
        <v>349</v>
      </c>
      <c r="J28" s="60" t="s">
        <v>352</v>
      </c>
      <c r="K28" s="60">
        <v>5</v>
      </c>
      <c r="L28" s="60" t="s">
        <v>27</v>
      </c>
      <c r="M28" s="60" t="s">
        <v>350</v>
      </c>
      <c r="N28" s="95" t="s">
        <v>351</v>
      </c>
      <c r="O28" s="95">
        <v>1</v>
      </c>
      <c r="P28" s="59">
        <v>43080</v>
      </c>
      <c r="Q28" s="59">
        <v>43444</v>
      </c>
      <c r="R28" s="60" t="s">
        <v>129</v>
      </c>
      <c r="S28" s="60" t="str">
        <f>IF(R28="","",VLOOKUP(R28,[2]Datos.!G32:H54,2,FALSE))</f>
        <v>Secretario General</v>
      </c>
      <c r="T28" s="60" t="str">
        <f>IF(R28="","",VLOOKUP(R28,[2]Datos.!$J$28:$K$50,2,FALSE))</f>
        <v>Coordinador Jurídico</v>
      </c>
      <c r="U28" s="63" t="s">
        <v>171</v>
      </c>
      <c r="V28" s="67"/>
      <c r="W28" s="68"/>
      <c r="X28" s="60"/>
      <c r="Y28" s="69" t="str">
        <f t="shared" si="0"/>
        <v/>
      </c>
      <c r="Z28" s="70" t="str">
        <f t="shared" si="1"/>
        <v/>
      </c>
      <c r="AA28" s="71" t="str">
        <f t="shared" si="2"/>
        <v/>
      </c>
      <c r="AB28" s="71" t="str">
        <f t="shared" si="3"/>
        <v/>
      </c>
      <c r="AC28" s="72" t="str">
        <f t="shared" si="4"/>
        <v/>
      </c>
      <c r="AD28" s="68"/>
      <c r="AE28" s="63"/>
      <c r="AF28" s="73"/>
      <c r="AG28" s="74" t="str">
        <f t="shared" si="5"/>
        <v/>
      </c>
      <c r="AH28" s="75"/>
      <c r="AI28" s="69" t="str">
        <f t="shared" si="6"/>
        <v/>
      </c>
      <c r="AJ28" s="70" t="str">
        <f t="shared" si="7"/>
        <v/>
      </c>
      <c r="AK28" s="71" t="str">
        <f t="shared" si="8"/>
        <v/>
      </c>
      <c r="AL28" s="71" t="str">
        <f t="shared" si="9"/>
        <v/>
      </c>
      <c r="AM28" s="71" t="str">
        <f t="shared" si="10"/>
        <v/>
      </c>
      <c r="AN28" s="74"/>
      <c r="AO28" s="76"/>
      <c r="AP28" s="77"/>
      <c r="AQ28" s="74" t="str">
        <f t="shared" si="11"/>
        <v/>
      </c>
      <c r="AR28" s="75"/>
      <c r="AS28" s="69" t="str">
        <f t="shared" si="12"/>
        <v/>
      </c>
      <c r="AT28" s="70" t="str">
        <f t="shared" si="13"/>
        <v/>
      </c>
      <c r="AU28" s="71" t="str">
        <f t="shared" si="14"/>
        <v/>
      </c>
      <c r="AV28" s="71" t="str">
        <f t="shared" si="15"/>
        <v/>
      </c>
      <c r="AW28" s="71" t="str">
        <f t="shared" si="16"/>
        <v/>
      </c>
      <c r="AX28" s="74"/>
      <c r="AY28" s="78"/>
      <c r="AZ28" s="73"/>
      <c r="BA28" s="74" t="str">
        <f t="shared" si="17"/>
        <v/>
      </c>
      <c r="BB28" s="75"/>
      <c r="BC28" s="69" t="str">
        <f t="shared" si="18"/>
        <v/>
      </c>
      <c r="BD28" s="70" t="str">
        <f t="shared" si="19"/>
        <v/>
      </c>
      <c r="BE28" s="71" t="str">
        <f t="shared" si="20"/>
        <v/>
      </c>
      <c r="BF28" s="71" t="str">
        <f t="shared" si="21"/>
        <v/>
      </c>
      <c r="BG28" s="71" t="str">
        <f t="shared" si="22"/>
        <v/>
      </c>
      <c r="BH28" s="74"/>
      <c r="BI28" s="76"/>
      <c r="BJ28" s="79" t="str">
        <f t="shared" si="23"/>
        <v>PENDIENTE</v>
      </c>
      <c r="BK28" s="80"/>
      <c r="BL28" s="80"/>
      <c r="BM28" s="81"/>
    </row>
    <row r="29" spans="1:65" ht="104" x14ac:dyDescent="0.15">
      <c r="A29" s="58">
        <v>28</v>
      </c>
      <c r="B29" s="59">
        <v>43069</v>
      </c>
      <c r="C29" s="60" t="s">
        <v>23</v>
      </c>
      <c r="D29" s="60" t="s">
        <v>207</v>
      </c>
      <c r="E29" s="59">
        <v>43041</v>
      </c>
      <c r="F29" s="60">
        <v>4</v>
      </c>
      <c r="G29" s="60" t="s">
        <v>211</v>
      </c>
      <c r="H29" s="63" t="s">
        <v>115</v>
      </c>
      <c r="I29" s="87" t="s">
        <v>349</v>
      </c>
      <c r="J29" s="60" t="s">
        <v>352</v>
      </c>
      <c r="K29" s="60">
        <v>5</v>
      </c>
      <c r="L29" s="60" t="s">
        <v>27</v>
      </c>
      <c r="M29" s="60" t="s">
        <v>350</v>
      </c>
      <c r="N29" s="95" t="s">
        <v>351</v>
      </c>
      <c r="O29" s="95">
        <v>1</v>
      </c>
      <c r="P29" s="59">
        <v>43080</v>
      </c>
      <c r="Q29" s="59">
        <v>43444</v>
      </c>
      <c r="R29" s="60" t="s">
        <v>129</v>
      </c>
      <c r="S29" s="60" t="str">
        <f>IF(R29="","",VLOOKUP(R29,[2]Datos.!G34:H56,2,FALSE))</f>
        <v>Secretario General</v>
      </c>
      <c r="T29" s="60" t="str">
        <f>IF(R29="","",VLOOKUP(R29,[2]Datos.!$J$28:$K$50,2,FALSE))</f>
        <v>Coordinador Jurídico</v>
      </c>
      <c r="U29" s="63" t="s">
        <v>171</v>
      </c>
      <c r="V29" s="67"/>
      <c r="W29" s="68"/>
      <c r="X29" s="60"/>
      <c r="Y29" s="69" t="str">
        <f t="shared" si="0"/>
        <v/>
      </c>
      <c r="Z29" s="70" t="str">
        <f t="shared" si="1"/>
        <v/>
      </c>
      <c r="AA29" s="71" t="str">
        <f t="shared" si="2"/>
        <v/>
      </c>
      <c r="AB29" s="71" t="str">
        <f t="shared" si="3"/>
        <v/>
      </c>
      <c r="AC29" s="72" t="str">
        <f t="shared" si="4"/>
        <v/>
      </c>
      <c r="AD29" s="68"/>
      <c r="AE29" s="63"/>
      <c r="AF29" s="73"/>
      <c r="AG29" s="74" t="str">
        <f t="shared" si="5"/>
        <v/>
      </c>
      <c r="AH29" s="75"/>
      <c r="AI29" s="69" t="str">
        <f t="shared" si="6"/>
        <v/>
      </c>
      <c r="AJ29" s="70" t="str">
        <f t="shared" si="7"/>
        <v/>
      </c>
      <c r="AK29" s="71" t="str">
        <f t="shared" si="8"/>
        <v/>
      </c>
      <c r="AL29" s="71" t="str">
        <f t="shared" si="9"/>
        <v/>
      </c>
      <c r="AM29" s="71" t="str">
        <f t="shared" si="10"/>
        <v/>
      </c>
      <c r="AN29" s="74"/>
      <c r="AO29" s="76"/>
      <c r="AP29" s="77"/>
      <c r="AQ29" s="74" t="str">
        <f t="shared" si="11"/>
        <v/>
      </c>
      <c r="AR29" s="75"/>
      <c r="AS29" s="69" t="str">
        <f t="shared" si="12"/>
        <v/>
      </c>
      <c r="AT29" s="70" t="str">
        <f t="shared" si="13"/>
        <v/>
      </c>
      <c r="AU29" s="71" t="str">
        <f t="shared" si="14"/>
        <v/>
      </c>
      <c r="AV29" s="71" t="str">
        <f t="shared" si="15"/>
        <v/>
      </c>
      <c r="AW29" s="71" t="str">
        <f t="shared" si="16"/>
        <v/>
      </c>
      <c r="AX29" s="74"/>
      <c r="AY29" s="78"/>
      <c r="AZ29" s="73"/>
      <c r="BA29" s="74" t="str">
        <f t="shared" si="17"/>
        <v/>
      </c>
      <c r="BB29" s="75"/>
      <c r="BC29" s="69" t="str">
        <f t="shared" si="18"/>
        <v/>
      </c>
      <c r="BD29" s="70" t="str">
        <f t="shared" si="19"/>
        <v/>
      </c>
      <c r="BE29" s="71" t="str">
        <f t="shared" si="20"/>
        <v/>
      </c>
      <c r="BF29" s="71" t="str">
        <f t="shared" si="21"/>
        <v/>
      </c>
      <c r="BG29" s="71" t="str">
        <f t="shared" si="22"/>
        <v/>
      </c>
      <c r="BH29" s="74"/>
      <c r="BI29" s="76"/>
      <c r="BJ29" s="79" t="str">
        <f t="shared" si="23"/>
        <v>PENDIENTE</v>
      </c>
      <c r="BK29" s="80"/>
      <c r="BL29" s="80"/>
      <c r="BM29" s="81"/>
    </row>
    <row r="30" spans="1:65" ht="104" x14ac:dyDescent="0.15">
      <c r="A30" s="58">
        <v>30</v>
      </c>
      <c r="B30" s="59">
        <v>43069</v>
      </c>
      <c r="C30" s="60" t="s">
        <v>23</v>
      </c>
      <c r="D30" s="60" t="s">
        <v>207</v>
      </c>
      <c r="E30" s="59">
        <v>43041</v>
      </c>
      <c r="F30" s="60">
        <v>5</v>
      </c>
      <c r="G30" s="60" t="s">
        <v>212</v>
      </c>
      <c r="H30" s="63" t="s">
        <v>115</v>
      </c>
      <c r="I30" s="87" t="s">
        <v>349</v>
      </c>
      <c r="J30" s="60" t="s">
        <v>352</v>
      </c>
      <c r="K30" s="60">
        <v>5</v>
      </c>
      <c r="L30" s="60" t="s">
        <v>27</v>
      </c>
      <c r="M30" s="60" t="s">
        <v>350</v>
      </c>
      <c r="N30" s="95" t="s">
        <v>351</v>
      </c>
      <c r="O30" s="95">
        <v>1</v>
      </c>
      <c r="P30" s="59">
        <v>43080</v>
      </c>
      <c r="Q30" s="59">
        <v>43444</v>
      </c>
      <c r="R30" s="60" t="s">
        <v>129</v>
      </c>
      <c r="S30" s="60" t="str">
        <f>IF(R30="","",VLOOKUP(R30,[2]Datos.!G36:H58,2,FALSE))</f>
        <v>Secretario General</v>
      </c>
      <c r="T30" s="60" t="str">
        <f>IF(R30="","",VLOOKUP(R30,[2]Datos.!$J$28:$K$50,2,FALSE))</f>
        <v>Coordinador Jurídico</v>
      </c>
      <c r="U30" s="63" t="s">
        <v>171</v>
      </c>
      <c r="V30" s="67"/>
      <c r="W30" s="68"/>
      <c r="X30" s="60"/>
      <c r="Y30" s="69" t="str">
        <f t="shared" si="0"/>
        <v/>
      </c>
      <c r="Z30" s="70" t="str">
        <f t="shared" si="1"/>
        <v/>
      </c>
      <c r="AA30" s="71" t="str">
        <f t="shared" si="2"/>
        <v/>
      </c>
      <c r="AB30" s="71" t="str">
        <f t="shared" si="3"/>
        <v/>
      </c>
      <c r="AC30" s="72" t="str">
        <f t="shared" si="4"/>
        <v/>
      </c>
      <c r="AD30" s="68"/>
      <c r="AE30" s="63"/>
      <c r="AF30" s="73"/>
      <c r="AG30" s="74" t="str">
        <f t="shared" si="5"/>
        <v/>
      </c>
      <c r="AH30" s="75"/>
      <c r="AI30" s="69" t="str">
        <f t="shared" si="6"/>
        <v/>
      </c>
      <c r="AJ30" s="70" t="str">
        <f t="shared" si="7"/>
        <v/>
      </c>
      <c r="AK30" s="71" t="str">
        <f t="shared" si="8"/>
        <v/>
      </c>
      <c r="AL30" s="71" t="str">
        <f t="shared" si="9"/>
        <v/>
      </c>
      <c r="AM30" s="71" t="str">
        <f t="shared" si="10"/>
        <v/>
      </c>
      <c r="AN30" s="74"/>
      <c r="AO30" s="76"/>
      <c r="AP30" s="77"/>
      <c r="AQ30" s="74" t="str">
        <f t="shared" si="11"/>
        <v/>
      </c>
      <c r="AR30" s="75"/>
      <c r="AS30" s="69" t="str">
        <f t="shared" si="12"/>
        <v/>
      </c>
      <c r="AT30" s="70" t="str">
        <f t="shared" si="13"/>
        <v/>
      </c>
      <c r="AU30" s="71" t="str">
        <f t="shared" si="14"/>
        <v/>
      </c>
      <c r="AV30" s="71" t="str">
        <f t="shared" si="15"/>
        <v/>
      </c>
      <c r="AW30" s="71" t="str">
        <f t="shared" si="16"/>
        <v/>
      </c>
      <c r="AX30" s="74"/>
      <c r="AY30" s="78"/>
      <c r="AZ30" s="73"/>
      <c r="BA30" s="74" t="str">
        <f t="shared" si="17"/>
        <v/>
      </c>
      <c r="BB30" s="75"/>
      <c r="BC30" s="69" t="str">
        <f t="shared" si="18"/>
        <v/>
      </c>
      <c r="BD30" s="70" t="str">
        <f t="shared" si="19"/>
        <v/>
      </c>
      <c r="BE30" s="71" t="str">
        <f t="shared" si="20"/>
        <v/>
      </c>
      <c r="BF30" s="71" t="str">
        <f t="shared" si="21"/>
        <v/>
      </c>
      <c r="BG30" s="71" t="str">
        <f t="shared" si="22"/>
        <v/>
      </c>
      <c r="BH30" s="74"/>
      <c r="BI30" s="76"/>
      <c r="BJ30" s="79" t="str">
        <f t="shared" si="23"/>
        <v>PENDIENTE</v>
      </c>
      <c r="BK30" s="80"/>
      <c r="BL30" s="80"/>
      <c r="BM30" s="81"/>
    </row>
    <row r="31" spans="1:65" ht="91" x14ac:dyDescent="0.15">
      <c r="A31" s="58">
        <v>32</v>
      </c>
      <c r="B31" s="59">
        <v>43069</v>
      </c>
      <c r="C31" s="60" t="s">
        <v>23</v>
      </c>
      <c r="D31" s="60" t="s">
        <v>207</v>
      </c>
      <c r="E31" s="59">
        <v>43041</v>
      </c>
      <c r="F31" s="60">
        <v>6</v>
      </c>
      <c r="G31" s="60" t="s">
        <v>213</v>
      </c>
      <c r="H31" s="63" t="s">
        <v>115</v>
      </c>
      <c r="I31" s="87" t="s">
        <v>349</v>
      </c>
      <c r="J31" s="60" t="s">
        <v>352</v>
      </c>
      <c r="K31" s="60">
        <v>5</v>
      </c>
      <c r="L31" s="60" t="s">
        <v>27</v>
      </c>
      <c r="M31" s="60" t="s">
        <v>350</v>
      </c>
      <c r="N31" s="95" t="s">
        <v>351</v>
      </c>
      <c r="O31" s="95">
        <v>1</v>
      </c>
      <c r="P31" s="59">
        <v>43080</v>
      </c>
      <c r="Q31" s="59">
        <v>43444</v>
      </c>
      <c r="R31" s="60" t="s">
        <v>129</v>
      </c>
      <c r="S31" s="60" t="str">
        <f>IF(R31="","",VLOOKUP(R31,[2]Datos.!G38:H60,2,FALSE))</f>
        <v>Secretario General</v>
      </c>
      <c r="T31" s="60" t="str">
        <f>IF(R31="","",VLOOKUP(R31,[2]Datos.!$J$28:$K$50,2,FALSE))</f>
        <v>Coordinador Jurídico</v>
      </c>
      <c r="U31" s="63" t="s">
        <v>171</v>
      </c>
      <c r="V31" s="67"/>
      <c r="W31" s="68"/>
      <c r="X31" s="60"/>
      <c r="Y31" s="69" t="str">
        <f t="shared" si="0"/>
        <v/>
      </c>
      <c r="Z31" s="70" t="str">
        <f t="shared" si="1"/>
        <v/>
      </c>
      <c r="AA31" s="71" t="str">
        <f t="shared" si="2"/>
        <v/>
      </c>
      <c r="AB31" s="71" t="str">
        <f t="shared" si="3"/>
        <v/>
      </c>
      <c r="AC31" s="72" t="str">
        <f t="shared" si="4"/>
        <v/>
      </c>
      <c r="AD31" s="68"/>
      <c r="AE31" s="63"/>
      <c r="AF31" s="73"/>
      <c r="AG31" s="74" t="str">
        <f t="shared" si="5"/>
        <v/>
      </c>
      <c r="AH31" s="75"/>
      <c r="AI31" s="69" t="str">
        <f t="shared" si="6"/>
        <v/>
      </c>
      <c r="AJ31" s="70" t="str">
        <f t="shared" si="7"/>
        <v/>
      </c>
      <c r="AK31" s="71" t="str">
        <f t="shared" si="8"/>
        <v/>
      </c>
      <c r="AL31" s="71" t="str">
        <f t="shared" si="9"/>
        <v/>
      </c>
      <c r="AM31" s="71" t="str">
        <f t="shared" si="10"/>
        <v/>
      </c>
      <c r="AN31" s="74"/>
      <c r="AO31" s="76"/>
      <c r="AP31" s="77"/>
      <c r="AQ31" s="74" t="str">
        <f t="shared" si="11"/>
        <v/>
      </c>
      <c r="AR31" s="75"/>
      <c r="AS31" s="69" t="str">
        <f t="shared" si="12"/>
        <v/>
      </c>
      <c r="AT31" s="70" t="str">
        <f t="shared" si="13"/>
        <v/>
      </c>
      <c r="AU31" s="71" t="str">
        <f t="shared" si="14"/>
        <v/>
      </c>
      <c r="AV31" s="71" t="str">
        <f t="shared" si="15"/>
        <v/>
      </c>
      <c r="AW31" s="71" t="str">
        <f t="shared" si="16"/>
        <v/>
      </c>
      <c r="AX31" s="74"/>
      <c r="AY31" s="78"/>
      <c r="AZ31" s="73"/>
      <c r="BA31" s="74" t="str">
        <f t="shared" si="17"/>
        <v/>
      </c>
      <c r="BB31" s="75"/>
      <c r="BC31" s="69" t="str">
        <f t="shared" si="18"/>
        <v/>
      </c>
      <c r="BD31" s="70" t="str">
        <f t="shared" si="19"/>
        <v/>
      </c>
      <c r="BE31" s="71" t="str">
        <f t="shared" si="20"/>
        <v/>
      </c>
      <c r="BF31" s="71" t="str">
        <f t="shared" si="21"/>
        <v/>
      </c>
      <c r="BG31" s="71" t="str">
        <f t="shared" si="22"/>
        <v/>
      </c>
      <c r="BH31" s="74"/>
      <c r="BI31" s="76"/>
      <c r="BJ31" s="79" t="str">
        <f t="shared" si="23"/>
        <v>PENDIENTE</v>
      </c>
      <c r="BK31" s="80"/>
      <c r="BL31" s="80"/>
      <c r="BM31" s="81"/>
    </row>
    <row r="32" spans="1:65" ht="143" x14ac:dyDescent="0.15">
      <c r="A32" s="58">
        <v>33</v>
      </c>
      <c r="B32" s="59">
        <v>43069</v>
      </c>
      <c r="C32" s="60" t="s">
        <v>23</v>
      </c>
      <c r="D32" s="60" t="s">
        <v>207</v>
      </c>
      <c r="E32" s="59">
        <v>43041</v>
      </c>
      <c r="F32" s="60">
        <v>7</v>
      </c>
      <c r="G32" s="60" t="s">
        <v>214</v>
      </c>
      <c r="H32" s="63" t="s">
        <v>115</v>
      </c>
      <c r="I32" s="87" t="s">
        <v>349</v>
      </c>
      <c r="J32" s="60" t="s">
        <v>353</v>
      </c>
      <c r="K32" s="60">
        <v>4</v>
      </c>
      <c r="L32" s="60" t="s">
        <v>27</v>
      </c>
      <c r="M32" s="60" t="s">
        <v>350</v>
      </c>
      <c r="N32" s="95" t="s">
        <v>351</v>
      </c>
      <c r="O32" s="95">
        <v>1</v>
      </c>
      <c r="P32" s="59">
        <v>43080</v>
      </c>
      <c r="Q32" s="59">
        <v>43444</v>
      </c>
      <c r="R32" s="60" t="s">
        <v>129</v>
      </c>
      <c r="S32" s="60" t="s">
        <v>70</v>
      </c>
      <c r="T32" s="60" t="str">
        <f>IF(R32="","",VLOOKUP(R32,[2]Datos.!$J$28:$K$50,2,FALSE))</f>
        <v>Coordinador Jurídico</v>
      </c>
      <c r="U32" s="63" t="s">
        <v>171</v>
      </c>
      <c r="V32" s="67"/>
      <c r="W32" s="68"/>
      <c r="X32" s="60"/>
      <c r="Y32" s="69" t="str">
        <f t="shared" si="0"/>
        <v/>
      </c>
      <c r="Z32" s="70" t="str">
        <f t="shared" si="1"/>
        <v/>
      </c>
      <c r="AA32" s="71" t="str">
        <f t="shared" si="2"/>
        <v/>
      </c>
      <c r="AB32" s="71" t="str">
        <f t="shared" si="3"/>
        <v/>
      </c>
      <c r="AC32" s="72" t="str">
        <f t="shared" si="4"/>
        <v/>
      </c>
      <c r="AD32" s="68"/>
      <c r="AE32" s="63"/>
      <c r="AF32" s="73"/>
      <c r="AG32" s="74" t="str">
        <f t="shared" si="5"/>
        <v/>
      </c>
      <c r="AH32" s="75"/>
      <c r="AI32" s="69" t="str">
        <f t="shared" si="6"/>
        <v/>
      </c>
      <c r="AJ32" s="70" t="str">
        <f t="shared" si="7"/>
        <v/>
      </c>
      <c r="AK32" s="71" t="str">
        <f t="shared" si="8"/>
        <v/>
      </c>
      <c r="AL32" s="71" t="str">
        <f t="shared" si="9"/>
        <v/>
      </c>
      <c r="AM32" s="71" t="str">
        <f t="shared" si="10"/>
        <v/>
      </c>
      <c r="AN32" s="74"/>
      <c r="AO32" s="76"/>
      <c r="AP32" s="77"/>
      <c r="AQ32" s="74" t="str">
        <f t="shared" si="11"/>
        <v/>
      </c>
      <c r="AR32" s="75"/>
      <c r="AS32" s="69" t="str">
        <f t="shared" si="12"/>
        <v/>
      </c>
      <c r="AT32" s="70" t="str">
        <f t="shared" si="13"/>
        <v/>
      </c>
      <c r="AU32" s="71" t="str">
        <f t="shared" si="14"/>
        <v/>
      </c>
      <c r="AV32" s="71" t="str">
        <f t="shared" si="15"/>
        <v/>
      </c>
      <c r="AW32" s="71" t="str">
        <f t="shared" si="16"/>
        <v/>
      </c>
      <c r="AX32" s="74"/>
      <c r="AY32" s="78"/>
      <c r="AZ32" s="73"/>
      <c r="BA32" s="74" t="str">
        <f t="shared" si="17"/>
        <v/>
      </c>
      <c r="BB32" s="75"/>
      <c r="BC32" s="69" t="str">
        <f t="shared" si="18"/>
        <v/>
      </c>
      <c r="BD32" s="70" t="str">
        <f t="shared" si="19"/>
        <v/>
      </c>
      <c r="BE32" s="71" t="str">
        <f t="shared" si="20"/>
        <v/>
      </c>
      <c r="BF32" s="71" t="str">
        <f t="shared" si="21"/>
        <v/>
      </c>
      <c r="BG32" s="71" t="str">
        <f t="shared" si="22"/>
        <v/>
      </c>
      <c r="BH32" s="74"/>
      <c r="BI32" s="76"/>
      <c r="BJ32" s="79" t="str">
        <f t="shared" si="23"/>
        <v>PENDIENTE</v>
      </c>
      <c r="BK32" s="80"/>
      <c r="BL32" s="80"/>
      <c r="BM32" s="81"/>
    </row>
    <row r="33" spans="1:65" ht="344" x14ac:dyDescent="0.15">
      <c r="A33" s="58">
        <v>34</v>
      </c>
      <c r="B33" s="59">
        <v>43069</v>
      </c>
      <c r="C33" s="60" t="s">
        <v>23</v>
      </c>
      <c r="D33" s="60" t="s">
        <v>207</v>
      </c>
      <c r="E33" s="59">
        <v>43041</v>
      </c>
      <c r="F33" s="60">
        <v>8</v>
      </c>
      <c r="G33" s="60" t="s">
        <v>215</v>
      </c>
      <c r="H33" s="63" t="s">
        <v>115</v>
      </c>
      <c r="I33" s="87" t="s">
        <v>349</v>
      </c>
      <c r="J33" s="60" t="s">
        <v>635</v>
      </c>
      <c r="K33" s="60">
        <v>3</v>
      </c>
      <c r="L33" s="60" t="s">
        <v>27</v>
      </c>
      <c r="M33" s="60" t="s">
        <v>350</v>
      </c>
      <c r="N33" s="95" t="s">
        <v>354</v>
      </c>
      <c r="O33" s="95">
        <v>1</v>
      </c>
      <c r="P33" s="59">
        <v>43080</v>
      </c>
      <c r="Q33" s="59">
        <v>43444</v>
      </c>
      <c r="R33" s="60" t="s">
        <v>129</v>
      </c>
      <c r="S33" s="60" t="str">
        <f>IF(R33="","",VLOOKUP(R33,[2]Datos.!G29:H51,2,FALSE))</f>
        <v>Secretario General</v>
      </c>
      <c r="T33" s="60" t="str">
        <f>IF(R33="","",VLOOKUP(R33,[2]Datos.!$J$28:$K$50,2,FALSE))</f>
        <v>Coordinador Jurídico</v>
      </c>
      <c r="U33" s="63" t="s">
        <v>171</v>
      </c>
      <c r="V33" s="67"/>
      <c r="W33" s="68"/>
      <c r="X33" s="60"/>
      <c r="Y33" s="69" t="str">
        <f t="shared" si="0"/>
        <v/>
      </c>
      <c r="Z33" s="70" t="str">
        <f t="shared" si="1"/>
        <v/>
      </c>
      <c r="AA33" s="71" t="str">
        <f t="shared" si="2"/>
        <v/>
      </c>
      <c r="AB33" s="71" t="str">
        <f t="shared" si="3"/>
        <v/>
      </c>
      <c r="AC33" s="72" t="str">
        <f t="shared" si="4"/>
        <v/>
      </c>
      <c r="AD33" s="83"/>
      <c r="AE33" s="63"/>
      <c r="AF33" s="73"/>
      <c r="AG33" s="74" t="str">
        <f t="shared" si="5"/>
        <v/>
      </c>
      <c r="AH33" s="75"/>
      <c r="AI33" s="69" t="str">
        <f t="shared" si="6"/>
        <v/>
      </c>
      <c r="AJ33" s="70" t="str">
        <f t="shared" si="7"/>
        <v/>
      </c>
      <c r="AK33" s="71" t="str">
        <f t="shared" si="8"/>
        <v/>
      </c>
      <c r="AL33" s="71" t="str">
        <f t="shared" si="9"/>
        <v/>
      </c>
      <c r="AM33" s="71" t="str">
        <f t="shared" si="10"/>
        <v/>
      </c>
      <c r="AN33" s="74"/>
      <c r="AO33" s="76"/>
      <c r="AP33" s="77"/>
      <c r="AQ33" s="74" t="str">
        <f t="shared" si="11"/>
        <v/>
      </c>
      <c r="AR33" s="75"/>
      <c r="AS33" s="69" t="str">
        <f t="shared" si="12"/>
        <v/>
      </c>
      <c r="AT33" s="70" t="str">
        <f t="shared" si="13"/>
        <v/>
      </c>
      <c r="AU33" s="71" t="str">
        <f t="shared" si="14"/>
        <v/>
      </c>
      <c r="AV33" s="71" t="str">
        <f t="shared" si="15"/>
        <v/>
      </c>
      <c r="AW33" s="71" t="str">
        <f t="shared" si="16"/>
        <v/>
      </c>
      <c r="AX33" s="74"/>
      <c r="AY33" s="78"/>
      <c r="AZ33" s="73"/>
      <c r="BA33" s="74" t="str">
        <f t="shared" si="17"/>
        <v/>
      </c>
      <c r="BB33" s="75"/>
      <c r="BC33" s="69" t="str">
        <f t="shared" si="18"/>
        <v/>
      </c>
      <c r="BD33" s="70" t="str">
        <f t="shared" si="19"/>
        <v/>
      </c>
      <c r="BE33" s="71" t="str">
        <f t="shared" si="20"/>
        <v/>
      </c>
      <c r="BF33" s="71" t="str">
        <f t="shared" si="21"/>
        <v/>
      </c>
      <c r="BG33" s="71" t="str">
        <f t="shared" si="22"/>
        <v/>
      </c>
      <c r="BH33" s="74"/>
      <c r="BI33" s="76"/>
      <c r="BJ33" s="79" t="str">
        <f t="shared" si="23"/>
        <v>PENDIENTE</v>
      </c>
      <c r="BK33" s="80"/>
      <c r="BL33" s="80"/>
      <c r="BM33" s="81"/>
    </row>
    <row r="34" spans="1:65" ht="101.25" customHeight="1" x14ac:dyDescent="0.15">
      <c r="A34" s="58">
        <v>35</v>
      </c>
      <c r="B34" s="59">
        <v>43069</v>
      </c>
      <c r="C34" s="60" t="s">
        <v>23</v>
      </c>
      <c r="D34" s="60" t="s">
        <v>216</v>
      </c>
      <c r="E34" s="59">
        <v>43042</v>
      </c>
      <c r="F34" s="60">
        <v>1</v>
      </c>
      <c r="G34" s="60" t="s">
        <v>217</v>
      </c>
      <c r="H34" s="63" t="s">
        <v>115</v>
      </c>
      <c r="I34" s="85" t="s">
        <v>355</v>
      </c>
      <c r="J34" s="61" t="s">
        <v>356</v>
      </c>
      <c r="K34" s="61">
        <v>11</v>
      </c>
      <c r="L34" s="61" t="s">
        <v>27</v>
      </c>
      <c r="M34" s="61" t="s">
        <v>636</v>
      </c>
      <c r="N34" s="98" t="s">
        <v>357</v>
      </c>
      <c r="O34" s="98">
        <v>1</v>
      </c>
      <c r="P34" s="59">
        <v>43080</v>
      </c>
      <c r="Q34" s="59">
        <v>43444</v>
      </c>
      <c r="R34" s="62" t="s">
        <v>129</v>
      </c>
      <c r="S34" s="60" t="str">
        <f>IF(R34="","",VLOOKUP(R34,[2]Datos.!$G$28:$H$50,2,FALSE))</f>
        <v>Secretario General</v>
      </c>
      <c r="T34" s="60" t="str">
        <f>IF(R34="","",VLOOKUP(R34,[2]Datos.!$J$28:$K$50,2,FALSE))</f>
        <v>Coordinador Jurídico</v>
      </c>
      <c r="U34" s="63" t="s">
        <v>171</v>
      </c>
      <c r="V34" s="67"/>
      <c r="W34" s="68"/>
      <c r="X34" s="60"/>
      <c r="Y34" s="69" t="str">
        <f t="shared" si="0"/>
        <v/>
      </c>
      <c r="Z34" s="70" t="str">
        <f t="shared" si="1"/>
        <v/>
      </c>
      <c r="AA34" s="71" t="str">
        <f t="shared" si="2"/>
        <v/>
      </c>
      <c r="AB34" s="71" t="str">
        <f t="shared" si="3"/>
        <v/>
      </c>
      <c r="AC34" s="72" t="str">
        <f t="shared" si="4"/>
        <v/>
      </c>
      <c r="AD34" s="68"/>
      <c r="AE34" s="63"/>
      <c r="AF34" s="73"/>
      <c r="AG34" s="74" t="str">
        <f t="shared" si="5"/>
        <v/>
      </c>
      <c r="AH34" s="75"/>
      <c r="AI34" s="69" t="str">
        <f t="shared" si="6"/>
        <v/>
      </c>
      <c r="AJ34" s="70" t="str">
        <f t="shared" si="7"/>
        <v/>
      </c>
      <c r="AK34" s="71" t="str">
        <f t="shared" si="8"/>
        <v/>
      </c>
      <c r="AL34" s="71" t="str">
        <f t="shared" si="9"/>
        <v/>
      </c>
      <c r="AM34" s="71" t="str">
        <f t="shared" si="10"/>
        <v/>
      </c>
      <c r="AN34" s="74"/>
      <c r="AO34" s="76"/>
      <c r="AP34" s="77"/>
      <c r="AQ34" s="74" t="str">
        <f t="shared" si="11"/>
        <v/>
      </c>
      <c r="AR34" s="75"/>
      <c r="AS34" s="69" t="str">
        <f t="shared" si="12"/>
        <v/>
      </c>
      <c r="AT34" s="70" t="str">
        <f t="shared" si="13"/>
        <v/>
      </c>
      <c r="AU34" s="71" t="str">
        <f t="shared" si="14"/>
        <v/>
      </c>
      <c r="AV34" s="71" t="str">
        <f t="shared" si="15"/>
        <v/>
      </c>
      <c r="AW34" s="71" t="str">
        <f t="shared" si="16"/>
        <v/>
      </c>
      <c r="AX34" s="74"/>
      <c r="AY34" s="78"/>
      <c r="AZ34" s="73"/>
      <c r="BA34" s="74" t="str">
        <f t="shared" si="17"/>
        <v/>
      </c>
      <c r="BB34" s="75"/>
      <c r="BC34" s="69" t="str">
        <f t="shared" si="18"/>
        <v/>
      </c>
      <c r="BD34" s="70" t="str">
        <f t="shared" si="19"/>
        <v/>
      </c>
      <c r="BE34" s="71" t="str">
        <f t="shared" si="20"/>
        <v/>
      </c>
      <c r="BF34" s="71" t="str">
        <f t="shared" si="21"/>
        <v/>
      </c>
      <c r="BG34" s="71" t="str">
        <f t="shared" si="22"/>
        <v/>
      </c>
      <c r="BH34" s="74"/>
      <c r="BI34" s="76"/>
      <c r="BJ34" s="79" t="str">
        <f t="shared" si="23"/>
        <v>PENDIENTE</v>
      </c>
      <c r="BK34" s="80"/>
      <c r="BL34" s="80"/>
      <c r="BM34" s="81"/>
    </row>
    <row r="35" spans="1:65" ht="104" x14ac:dyDescent="0.15">
      <c r="A35" s="58">
        <v>36</v>
      </c>
      <c r="B35" s="59">
        <v>43069</v>
      </c>
      <c r="C35" s="60" t="s">
        <v>23</v>
      </c>
      <c r="D35" s="60" t="s">
        <v>216</v>
      </c>
      <c r="E35" s="59">
        <v>43042</v>
      </c>
      <c r="F35" s="60">
        <v>1</v>
      </c>
      <c r="G35" s="60" t="s">
        <v>217</v>
      </c>
      <c r="H35" s="63" t="s">
        <v>115</v>
      </c>
      <c r="I35" s="85" t="s">
        <v>355</v>
      </c>
      <c r="J35" s="61" t="s">
        <v>637</v>
      </c>
      <c r="K35" s="61">
        <v>50</v>
      </c>
      <c r="L35" s="61" t="s">
        <v>27</v>
      </c>
      <c r="M35" s="61" t="s">
        <v>636</v>
      </c>
      <c r="N35" s="98" t="s">
        <v>357</v>
      </c>
      <c r="O35" s="98">
        <v>1</v>
      </c>
      <c r="P35" s="59">
        <v>43080</v>
      </c>
      <c r="Q35" s="59">
        <v>43444</v>
      </c>
      <c r="R35" s="62" t="s">
        <v>129</v>
      </c>
      <c r="S35" s="60" t="str">
        <f>IF(R35="","",VLOOKUP(R35,[2]Datos.!$G$28:$H$50,2,FALSE))</f>
        <v>Secretario General</v>
      </c>
      <c r="T35" s="60" t="str">
        <f>IF(R35="","",VLOOKUP(R35,[2]Datos.!$J$28:$K$50,2,FALSE))</f>
        <v>Coordinador Jurídico</v>
      </c>
      <c r="U35" s="63" t="s">
        <v>171</v>
      </c>
      <c r="V35" s="67"/>
      <c r="W35" s="68"/>
      <c r="X35" s="60"/>
      <c r="Y35" s="69" t="str">
        <f t="shared" si="0"/>
        <v/>
      </c>
      <c r="Z35" s="70" t="str">
        <f t="shared" si="1"/>
        <v/>
      </c>
      <c r="AA35" s="71" t="str">
        <f t="shared" si="2"/>
        <v/>
      </c>
      <c r="AB35" s="71" t="str">
        <f t="shared" si="3"/>
        <v/>
      </c>
      <c r="AC35" s="72" t="str">
        <f t="shared" si="4"/>
        <v/>
      </c>
      <c r="AD35" s="83"/>
      <c r="AE35" s="63"/>
      <c r="AF35" s="73"/>
      <c r="AG35" s="74" t="str">
        <f t="shared" si="5"/>
        <v/>
      </c>
      <c r="AH35" s="75"/>
      <c r="AI35" s="69" t="str">
        <f t="shared" si="6"/>
        <v/>
      </c>
      <c r="AJ35" s="70" t="str">
        <f t="shared" si="7"/>
        <v/>
      </c>
      <c r="AK35" s="71" t="str">
        <f t="shared" si="8"/>
        <v/>
      </c>
      <c r="AL35" s="71" t="str">
        <f t="shared" si="9"/>
        <v/>
      </c>
      <c r="AM35" s="71" t="str">
        <f t="shared" si="10"/>
        <v/>
      </c>
      <c r="AN35" s="74"/>
      <c r="AO35" s="76"/>
      <c r="AP35" s="77"/>
      <c r="AQ35" s="74" t="str">
        <f t="shared" si="11"/>
        <v/>
      </c>
      <c r="AR35" s="75"/>
      <c r="AS35" s="69" t="str">
        <f t="shared" si="12"/>
        <v/>
      </c>
      <c r="AT35" s="70" t="str">
        <f t="shared" si="13"/>
        <v/>
      </c>
      <c r="AU35" s="71" t="str">
        <f t="shared" si="14"/>
        <v/>
      </c>
      <c r="AV35" s="71" t="str">
        <f t="shared" si="15"/>
        <v/>
      </c>
      <c r="AW35" s="71" t="str">
        <f t="shared" si="16"/>
        <v/>
      </c>
      <c r="AX35" s="74"/>
      <c r="AY35" s="78"/>
      <c r="AZ35" s="73"/>
      <c r="BA35" s="74" t="str">
        <f t="shared" si="17"/>
        <v/>
      </c>
      <c r="BB35" s="75"/>
      <c r="BC35" s="69" t="str">
        <f t="shared" si="18"/>
        <v/>
      </c>
      <c r="BD35" s="70" t="str">
        <f t="shared" si="19"/>
        <v/>
      </c>
      <c r="BE35" s="71" t="str">
        <f t="shared" si="20"/>
        <v/>
      </c>
      <c r="BF35" s="71" t="str">
        <f t="shared" si="21"/>
        <v/>
      </c>
      <c r="BG35" s="71" t="str">
        <f t="shared" si="22"/>
        <v/>
      </c>
      <c r="BH35" s="74"/>
      <c r="BI35" s="76"/>
      <c r="BJ35" s="79" t="str">
        <f t="shared" si="23"/>
        <v>PENDIENTE</v>
      </c>
      <c r="BK35" s="80"/>
      <c r="BL35" s="80"/>
      <c r="BM35" s="81"/>
    </row>
    <row r="36" spans="1:65" ht="143" x14ac:dyDescent="0.15">
      <c r="A36" s="58">
        <v>37</v>
      </c>
      <c r="B36" s="59">
        <v>43083</v>
      </c>
      <c r="C36" s="60" t="s">
        <v>23</v>
      </c>
      <c r="D36" s="60" t="s">
        <v>218</v>
      </c>
      <c r="E36" s="59">
        <v>43069</v>
      </c>
      <c r="F36" s="60">
        <v>1</v>
      </c>
      <c r="G36" s="60" t="s">
        <v>219</v>
      </c>
      <c r="H36" s="63" t="s">
        <v>516</v>
      </c>
      <c r="I36" s="87" t="s">
        <v>638</v>
      </c>
      <c r="J36" s="60" t="s">
        <v>358</v>
      </c>
      <c r="K36" s="60">
        <v>2</v>
      </c>
      <c r="L36" s="60" t="s">
        <v>27</v>
      </c>
      <c r="M36" s="60" t="s">
        <v>359</v>
      </c>
      <c r="N36" s="99" t="s">
        <v>360</v>
      </c>
      <c r="O36" s="95">
        <v>1</v>
      </c>
      <c r="P36" s="59">
        <v>43101</v>
      </c>
      <c r="Q36" s="59">
        <v>43343</v>
      </c>
      <c r="R36" s="60" t="s">
        <v>130</v>
      </c>
      <c r="S36" s="60" t="str">
        <f>IF(R36="","",VLOOKUP(R36,[2]Datos.!G30:H52,2,FALSE))</f>
        <v>Secretario General</v>
      </c>
      <c r="T36" s="60" t="str">
        <f>IF(R36="","",VLOOKUP(R36,[2]Datos.!$J$28:$K$50,2,FALSE))</f>
        <v>Auxiliar de Atención al Ciudadano</v>
      </c>
      <c r="U36" s="63" t="s">
        <v>171</v>
      </c>
      <c r="V36" s="67"/>
      <c r="W36" s="68"/>
      <c r="X36" s="60"/>
      <c r="Y36" s="69" t="str">
        <f t="shared" si="0"/>
        <v/>
      </c>
      <c r="Z36" s="70" t="str">
        <f t="shared" si="1"/>
        <v/>
      </c>
      <c r="AA36" s="71" t="str">
        <f t="shared" si="2"/>
        <v/>
      </c>
      <c r="AB36" s="71" t="str">
        <f t="shared" si="3"/>
        <v/>
      </c>
      <c r="AC36" s="72" t="str">
        <f t="shared" si="4"/>
        <v/>
      </c>
      <c r="AD36" s="83"/>
      <c r="AE36" s="63"/>
      <c r="AF36" s="73"/>
      <c r="AG36" s="74" t="str">
        <f t="shared" si="5"/>
        <v/>
      </c>
      <c r="AH36" s="75"/>
      <c r="AI36" s="69" t="str">
        <f t="shared" si="6"/>
        <v/>
      </c>
      <c r="AJ36" s="70" t="str">
        <f t="shared" si="7"/>
        <v/>
      </c>
      <c r="AK36" s="71" t="str">
        <f t="shared" si="8"/>
        <v/>
      </c>
      <c r="AL36" s="71" t="str">
        <f t="shared" si="9"/>
        <v/>
      </c>
      <c r="AM36" s="71" t="str">
        <f t="shared" si="10"/>
        <v/>
      </c>
      <c r="AN36" s="74"/>
      <c r="AO36" s="76"/>
      <c r="AP36" s="77"/>
      <c r="AQ36" s="74" t="str">
        <f t="shared" si="11"/>
        <v/>
      </c>
      <c r="AR36" s="75"/>
      <c r="AS36" s="69" t="str">
        <f t="shared" si="12"/>
        <v/>
      </c>
      <c r="AT36" s="70" t="str">
        <f t="shared" si="13"/>
        <v/>
      </c>
      <c r="AU36" s="71" t="str">
        <f t="shared" si="14"/>
        <v/>
      </c>
      <c r="AV36" s="71" t="str">
        <f t="shared" si="15"/>
        <v/>
      </c>
      <c r="AW36" s="71" t="str">
        <f t="shared" si="16"/>
        <v/>
      </c>
      <c r="AX36" s="74"/>
      <c r="AY36" s="78"/>
      <c r="AZ36" s="73"/>
      <c r="BA36" s="74" t="str">
        <f t="shared" si="17"/>
        <v/>
      </c>
      <c r="BB36" s="75"/>
      <c r="BC36" s="69" t="str">
        <f t="shared" si="18"/>
        <v/>
      </c>
      <c r="BD36" s="70" t="str">
        <f t="shared" si="19"/>
        <v/>
      </c>
      <c r="BE36" s="71" t="str">
        <f t="shared" si="20"/>
        <v/>
      </c>
      <c r="BF36" s="71" t="str">
        <f t="shared" si="21"/>
        <v/>
      </c>
      <c r="BG36" s="71" t="str">
        <f t="shared" si="22"/>
        <v/>
      </c>
      <c r="BH36" s="74"/>
      <c r="BI36" s="76"/>
      <c r="BJ36" s="79" t="str">
        <f t="shared" si="23"/>
        <v>PENDIENTE</v>
      </c>
      <c r="BK36" s="80"/>
      <c r="BL36" s="80"/>
      <c r="BM36" s="81"/>
    </row>
    <row r="37" spans="1:65" ht="130" x14ac:dyDescent="0.15">
      <c r="A37" s="58">
        <v>38</v>
      </c>
      <c r="B37" s="59">
        <v>43083</v>
      </c>
      <c r="C37" s="60" t="s">
        <v>23</v>
      </c>
      <c r="D37" s="60" t="s">
        <v>218</v>
      </c>
      <c r="E37" s="59">
        <v>43069</v>
      </c>
      <c r="F37" s="60">
        <v>2</v>
      </c>
      <c r="G37" s="60" t="s">
        <v>220</v>
      </c>
      <c r="H37" s="63" t="s">
        <v>519</v>
      </c>
      <c r="I37" s="87" t="s">
        <v>638</v>
      </c>
      <c r="J37" s="60" t="s">
        <v>361</v>
      </c>
      <c r="K37" s="60">
        <v>1</v>
      </c>
      <c r="L37" s="60" t="s">
        <v>27</v>
      </c>
      <c r="M37" s="60" t="s">
        <v>359</v>
      </c>
      <c r="N37" s="99" t="s">
        <v>362</v>
      </c>
      <c r="O37" s="95">
        <v>1</v>
      </c>
      <c r="P37" s="59">
        <v>43101</v>
      </c>
      <c r="Q37" s="59">
        <v>43281</v>
      </c>
      <c r="R37" s="60" t="s">
        <v>131</v>
      </c>
      <c r="S37" s="60" t="str">
        <f>IF(R37="","",VLOOKUP(R37,[2]Datos.!G31:H53,2,FALSE))</f>
        <v>Subdirector Financiero</v>
      </c>
      <c r="T37" s="60" t="str">
        <f>IF(R37="","",VLOOKUP(R37,[2]Datos.!$J$28:$K$50,2,FALSE))</f>
        <v xml:space="preserve">Profesional Universitario de Facturación </v>
      </c>
      <c r="U37" s="63" t="s">
        <v>171</v>
      </c>
      <c r="V37" s="67"/>
      <c r="W37" s="60"/>
      <c r="X37" s="60"/>
      <c r="Y37" s="69" t="str">
        <f t="shared" si="0"/>
        <v/>
      </c>
      <c r="Z37" s="70" t="str">
        <f t="shared" si="1"/>
        <v/>
      </c>
      <c r="AA37" s="71" t="str">
        <f t="shared" si="2"/>
        <v/>
      </c>
      <c r="AB37" s="71" t="str">
        <f t="shared" si="3"/>
        <v/>
      </c>
      <c r="AC37" s="72" t="str">
        <f t="shared" si="4"/>
        <v/>
      </c>
      <c r="AD37" s="68"/>
      <c r="AE37" s="63"/>
      <c r="AF37" s="73"/>
      <c r="AG37" s="74" t="str">
        <f t="shared" si="5"/>
        <v/>
      </c>
      <c r="AH37" s="75"/>
      <c r="AI37" s="69" t="str">
        <f t="shared" si="6"/>
        <v/>
      </c>
      <c r="AJ37" s="70" t="str">
        <f t="shared" si="7"/>
        <v/>
      </c>
      <c r="AK37" s="71" t="str">
        <f t="shared" si="8"/>
        <v/>
      </c>
      <c r="AL37" s="71" t="str">
        <f t="shared" si="9"/>
        <v/>
      </c>
      <c r="AM37" s="71" t="str">
        <f t="shared" si="10"/>
        <v/>
      </c>
      <c r="AN37" s="74"/>
      <c r="AO37" s="76"/>
      <c r="AP37" s="77"/>
      <c r="AQ37" s="74" t="str">
        <f t="shared" si="11"/>
        <v/>
      </c>
      <c r="AR37" s="75"/>
      <c r="AS37" s="69" t="str">
        <f t="shared" si="12"/>
        <v/>
      </c>
      <c r="AT37" s="70" t="str">
        <f t="shared" si="13"/>
        <v/>
      </c>
      <c r="AU37" s="71" t="str">
        <f t="shared" si="14"/>
        <v/>
      </c>
      <c r="AV37" s="71" t="str">
        <f t="shared" si="15"/>
        <v/>
      </c>
      <c r="AW37" s="71" t="str">
        <f t="shared" si="16"/>
        <v/>
      </c>
      <c r="AX37" s="74"/>
      <c r="AY37" s="78"/>
      <c r="AZ37" s="73"/>
      <c r="BA37" s="74" t="str">
        <f t="shared" si="17"/>
        <v/>
      </c>
      <c r="BB37" s="75"/>
      <c r="BC37" s="69" t="str">
        <f t="shared" si="18"/>
        <v/>
      </c>
      <c r="BD37" s="70" t="str">
        <f t="shared" si="19"/>
        <v/>
      </c>
      <c r="BE37" s="71" t="str">
        <f t="shared" si="20"/>
        <v/>
      </c>
      <c r="BF37" s="71" t="str">
        <f t="shared" si="21"/>
        <v/>
      </c>
      <c r="BG37" s="71" t="str">
        <f t="shared" si="22"/>
        <v/>
      </c>
      <c r="BH37" s="74"/>
      <c r="BI37" s="76"/>
      <c r="BJ37" s="79" t="str">
        <f t="shared" si="23"/>
        <v>PENDIENTE</v>
      </c>
      <c r="BK37" s="80"/>
      <c r="BL37" s="80"/>
      <c r="BM37" s="81"/>
    </row>
    <row r="38" spans="1:65" ht="177.75" customHeight="1" x14ac:dyDescent="0.15">
      <c r="A38" s="58">
        <v>39</v>
      </c>
      <c r="B38" s="59">
        <v>43088</v>
      </c>
      <c r="C38" s="60" t="s">
        <v>23</v>
      </c>
      <c r="D38" s="60" t="s">
        <v>221</v>
      </c>
      <c r="E38" s="59">
        <v>43069</v>
      </c>
      <c r="F38" s="60">
        <v>1</v>
      </c>
      <c r="G38" s="60" t="s">
        <v>222</v>
      </c>
      <c r="H38" s="63" t="s">
        <v>111</v>
      </c>
      <c r="I38" s="87" t="s">
        <v>363</v>
      </c>
      <c r="J38" s="60" t="s">
        <v>574</v>
      </c>
      <c r="K38" s="60">
        <v>1</v>
      </c>
      <c r="L38" s="60" t="s">
        <v>27</v>
      </c>
      <c r="M38" s="60" t="s">
        <v>364</v>
      </c>
      <c r="N38" s="66" t="s">
        <v>365</v>
      </c>
      <c r="O38" s="100">
        <v>1</v>
      </c>
      <c r="P38" s="59">
        <v>43136</v>
      </c>
      <c r="Q38" s="59">
        <v>43312</v>
      </c>
      <c r="R38" s="60" t="s">
        <v>85</v>
      </c>
      <c r="S38" s="60" t="str">
        <f>IF(R38="","",VLOOKUP(R38,[2]Datos.!G32:H54,2,FALSE))</f>
        <v>Director Operativo</v>
      </c>
      <c r="T38" s="60" t="str">
        <f>IF(R38="","",VLOOKUP(R38,[2]Datos.!$J$28:$K$50,2,FALSE))</f>
        <v>Profesional Universitario de Ventas y Mercadeo</v>
      </c>
      <c r="U38" s="63" t="s">
        <v>171</v>
      </c>
      <c r="V38" s="67"/>
      <c r="W38" s="68"/>
      <c r="X38" s="60"/>
      <c r="Y38" s="69" t="str">
        <f t="shared" si="0"/>
        <v/>
      </c>
      <c r="Z38" s="70" t="str">
        <f t="shared" si="1"/>
        <v/>
      </c>
      <c r="AA38" s="71" t="str">
        <f t="shared" si="2"/>
        <v/>
      </c>
      <c r="AB38" s="71" t="str">
        <f t="shared" si="3"/>
        <v/>
      </c>
      <c r="AC38" s="72" t="str">
        <f t="shared" si="4"/>
        <v/>
      </c>
      <c r="AD38" s="83"/>
      <c r="AE38" s="63"/>
      <c r="AF38" s="73"/>
      <c r="AG38" s="74" t="str">
        <f t="shared" si="5"/>
        <v/>
      </c>
      <c r="AH38" s="75"/>
      <c r="AI38" s="69" t="str">
        <f t="shared" si="6"/>
        <v/>
      </c>
      <c r="AJ38" s="70" t="str">
        <f t="shared" si="7"/>
        <v/>
      </c>
      <c r="AK38" s="71" t="str">
        <f t="shared" si="8"/>
        <v/>
      </c>
      <c r="AL38" s="71" t="str">
        <f t="shared" si="9"/>
        <v/>
      </c>
      <c r="AM38" s="71" t="str">
        <f t="shared" si="10"/>
        <v/>
      </c>
      <c r="AN38" s="74"/>
      <c r="AO38" s="76"/>
      <c r="AP38" s="77"/>
      <c r="AQ38" s="74" t="str">
        <f t="shared" si="11"/>
        <v/>
      </c>
      <c r="AR38" s="75"/>
      <c r="AS38" s="69" t="str">
        <f t="shared" si="12"/>
        <v/>
      </c>
      <c r="AT38" s="70" t="str">
        <f t="shared" si="13"/>
        <v/>
      </c>
      <c r="AU38" s="71" t="str">
        <f t="shared" si="14"/>
        <v/>
      </c>
      <c r="AV38" s="71" t="str">
        <f t="shared" si="15"/>
        <v/>
      </c>
      <c r="AW38" s="71" t="str">
        <f t="shared" si="16"/>
        <v/>
      </c>
      <c r="AX38" s="74"/>
      <c r="AY38" s="78"/>
      <c r="AZ38" s="73"/>
      <c r="BA38" s="74" t="str">
        <f t="shared" si="17"/>
        <v/>
      </c>
      <c r="BB38" s="75"/>
      <c r="BC38" s="69" t="str">
        <f t="shared" si="18"/>
        <v/>
      </c>
      <c r="BD38" s="70" t="str">
        <f t="shared" si="19"/>
        <v/>
      </c>
      <c r="BE38" s="71" t="str">
        <f t="shared" si="20"/>
        <v/>
      </c>
      <c r="BF38" s="71" t="str">
        <f t="shared" si="21"/>
        <v/>
      </c>
      <c r="BG38" s="71" t="str">
        <f t="shared" si="22"/>
        <v/>
      </c>
      <c r="BH38" s="74"/>
      <c r="BI38" s="76"/>
      <c r="BJ38" s="79" t="str">
        <f t="shared" si="23"/>
        <v>PENDIENTE</v>
      </c>
      <c r="BK38" s="80"/>
      <c r="BL38" s="80"/>
      <c r="BM38" s="81"/>
    </row>
    <row r="39" spans="1:65" ht="129.75" customHeight="1" x14ac:dyDescent="0.15">
      <c r="A39" s="58">
        <v>40</v>
      </c>
      <c r="B39" s="59">
        <v>43088</v>
      </c>
      <c r="C39" s="60" t="s">
        <v>23</v>
      </c>
      <c r="D39" s="60" t="s">
        <v>221</v>
      </c>
      <c r="E39" s="59">
        <v>43069</v>
      </c>
      <c r="F39" s="60">
        <v>2</v>
      </c>
      <c r="G39" s="60" t="s">
        <v>223</v>
      </c>
      <c r="H39" s="63" t="s">
        <v>111</v>
      </c>
      <c r="I39" s="87" t="s">
        <v>366</v>
      </c>
      <c r="J39" s="60" t="s">
        <v>639</v>
      </c>
      <c r="K39" s="60">
        <v>2</v>
      </c>
      <c r="L39" s="60" t="s">
        <v>27</v>
      </c>
      <c r="M39" s="60" t="s">
        <v>367</v>
      </c>
      <c r="N39" s="66" t="s">
        <v>365</v>
      </c>
      <c r="O39" s="100">
        <v>1</v>
      </c>
      <c r="P39" s="59">
        <v>43136</v>
      </c>
      <c r="Q39" s="59">
        <v>43312</v>
      </c>
      <c r="R39" s="60" t="s">
        <v>85</v>
      </c>
      <c r="S39" s="60" t="str">
        <f>IF(R39="","",VLOOKUP(R39,[2]Datos.!G33:H55,2,FALSE))</f>
        <v>Director Operativo</v>
      </c>
      <c r="T39" s="60" t="str">
        <f>IF(R39="","",VLOOKUP(R39,[2]Datos.!$J$28:$K$50,2,FALSE))</f>
        <v>Profesional Universitario de Ventas y Mercadeo</v>
      </c>
      <c r="U39" s="63" t="s">
        <v>171</v>
      </c>
      <c r="V39" s="67"/>
      <c r="W39" s="68"/>
      <c r="X39" s="60"/>
      <c r="Y39" s="69" t="str">
        <f t="shared" si="0"/>
        <v/>
      </c>
      <c r="Z39" s="70" t="str">
        <f t="shared" si="1"/>
        <v/>
      </c>
      <c r="AA39" s="71" t="str">
        <f t="shared" si="2"/>
        <v/>
      </c>
      <c r="AB39" s="71" t="str">
        <f t="shared" si="3"/>
        <v/>
      </c>
      <c r="AC39" s="72" t="str">
        <f t="shared" si="4"/>
        <v/>
      </c>
      <c r="AD39" s="68"/>
      <c r="AE39" s="63"/>
      <c r="AF39" s="73"/>
      <c r="AG39" s="74" t="str">
        <f t="shared" si="5"/>
        <v/>
      </c>
      <c r="AH39" s="75"/>
      <c r="AI39" s="69" t="str">
        <f t="shared" si="6"/>
        <v/>
      </c>
      <c r="AJ39" s="70" t="str">
        <f t="shared" si="7"/>
        <v/>
      </c>
      <c r="AK39" s="71" t="str">
        <f t="shared" si="8"/>
        <v/>
      </c>
      <c r="AL39" s="71" t="str">
        <f t="shared" si="9"/>
        <v/>
      </c>
      <c r="AM39" s="71" t="str">
        <f t="shared" si="10"/>
        <v/>
      </c>
      <c r="AN39" s="74"/>
      <c r="AO39" s="76"/>
      <c r="AP39" s="77"/>
      <c r="AQ39" s="74" t="str">
        <f t="shared" si="11"/>
        <v/>
      </c>
      <c r="AR39" s="75"/>
      <c r="AS39" s="69" t="str">
        <f t="shared" si="12"/>
        <v/>
      </c>
      <c r="AT39" s="70" t="str">
        <f t="shared" si="13"/>
        <v/>
      </c>
      <c r="AU39" s="71" t="str">
        <f t="shared" si="14"/>
        <v/>
      </c>
      <c r="AV39" s="71" t="str">
        <f t="shared" si="15"/>
        <v/>
      </c>
      <c r="AW39" s="71" t="str">
        <f t="shared" si="16"/>
        <v/>
      </c>
      <c r="AX39" s="74"/>
      <c r="AY39" s="78"/>
      <c r="AZ39" s="73"/>
      <c r="BA39" s="74" t="str">
        <f t="shared" si="17"/>
        <v/>
      </c>
      <c r="BB39" s="75"/>
      <c r="BC39" s="69" t="str">
        <f t="shared" si="18"/>
        <v/>
      </c>
      <c r="BD39" s="70" t="str">
        <f t="shared" si="19"/>
        <v/>
      </c>
      <c r="BE39" s="71" t="str">
        <f t="shared" si="20"/>
        <v/>
      </c>
      <c r="BF39" s="71" t="str">
        <f t="shared" si="21"/>
        <v/>
      </c>
      <c r="BG39" s="71" t="str">
        <f t="shared" si="22"/>
        <v/>
      </c>
      <c r="BH39" s="74"/>
      <c r="BI39" s="76"/>
      <c r="BJ39" s="79" t="str">
        <f t="shared" si="23"/>
        <v>PENDIENTE</v>
      </c>
      <c r="BK39" s="80"/>
      <c r="BL39" s="80"/>
      <c r="BM39" s="81"/>
    </row>
    <row r="40" spans="1:65" ht="247" x14ac:dyDescent="0.15">
      <c r="A40" s="58">
        <v>41</v>
      </c>
      <c r="B40" s="59">
        <v>43088</v>
      </c>
      <c r="C40" s="60" t="s">
        <v>23</v>
      </c>
      <c r="D40" s="60" t="s">
        <v>221</v>
      </c>
      <c r="E40" s="59">
        <v>43069</v>
      </c>
      <c r="F40" s="60">
        <v>3</v>
      </c>
      <c r="G40" s="60" t="s">
        <v>224</v>
      </c>
      <c r="H40" s="63" t="s">
        <v>111</v>
      </c>
      <c r="I40" s="87" t="s">
        <v>575</v>
      </c>
      <c r="J40" s="60" t="s">
        <v>576</v>
      </c>
      <c r="K40" s="60">
        <v>3</v>
      </c>
      <c r="L40" s="60" t="s">
        <v>27</v>
      </c>
      <c r="M40" s="60" t="s">
        <v>367</v>
      </c>
      <c r="N40" s="66" t="s">
        <v>368</v>
      </c>
      <c r="O40" s="100">
        <v>1</v>
      </c>
      <c r="P40" s="59">
        <v>43136</v>
      </c>
      <c r="Q40" s="59">
        <v>43312</v>
      </c>
      <c r="R40" s="60" t="s">
        <v>83</v>
      </c>
      <c r="S40" s="60" t="str">
        <f>IF(R40="","",VLOOKUP(R40,[2]Datos.!G34:H56,2,FALSE))</f>
        <v>Director Operativo</v>
      </c>
      <c r="T40" s="60" t="str">
        <f>IF(R40="","",VLOOKUP(R40,[2]Datos.!$J$28:$K$50,2,FALSE))</f>
        <v>Coordinador de Programación</v>
      </c>
      <c r="U40" s="63" t="s">
        <v>171</v>
      </c>
      <c r="V40" s="67"/>
      <c r="W40" s="68"/>
      <c r="X40" s="60"/>
      <c r="Y40" s="69" t="str">
        <f t="shared" si="0"/>
        <v/>
      </c>
      <c r="Z40" s="70" t="str">
        <f t="shared" si="1"/>
        <v/>
      </c>
      <c r="AA40" s="71" t="str">
        <f t="shared" si="2"/>
        <v/>
      </c>
      <c r="AB40" s="71" t="str">
        <f t="shared" si="3"/>
        <v/>
      </c>
      <c r="AC40" s="72" t="str">
        <f t="shared" si="4"/>
        <v/>
      </c>
      <c r="AD40" s="68"/>
      <c r="AE40" s="63"/>
      <c r="AF40" s="73"/>
      <c r="AG40" s="74" t="str">
        <f t="shared" si="5"/>
        <v/>
      </c>
      <c r="AH40" s="75"/>
      <c r="AI40" s="69" t="str">
        <f t="shared" si="6"/>
        <v/>
      </c>
      <c r="AJ40" s="70" t="str">
        <f t="shared" si="7"/>
        <v/>
      </c>
      <c r="AK40" s="71" t="str">
        <f t="shared" si="8"/>
        <v/>
      </c>
      <c r="AL40" s="71" t="str">
        <f t="shared" si="9"/>
        <v/>
      </c>
      <c r="AM40" s="71" t="str">
        <f t="shared" si="10"/>
        <v/>
      </c>
      <c r="AN40" s="74"/>
      <c r="AO40" s="76"/>
      <c r="AP40" s="77"/>
      <c r="AQ40" s="74" t="str">
        <f t="shared" si="11"/>
        <v/>
      </c>
      <c r="AR40" s="75"/>
      <c r="AS40" s="69" t="str">
        <f t="shared" si="12"/>
        <v/>
      </c>
      <c r="AT40" s="70" t="str">
        <f t="shared" si="13"/>
        <v/>
      </c>
      <c r="AU40" s="71" t="str">
        <f t="shared" si="14"/>
        <v/>
      </c>
      <c r="AV40" s="71" t="str">
        <f t="shared" si="15"/>
        <v/>
      </c>
      <c r="AW40" s="71" t="str">
        <f t="shared" si="16"/>
        <v/>
      </c>
      <c r="AX40" s="74"/>
      <c r="AY40" s="78"/>
      <c r="AZ40" s="73"/>
      <c r="BA40" s="74" t="str">
        <f t="shared" si="17"/>
        <v/>
      </c>
      <c r="BB40" s="75"/>
      <c r="BC40" s="69" t="str">
        <f t="shared" si="18"/>
        <v/>
      </c>
      <c r="BD40" s="70" t="str">
        <f t="shared" si="19"/>
        <v/>
      </c>
      <c r="BE40" s="71" t="str">
        <f t="shared" si="20"/>
        <v/>
      </c>
      <c r="BF40" s="71" t="str">
        <f t="shared" si="21"/>
        <v/>
      </c>
      <c r="BG40" s="71" t="str">
        <f t="shared" si="22"/>
        <v/>
      </c>
      <c r="BH40" s="74"/>
      <c r="BI40" s="76"/>
      <c r="BJ40" s="79" t="str">
        <f t="shared" si="23"/>
        <v>PENDIENTE</v>
      </c>
      <c r="BK40" s="80"/>
      <c r="BL40" s="80"/>
      <c r="BM40" s="81"/>
    </row>
    <row r="41" spans="1:65" ht="104" x14ac:dyDescent="0.15">
      <c r="A41" s="58">
        <v>42</v>
      </c>
      <c r="B41" s="59">
        <v>43088</v>
      </c>
      <c r="C41" s="60" t="s">
        <v>23</v>
      </c>
      <c r="D41" s="60" t="s">
        <v>221</v>
      </c>
      <c r="E41" s="59">
        <v>43069</v>
      </c>
      <c r="F41" s="60">
        <v>4</v>
      </c>
      <c r="G41" s="60" t="s">
        <v>225</v>
      </c>
      <c r="H41" s="63" t="s">
        <v>111</v>
      </c>
      <c r="I41" s="87" t="s">
        <v>369</v>
      </c>
      <c r="J41" s="60" t="s">
        <v>577</v>
      </c>
      <c r="K41" s="60">
        <v>3</v>
      </c>
      <c r="L41" s="60" t="s">
        <v>27</v>
      </c>
      <c r="M41" s="60" t="s">
        <v>367</v>
      </c>
      <c r="N41" s="66" t="s">
        <v>370</v>
      </c>
      <c r="O41" s="100">
        <v>1</v>
      </c>
      <c r="P41" s="59">
        <v>43136</v>
      </c>
      <c r="Q41" s="59">
        <v>43312</v>
      </c>
      <c r="R41" s="60" t="s">
        <v>85</v>
      </c>
      <c r="S41" s="60" t="str">
        <f>IF(R41="","",VLOOKUP(R41,[2]Datos.!G35:H57,2,FALSE))</f>
        <v>Director Operativo</v>
      </c>
      <c r="T41" s="60" t="str">
        <f>IF(R41="","",VLOOKUP(R41,[2]Datos.!$J$28:$K$50,2,FALSE))</f>
        <v>Profesional Universitario de Ventas y Mercadeo</v>
      </c>
      <c r="U41" s="63" t="s">
        <v>171</v>
      </c>
      <c r="V41" s="67"/>
      <c r="W41" s="68"/>
      <c r="X41" s="60"/>
      <c r="Y41" s="69" t="str">
        <f t="shared" si="0"/>
        <v/>
      </c>
      <c r="Z41" s="70" t="str">
        <f t="shared" si="1"/>
        <v/>
      </c>
      <c r="AA41" s="71" t="str">
        <f t="shared" si="2"/>
        <v/>
      </c>
      <c r="AB41" s="71" t="str">
        <f t="shared" si="3"/>
        <v/>
      </c>
      <c r="AC41" s="72" t="str">
        <f t="shared" si="4"/>
        <v/>
      </c>
      <c r="AD41" s="68"/>
      <c r="AE41" s="63"/>
      <c r="AF41" s="73"/>
      <c r="AG41" s="74" t="str">
        <f t="shared" si="5"/>
        <v/>
      </c>
      <c r="AH41" s="75"/>
      <c r="AI41" s="69" t="str">
        <f t="shared" si="6"/>
        <v/>
      </c>
      <c r="AJ41" s="70" t="str">
        <f t="shared" si="7"/>
        <v/>
      </c>
      <c r="AK41" s="71" t="str">
        <f t="shared" si="8"/>
        <v/>
      </c>
      <c r="AL41" s="71" t="str">
        <f t="shared" si="9"/>
        <v/>
      </c>
      <c r="AM41" s="71" t="str">
        <f t="shared" si="10"/>
        <v/>
      </c>
      <c r="AN41" s="74"/>
      <c r="AO41" s="76"/>
      <c r="AP41" s="77"/>
      <c r="AQ41" s="74" t="str">
        <f t="shared" si="11"/>
        <v/>
      </c>
      <c r="AR41" s="75"/>
      <c r="AS41" s="69" t="str">
        <f t="shared" si="12"/>
        <v/>
      </c>
      <c r="AT41" s="70" t="str">
        <f t="shared" si="13"/>
        <v/>
      </c>
      <c r="AU41" s="71" t="str">
        <f t="shared" si="14"/>
        <v/>
      </c>
      <c r="AV41" s="71" t="str">
        <f t="shared" si="15"/>
        <v/>
      </c>
      <c r="AW41" s="71" t="str">
        <f t="shared" si="16"/>
        <v/>
      </c>
      <c r="AX41" s="74"/>
      <c r="AY41" s="78"/>
      <c r="AZ41" s="73"/>
      <c r="BA41" s="74" t="str">
        <f t="shared" si="17"/>
        <v/>
      </c>
      <c r="BB41" s="75"/>
      <c r="BC41" s="69" t="str">
        <f t="shared" si="18"/>
        <v/>
      </c>
      <c r="BD41" s="70" t="str">
        <f t="shared" si="19"/>
        <v/>
      </c>
      <c r="BE41" s="71" t="str">
        <f t="shared" si="20"/>
        <v/>
      </c>
      <c r="BF41" s="71" t="str">
        <f t="shared" si="21"/>
        <v/>
      </c>
      <c r="BG41" s="71" t="str">
        <f t="shared" si="22"/>
        <v/>
      </c>
      <c r="BH41" s="74"/>
      <c r="BI41" s="76"/>
      <c r="BJ41" s="79" t="str">
        <f t="shared" si="23"/>
        <v>PENDIENTE</v>
      </c>
      <c r="BK41" s="80"/>
      <c r="BL41" s="80"/>
      <c r="BM41" s="81"/>
    </row>
    <row r="42" spans="1:65" ht="104" x14ac:dyDescent="0.15">
      <c r="A42" s="58">
        <v>43</v>
      </c>
      <c r="B42" s="59">
        <v>43088</v>
      </c>
      <c r="C42" s="60" t="s">
        <v>23</v>
      </c>
      <c r="D42" s="60" t="s">
        <v>221</v>
      </c>
      <c r="E42" s="59">
        <v>43069</v>
      </c>
      <c r="F42" s="60">
        <v>5</v>
      </c>
      <c r="G42" s="60" t="s">
        <v>226</v>
      </c>
      <c r="H42" s="63" t="s">
        <v>111</v>
      </c>
      <c r="I42" s="87" t="s">
        <v>371</v>
      </c>
      <c r="J42" s="60" t="s">
        <v>372</v>
      </c>
      <c r="K42" s="60">
        <v>2</v>
      </c>
      <c r="L42" s="60" t="s">
        <v>27</v>
      </c>
      <c r="M42" s="60" t="s">
        <v>367</v>
      </c>
      <c r="N42" s="66" t="s">
        <v>373</v>
      </c>
      <c r="O42" s="100">
        <v>1</v>
      </c>
      <c r="P42" s="59">
        <v>43136</v>
      </c>
      <c r="Q42" s="59">
        <v>43312</v>
      </c>
      <c r="R42" s="60" t="s">
        <v>85</v>
      </c>
      <c r="S42" s="60" t="str">
        <f>IF(R42="","",VLOOKUP(R42,[2]Datos.!G36:H58,2,FALSE))</f>
        <v>Director Operativo</v>
      </c>
      <c r="T42" s="60" t="str">
        <f>IF(R42="","",VLOOKUP(R42,[2]Datos.!$J$28:$K$50,2,FALSE))</f>
        <v>Profesional Universitario de Ventas y Mercadeo</v>
      </c>
      <c r="U42" s="63" t="s">
        <v>171</v>
      </c>
      <c r="V42" s="67"/>
      <c r="W42" s="68"/>
      <c r="X42" s="60"/>
      <c r="Y42" s="69" t="str">
        <f t="shared" si="0"/>
        <v/>
      </c>
      <c r="Z42" s="70" t="str">
        <f t="shared" si="1"/>
        <v/>
      </c>
      <c r="AA42" s="71" t="str">
        <f t="shared" si="2"/>
        <v/>
      </c>
      <c r="AB42" s="71" t="str">
        <f t="shared" si="3"/>
        <v/>
      </c>
      <c r="AC42" s="72" t="str">
        <f t="shared" si="4"/>
        <v/>
      </c>
      <c r="AD42" s="68"/>
      <c r="AE42" s="63"/>
      <c r="AF42" s="73"/>
      <c r="AG42" s="74" t="str">
        <f t="shared" si="5"/>
        <v/>
      </c>
      <c r="AH42" s="75"/>
      <c r="AI42" s="69" t="str">
        <f t="shared" si="6"/>
        <v/>
      </c>
      <c r="AJ42" s="70" t="str">
        <f t="shared" si="7"/>
        <v/>
      </c>
      <c r="AK42" s="71" t="str">
        <f t="shared" si="8"/>
        <v/>
      </c>
      <c r="AL42" s="71" t="str">
        <f t="shared" si="9"/>
        <v/>
      </c>
      <c r="AM42" s="71" t="str">
        <f t="shared" si="10"/>
        <v/>
      </c>
      <c r="AN42" s="74"/>
      <c r="AO42" s="76"/>
      <c r="AP42" s="77"/>
      <c r="AQ42" s="74" t="str">
        <f t="shared" si="11"/>
        <v/>
      </c>
      <c r="AR42" s="75"/>
      <c r="AS42" s="69" t="str">
        <f t="shared" si="12"/>
        <v/>
      </c>
      <c r="AT42" s="70" t="str">
        <f t="shared" si="13"/>
        <v/>
      </c>
      <c r="AU42" s="71" t="str">
        <f t="shared" si="14"/>
        <v/>
      </c>
      <c r="AV42" s="71" t="str">
        <f t="shared" si="15"/>
        <v/>
      </c>
      <c r="AW42" s="71" t="str">
        <f t="shared" si="16"/>
        <v/>
      </c>
      <c r="AX42" s="74"/>
      <c r="AY42" s="78"/>
      <c r="AZ42" s="73"/>
      <c r="BA42" s="74" t="str">
        <f t="shared" si="17"/>
        <v/>
      </c>
      <c r="BB42" s="75"/>
      <c r="BC42" s="69" t="str">
        <f t="shared" si="18"/>
        <v/>
      </c>
      <c r="BD42" s="70" t="str">
        <f t="shared" si="19"/>
        <v/>
      </c>
      <c r="BE42" s="71" t="str">
        <f t="shared" si="20"/>
        <v/>
      </c>
      <c r="BF42" s="71" t="str">
        <f t="shared" si="21"/>
        <v/>
      </c>
      <c r="BG42" s="71" t="str">
        <f t="shared" si="22"/>
        <v/>
      </c>
      <c r="BH42" s="74"/>
      <c r="BI42" s="76"/>
      <c r="BJ42" s="79" t="str">
        <f t="shared" si="23"/>
        <v>PENDIENTE</v>
      </c>
      <c r="BK42" s="80"/>
      <c r="BL42" s="80"/>
      <c r="BM42" s="81"/>
    </row>
    <row r="43" spans="1:65" ht="253.5" customHeight="1" x14ac:dyDescent="0.15">
      <c r="A43" s="58">
        <v>44</v>
      </c>
      <c r="B43" s="59">
        <v>43088</v>
      </c>
      <c r="C43" s="60" t="s">
        <v>23</v>
      </c>
      <c r="D43" s="60" t="s">
        <v>221</v>
      </c>
      <c r="E43" s="59">
        <v>43069</v>
      </c>
      <c r="F43" s="60">
        <v>6</v>
      </c>
      <c r="G43" s="60" t="s">
        <v>227</v>
      </c>
      <c r="H43" s="63" t="s">
        <v>111</v>
      </c>
      <c r="I43" s="87" t="s">
        <v>374</v>
      </c>
      <c r="J43" s="60" t="s">
        <v>578</v>
      </c>
      <c r="K43" s="60">
        <v>2</v>
      </c>
      <c r="L43" s="60" t="s">
        <v>27</v>
      </c>
      <c r="M43" s="60" t="s">
        <v>375</v>
      </c>
      <c r="N43" s="66" t="s">
        <v>376</v>
      </c>
      <c r="O43" s="100">
        <v>1</v>
      </c>
      <c r="P43" s="59">
        <v>43136</v>
      </c>
      <c r="Q43" s="59">
        <v>43312</v>
      </c>
      <c r="R43" s="60" t="s">
        <v>88</v>
      </c>
      <c r="S43" s="60" t="str">
        <f>IF(R43="","",VLOOKUP(R43,[2]Datos.!G37:H59,2,FALSE))</f>
        <v xml:space="preserve">Subdirector Administrativo </v>
      </c>
      <c r="T43" s="60" t="str">
        <f>IF(R43="","",VLOOKUP(R43,[2]Datos.!$J$28:$K$50,2,FALSE))</f>
        <v>Técnico de Servicios Administrativos</v>
      </c>
      <c r="U43" s="63" t="s">
        <v>171</v>
      </c>
      <c r="V43" s="67"/>
      <c r="W43" s="88"/>
      <c r="X43" s="60"/>
      <c r="Y43" s="69" t="str">
        <f t="shared" si="0"/>
        <v/>
      </c>
      <c r="Z43" s="70" t="str">
        <f t="shared" si="1"/>
        <v/>
      </c>
      <c r="AA43" s="71" t="str">
        <f t="shared" si="2"/>
        <v/>
      </c>
      <c r="AB43" s="71" t="str">
        <f t="shared" si="3"/>
        <v/>
      </c>
      <c r="AC43" s="72" t="str">
        <f t="shared" si="4"/>
        <v/>
      </c>
      <c r="AD43" s="88"/>
      <c r="AE43" s="63"/>
      <c r="AF43" s="73"/>
      <c r="AG43" s="74" t="str">
        <f t="shared" si="5"/>
        <v/>
      </c>
      <c r="AH43" s="75"/>
      <c r="AI43" s="69" t="str">
        <f t="shared" si="6"/>
        <v/>
      </c>
      <c r="AJ43" s="70" t="str">
        <f t="shared" si="7"/>
        <v/>
      </c>
      <c r="AK43" s="71" t="str">
        <f t="shared" si="8"/>
        <v/>
      </c>
      <c r="AL43" s="71" t="str">
        <f t="shared" si="9"/>
        <v/>
      </c>
      <c r="AM43" s="71" t="str">
        <f t="shared" si="10"/>
        <v/>
      </c>
      <c r="AN43" s="74"/>
      <c r="AO43" s="76"/>
      <c r="AP43" s="77"/>
      <c r="AQ43" s="74" t="str">
        <f t="shared" si="11"/>
        <v/>
      </c>
      <c r="AR43" s="75"/>
      <c r="AS43" s="69" t="str">
        <f t="shared" si="12"/>
        <v/>
      </c>
      <c r="AT43" s="70" t="str">
        <f t="shared" si="13"/>
        <v/>
      </c>
      <c r="AU43" s="71" t="str">
        <f t="shared" si="14"/>
        <v/>
      </c>
      <c r="AV43" s="71" t="str">
        <f t="shared" si="15"/>
        <v/>
      </c>
      <c r="AW43" s="71" t="str">
        <f t="shared" si="16"/>
        <v/>
      </c>
      <c r="AX43" s="74"/>
      <c r="AY43" s="78"/>
      <c r="AZ43" s="73"/>
      <c r="BA43" s="74" t="str">
        <f t="shared" si="17"/>
        <v/>
      </c>
      <c r="BB43" s="75"/>
      <c r="BC43" s="69" t="str">
        <f t="shared" si="18"/>
        <v/>
      </c>
      <c r="BD43" s="70" t="str">
        <f t="shared" si="19"/>
        <v/>
      </c>
      <c r="BE43" s="71" t="str">
        <f t="shared" si="20"/>
        <v/>
      </c>
      <c r="BF43" s="71" t="str">
        <f t="shared" si="21"/>
        <v/>
      </c>
      <c r="BG43" s="71" t="str">
        <f t="shared" si="22"/>
        <v/>
      </c>
      <c r="BH43" s="74"/>
      <c r="BI43" s="76"/>
      <c r="BJ43" s="79" t="str">
        <f t="shared" si="23"/>
        <v>PENDIENTE</v>
      </c>
      <c r="BK43" s="80"/>
      <c r="BL43" s="80"/>
      <c r="BM43" s="81"/>
    </row>
    <row r="44" spans="1:65" ht="153" customHeight="1" x14ac:dyDescent="0.15">
      <c r="A44" s="58">
        <v>46</v>
      </c>
      <c r="B44" s="59">
        <v>43088</v>
      </c>
      <c r="C44" s="60" t="s">
        <v>23</v>
      </c>
      <c r="D44" s="60" t="s">
        <v>221</v>
      </c>
      <c r="E44" s="59">
        <v>43069</v>
      </c>
      <c r="F44" s="60">
        <v>8</v>
      </c>
      <c r="G44" s="60" t="s">
        <v>228</v>
      </c>
      <c r="H44" s="63" t="s">
        <v>111</v>
      </c>
      <c r="I44" s="87" t="s">
        <v>579</v>
      </c>
      <c r="J44" s="60" t="s">
        <v>377</v>
      </c>
      <c r="K44" s="60">
        <v>3</v>
      </c>
      <c r="L44" s="60" t="s">
        <v>27</v>
      </c>
      <c r="M44" s="60" t="s">
        <v>364</v>
      </c>
      <c r="N44" s="66" t="s">
        <v>378</v>
      </c>
      <c r="O44" s="100">
        <v>1</v>
      </c>
      <c r="P44" s="59">
        <v>43136</v>
      </c>
      <c r="Q44" s="59">
        <v>43220</v>
      </c>
      <c r="R44" s="60" t="s">
        <v>85</v>
      </c>
      <c r="S44" s="60" t="str">
        <f>IF(R44="","",VLOOKUP(R44,[2]Datos.!$G$28:$H$50,2,FALSE))</f>
        <v>Director Operativo</v>
      </c>
      <c r="T44" s="60" t="str">
        <f>IF(R44="","",VLOOKUP(R44,[2]Datos.!$J$28:$K$50,2,FALSE))</f>
        <v>Profesional Universitario de Ventas y Mercadeo</v>
      </c>
      <c r="U44" s="63" t="s">
        <v>171</v>
      </c>
      <c r="V44" s="67"/>
      <c r="W44" s="68"/>
      <c r="X44" s="60"/>
      <c r="Y44" s="69" t="str">
        <f t="shared" si="0"/>
        <v/>
      </c>
      <c r="Z44" s="70" t="str">
        <f t="shared" si="1"/>
        <v/>
      </c>
      <c r="AA44" s="71" t="str">
        <f t="shared" si="2"/>
        <v/>
      </c>
      <c r="AB44" s="71" t="str">
        <f t="shared" si="3"/>
        <v/>
      </c>
      <c r="AC44" s="72" t="str">
        <f t="shared" si="4"/>
        <v/>
      </c>
      <c r="AD44" s="83"/>
      <c r="AE44" s="63"/>
      <c r="AF44" s="73"/>
      <c r="AG44" s="74" t="str">
        <f t="shared" si="5"/>
        <v/>
      </c>
      <c r="AH44" s="75"/>
      <c r="AI44" s="69" t="str">
        <f t="shared" si="6"/>
        <v/>
      </c>
      <c r="AJ44" s="70" t="str">
        <f t="shared" si="7"/>
        <v/>
      </c>
      <c r="AK44" s="71" t="str">
        <f t="shared" si="8"/>
        <v/>
      </c>
      <c r="AL44" s="71" t="str">
        <f t="shared" si="9"/>
        <v/>
      </c>
      <c r="AM44" s="71" t="str">
        <f t="shared" si="10"/>
        <v/>
      </c>
      <c r="AN44" s="74"/>
      <c r="AO44" s="76"/>
      <c r="AP44" s="77"/>
      <c r="AQ44" s="74" t="str">
        <f t="shared" si="11"/>
        <v/>
      </c>
      <c r="AR44" s="75"/>
      <c r="AS44" s="69" t="str">
        <f t="shared" si="12"/>
        <v/>
      </c>
      <c r="AT44" s="70" t="str">
        <f t="shared" si="13"/>
        <v/>
      </c>
      <c r="AU44" s="71" t="str">
        <f t="shared" si="14"/>
        <v/>
      </c>
      <c r="AV44" s="71" t="str">
        <f t="shared" si="15"/>
        <v/>
      </c>
      <c r="AW44" s="71" t="str">
        <f t="shared" si="16"/>
        <v/>
      </c>
      <c r="AX44" s="74"/>
      <c r="AY44" s="78"/>
      <c r="AZ44" s="73"/>
      <c r="BA44" s="74" t="str">
        <f t="shared" si="17"/>
        <v/>
      </c>
      <c r="BB44" s="75"/>
      <c r="BC44" s="69" t="str">
        <f t="shared" si="18"/>
        <v/>
      </c>
      <c r="BD44" s="70" t="str">
        <f t="shared" si="19"/>
        <v/>
      </c>
      <c r="BE44" s="71" t="str">
        <f t="shared" si="20"/>
        <v/>
      </c>
      <c r="BF44" s="71" t="str">
        <f t="shared" si="21"/>
        <v/>
      </c>
      <c r="BG44" s="71" t="str">
        <f t="shared" si="22"/>
        <v/>
      </c>
      <c r="BH44" s="74"/>
      <c r="BI44" s="76"/>
      <c r="BJ44" s="79" t="str">
        <f t="shared" si="23"/>
        <v>PENDIENTE</v>
      </c>
      <c r="BK44" s="80"/>
      <c r="BL44" s="80"/>
      <c r="BM44" s="81"/>
    </row>
    <row r="45" spans="1:65" ht="214.5" customHeight="1" x14ac:dyDescent="0.15">
      <c r="A45" s="58">
        <v>47</v>
      </c>
      <c r="B45" s="59">
        <v>43088</v>
      </c>
      <c r="C45" s="60" t="s">
        <v>23</v>
      </c>
      <c r="D45" s="60" t="s">
        <v>221</v>
      </c>
      <c r="E45" s="59">
        <v>43069</v>
      </c>
      <c r="F45" s="60">
        <v>9</v>
      </c>
      <c r="G45" s="60" t="s">
        <v>229</v>
      </c>
      <c r="H45" s="63" t="s">
        <v>111</v>
      </c>
      <c r="I45" s="87" t="s">
        <v>379</v>
      </c>
      <c r="J45" s="60" t="s">
        <v>580</v>
      </c>
      <c r="K45" s="60">
        <v>3</v>
      </c>
      <c r="L45" s="60" t="s">
        <v>27</v>
      </c>
      <c r="M45" s="60" t="s">
        <v>367</v>
      </c>
      <c r="N45" s="66" t="s">
        <v>380</v>
      </c>
      <c r="O45" s="100">
        <v>1</v>
      </c>
      <c r="P45" s="59">
        <v>43136</v>
      </c>
      <c r="Q45" s="59">
        <v>43312</v>
      </c>
      <c r="R45" s="60" t="s">
        <v>83</v>
      </c>
      <c r="S45" s="60" t="str">
        <f>IF(R45="","",VLOOKUP(R45,[2]Datos.!$G$28:$H$50,2,FALSE))</f>
        <v>Director Operativo</v>
      </c>
      <c r="T45" s="60" t="str">
        <f>IF(R45="","",VLOOKUP(R45,[2]Datos.!$J$28:$K$50,2,FALSE))</f>
        <v>Coordinador de Programación</v>
      </c>
      <c r="U45" s="63" t="s">
        <v>171</v>
      </c>
      <c r="V45" s="67"/>
      <c r="W45" s="68"/>
      <c r="X45" s="60"/>
      <c r="Y45" s="69" t="str">
        <f t="shared" si="0"/>
        <v/>
      </c>
      <c r="Z45" s="70" t="str">
        <f t="shared" si="1"/>
        <v/>
      </c>
      <c r="AA45" s="71" t="str">
        <f t="shared" si="2"/>
        <v/>
      </c>
      <c r="AB45" s="71" t="str">
        <f t="shared" si="3"/>
        <v/>
      </c>
      <c r="AC45" s="72" t="str">
        <f t="shared" si="4"/>
        <v/>
      </c>
      <c r="AD45" s="68"/>
      <c r="AE45" s="63"/>
      <c r="AF45" s="73"/>
      <c r="AG45" s="74" t="str">
        <f t="shared" si="5"/>
        <v/>
      </c>
      <c r="AH45" s="75"/>
      <c r="AI45" s="69" t="str">
        <f t="shared" si="6"/>
        <v/>
      </c>
      <c r="AJ45" s="70" t="str">
        <f t="shared" si="7"/>
        <v/>
      </c>
      <c r="AK45" s="71" t="str">
        <f t="shared" si="8"/>
        <v/>
      </c>
      <c r="AL45" s="71" t="str">
        <f t="shared" si="9"/>
        <v/>
      </c>
      <c r="AM45" s="71" t="str">
        <f t="shared" si="10"/>
        <v/>
      </c>
      <c r="AN45" s="74"/>
      <c r="AO45" s="76"/>
      <c r="AP45" s="77"/>
      <c r="AQ45" s="74" t="str">
        <f t="shared" si="11"/>
        <v/>
      </c>
      <c r="AR45" s="75"/>
      <c r="AS45" s="69" t="str">
        <f t="shared" si="12"/>
        <v/>
      </c>
      <c r="AT45" s="70" t="str">
        <f t="shared" si="13"/>
        <v/>
      </c>
      <c r="AU45" s="71" t="str">
        <f t="shared" si="14"/>
        <v/>
      </c>
      <c r="AV45" s="71" t="str">
        <f t="shared" si="15"/>
        <v/>
      </c>
      <c r="AW45" s="71" t="str">
        <f t="shared" si="16"/>
        <v/>
      </c>
      <c r="AX45" s="74"/>
      <c r="AY45" s="78"/>
      <c r="AZ45" s="73"/>
      <c r="BA45" s="74" t="str">
        <f t="shared" si="17"/>
        <v/>
      </c>
      <c r="BB45" s="75"/>
      <c r="BC45" s="69" t="str">
        <f t="shared" si="18"/>
        <v/>
      </c>
      <c r="BD45" s="70" t="str">
        <f t="shared" si="19"/>
        <v/>
      </c>
      <c r="BE45" s="71" t="str">
        <f t="shared" si="20"/>
        <v/>
      </c>
      <c r="BF45" s="71" t="str">
        <f t="shared" si="21"/>
        <v/>
      </c>
      <c r="BG45" s="71" t="str">
        <f t="shared" si="22"/>
        <v/>
      </c>
      <c r="BH45" s="74"/>
      <c r="BI45" s="76"/>
      <c r="BJ45" s="79" t="str">
        <f t="shared" si="23"/>
        <v>PENDIENTE</v>
      </c>
      <c r="BK45" s="80"/>
      <c r="BL45" s="80"/>
      <c r="BM45" s="81"/>
    </row>
    <row r="46" spans="1:65" ht="104" x14ac:dyDescent="0.15">
      <c r="A46" s="58">
        <v>48</v>
      </c>
      <c r="B46" s="59">
        <v>43088</v>
      </c>
      <c r="C46" s="60" t="s">
        <v>23</v>
      </c>
      <c r="D46" s="60" t="s">
        <v>221</v>
      </c>
      <c r="E46" s="59">
        <v>43069</v>
      </c>
      <c r="F46" s="60">
        <v>10</v>
      </c>
      <c r="G46" s="60" t="s">
        <v>230</v>
      </c>
      <c r="H46" s="63" t="s">
        <v>111</v>
      </c>
      <c r="I46" s="87" t="s">
        <v>579</v>
      </c>
      <c r="J46" s="60" t="s">
        <v>377</v>
      </c>
      <c r="K46" s="60">
        <v>3</v>
      </c>
      <c r="L46" s="60" t="s">
        <v>27</v>
      </c>
      <c r="M46" s="60" t="s">
        <v>364</v>
      </c>
      <c r="N46" s="66" t="s">
        <v>378</v>
      </c>
      <c r="O46" s="100">
        <v>1</v>
      </c>
      <c r="P46" s="59">
        <v>43136</v>
      </c>
      <c r="Q46" s="59">
        <v>43220</v>
      </c>
      <c r="R46" s="60" t="s">
        <v>85</v>
      </c>
      <c r="S46" s="60" t="str">
        <f>IF(R46="","",VLOOKUP(R46,[2]Datos.!$G$28:$H$50,2,FALSE))</f>
        <v>Director Operativo</v>
      </c>
      <c r="T46" s="60" t="str">
        <f>IF(R46="","",VLOOKUP(R46,[2]Datos.!$J$28:$K$50,2,FALSE))</f>
        <v>Profesional Universitario de Ventas y Mercadeo</v>
      </c>
      <c r="U46" s="63" t="s">
        <v>171</v>
      </c>
      <c r="V46" s="67"/>
      <c r="W46" s="68"/>
      <c r="X46" s="60"/>
      <c r="Y46" s="69" t="str">
        <f t="shared" si="0"/>
        <v/>
      </c>
      <c r="Z46" s="70" t="str">
        <f t="shared" si="1"/>
        <v/>
      </c>
      <c r="AA46" s="71" t="str">
        <f t="shared" si="2"/>
        <v/>
      </c>
      <c r="AB46" s="71" t="str">
        <f t="shared" si="3"/>
        <v/>
      </c>
      <c r="AC46" s="72" t="str">
        <f t="shared" si="4"/>
        <v/>
      </c>
      <c r="AD46" s="83"/>
      <c r="AE46" s="63"/>
      <c r="AF46" s="73"/>
      <c r="AG46" s="74" t="str">
        <f t="shared" si="5"/>
        <v/>
      </c>
      <c r="AH46" s="75"/>
      <c r="AI46" s="69" t="str">
        <f t="shared" si="6"/>
        <v/>
      </c>
      <c r="AJ46" s="70" t="str">
        <f t="shared" si="7"/>
        <v/>
      </c>
      <c r="AK46" s="71" t="str">
        <f t="shared" si="8"/>
        <v/>
      </c>
      <c r="AL46" s="71" t="str">
        <f t="shared" si="9"/>
        <v/>
      </c>
      <c r="AM46" s="71" t="str">
        <f t="shared" si="10"/>
        <v/>
      </c>
      <c r="AN46" s="74"/>
      <c r="AO46" s="76"/>
      <c r="AP46" s="77"/>
      <c r="AQ46" s="74" t="str">
        <f t="shared" si="11"/>
        <v/>
      </c>
      <c r="AR46" s="75"/>
      <c r="AS46" s="69" t="str">
        <f t="shared" si="12"/>
        <v/>
      </c>
      <c r="AT46" s="70" t="str">
        <f t="shared" si="13"/>
        <v/>
      </c>
      <c r="AU46" s="71" t="str">
        <f t="shared" si="14"/>
        <v/>
      </c>
      <c r="AV46" s="71" t="str">
        <f t="shared" si="15"/>
        <v/>
      </c>
      <c r="AW46" s="71" t="str">
        <f t="shared" si="16"/>
        <v/>
      </c>
      <c r="AX46" s="74"/>
      <c r="AY46" s="78"/>
      <c r="AZ46" s="73"/>
      <c r="BA46" s="74" t="str">
        <f t="shared" si="17"/>
        <v/>
      </c>
      <c r="BB46" s="75"/>
      <c r="BC46" s="69" t="str">
        <f t="shared" si="18"/>
        <v/>
      </c>
      <c r="BD46" s="70" t="str">
        <f t="shared" si="19"/>
        <v/>
      </c>
      <c r="BE46" s="71" t="str">
        <f t="shared" si="20"/>
        <v/>
      </c>
      <c r="BF46" s="71" t="str">
        <f t="shared" si="21"/>
        <v/>
      </c>
      <c r="BG46" s="71" t="str">
        <f t="shared" si="22"/>
        <v/>
      </c>
      <c r="BH46" s="74"/>
      <c r="BI46" s="76"/>
      <c r="BJ46" s="79" t="str">
        <f t="shared" si="23"/>
        <v>PENDIENTE</v>
      </c>
      <c r="BK46" s="80"/>
      <c r="BL46" s="80"/>
      <c r="BM46" s="81"/>
    </row>
    <row r="47" spans="1:65" ht="78" x14ac:dyDescent="0.15">
      <c r="A47" s="58">
        <v>49</v>
      </c>
      <c r="B47" s="59">
        <v>43088</v>
      </c>
      <c r="C47" s="60" t="s">
        <v>23</v>
      </c>
      <c r="D47" s="60" t="s">
        <v>221</v>
      </c>
      <c r="E47" s="59">
        <v>43069</v>
      </c>
      <c r="F47" s="60">
        <v>11</v>
      </c>
      <c r="G47" s="60" t="s">
        <v>231</v>
      </c>
      <c r="H47" s="63" t="s">
        <v>111</v>
      </c>
      <c r="I47" s="87" t="s">
        <v>381</v>
      </c>
      <c r="J47" s="60" t="s">
        <v>382</v>
      </c>
      <c r="K47" s="60">
        <v>2</v>
      </c>
      <c r="L47" s="60" t="s">
        <v>27</v>
      </c>
      <c r="M47" s="60" t="s">
        <v>383</v>
      </c>
      <c r="N47" s="66" t="s">
        <v>384</v>
      </c>
      <c r="O47" s="100">
        <v>1</v>
      </c>
      <c r="P47" s="59">
        <v>43136</v>
      </c>
      <c r="Q47" s="59">
        <v>43444</v>
      </c>
      <c r="R47" s="60" t="s">
        <v>129</v>
      </c>
      <c r="S47" s="60" t="str">
        <f>IF(R47="","",VLOOKUP(R47,[2]Datos.!$G$28:$H$50,2,FALSE))</f>
        <v>Secretario General</v>
      </c>
      <c r="T47" s="60" t="str">
        <f>IF(R47="","",VLOOKUP(R47,[2]Datos.!$J$28:$K$50,2,FALSE))</f>
        <v>Coordinador Jurídico</v>
      </c>
      <c r="U47" s="63" t="s">
        <v>171</v>
      </c>
      <c r="V47" s="67"/>
      <c r="W47" s="68"/>
      <c r="X47" s="60"/>
      <c r="Y47" s="69" t="str">
        <f t="shared" si="0"/>
        <v/>
      </c>
      <c r="Z47" s="70" t="str">
        <f t="shared" si="1"/>
        <v/>
      </c>
      <c r="AA47" s="71" t="str">
        <f t="shared" si="2"/>
        <v/>
      </c>
      <c r="AB47" s="71" t="str">
        <f t="shared" si="3"/>
        <v/>
      </c>
      <c r="AC47" s="72" t="str">
        <f t="shared" si="4"/>
        <v/>
      </c>
      <c r="AD47" s="68"/>
      <c r="AE47" s="63"/>
      <c r="AF47" s="73"/>
      <c r="AG47" s="74" t="str">
        <f t="shared" si="5"/>
        <v/>
      </c>
      <c r="AH47" s="75"/>
      <c r="AI47" s="69" t="str">
        <f t="shared" si="6"/>
        <v/>
      </c>
      <c r="AJ47" s="70" t="str">
        <f t="shared" si="7"/>
        <v/>
      </c>
      <c r="AK47" s="71" t="str">
        <f t="shared" si="8"/>
        <v/>
      </c>
      <c r="AL47" s="71" t="str">
        <f t="shared" si="9"/>
        <v/>
      </c>
      <c r="AM47" s="71" t="str">
        <f t="shared" si="10"/>
        <v/>
      </c>
      <c r="AN47" s="74"/>
      <c r="AO47" s="76"/>
      <c r="AP47" s="77"/>
      <c r="AQ47" s="74" t="str">
        <f t="shared" si="11"/>
        <v/>
      </c>
      <c r="AR47" s="75"/>
      <c r="AS47" s="69" t="str">
        <f t="shared" si="12"/>
        <v/>
      </c>
      <c r="AT47" s="70" t="str">
        <f t="shared" si="13"/>
        <v/>
      </c>
      <c r="AU47" s="71" t="str">
        <f t="shared" si="14"/>
        <v/>
      </c>
      <c r="AV47" s="71" t="str">
        <f t="shared" si="15"/>
        <v/>
      </c>
      <c r="AW47" s="71" t="str">
        <f t="shared" si="16"/>
        <v/>
      </c>
      <c r="AX47" s="74"/>
      <c r="AY47" s="78"/>
      <c r="AZ47" s="73"/>
      <c r="BA47" s="74" t="str">
        <f t="shared" si="17"/>
        <v/>
      </c>
      <c r="BB47" s="75"/>
      <c r="BC47" s="69" t="str">
        <f t="shared" si="18"/>
        <v/>
      </c>
      <c r="BD47" s="70" t="str">
        <f t="shared" si="19"/>
        <v/>
      </c>
      <c r="BE47" s="71" t="str">
        <f t="shared" si="20"/>
        <v/>
      </c>
      <c r="BF47" s="71" t="str">
        <f t="shared" si="21"/>
        <v/>
      </c>
      <c r="BG47" s="71" t="str">
        <f t="shared" si="22"/>
        <v/>
      </c>
      <c r="BH47" s="74"/>
      <c r="BI47" s="76"/>
      <c r="BJ47" s="79" t="str">
        <f t="shared" si="23"/>
        <v>PENDIENTE</v>
      </c>
      <c r="BK47" s="80"/>
      <c r="BL47" s="80"/>
      <c r="BM47" s="81"/>
    </row>
    <row r="48" spans="1:65" ht="104" x14ac:dyDescent="0.15">
      <c r="A48" s="58">
        <v>50</v>
      </c>
      <c r="B48" s="59">
        <v>43088</v>
      </c>
      <c r="C48" s="60" t="s">
        <v>23</v>
      </c>
      <c r="D48" s="60" t="s">
        <v>221</v>
      </c>
      <c r="E48" s="59">
        <v>43069</v>
      </c>
      <c r="F48" s="60">
        <v>12</v>
      </c>
      <c r="G48" s="60" t="s">
        <v>232</v>
      </c>
      <c r="H48" s="63" t="s">
        <v>111</v>
      </c>
      <c r="I48" s="87" t="s">
        <v>385</v>
      </c>
      <c r="J48" s="60" t="s">
        <v>581</v>
      </c>
      <c r="K48" s="60">
        <v>2</v>
      </c>
      <c r="L48" s="60" t="s">
        <v>27</v>
      </c>
      <c r="M48" s="60" t="s">
        <v>364</v>
      </c>
      <c r="N48" s="66" t="s">
        <v>386</v>
      </c>
      <c r="O48" s="100">
        <v>1</v>
      </c>
      <c r="P48" s="59">
        <v>43136</v>
      </c>
      <c r="Q48" s="59">
        <v>43465</v>
      </c>
      <c r="R48" s="60" t="s">
        <v>129</v>
      </c>
      <c r="S48" s="60" t="str">
        <f>IF(R48="","",VLOOKUP(R48,[2]Datos.!$G$28:$H$50,2,FALSE))</f>
        <v>Secretario General</v>
      </c>
      <c r="T48" s="60" t="str">
        <f>IF(R48="","",VLOOKUP(R48,[2]Datos.!$J$28:$K$50,2,FALSE))</f>
        <v>Coordinador Jurídico</v>
      </c>
      <c r="U48" s="63" t="s">
        <v>171</v>
      </c>
      <c r="V48" s="67"/>
      <c r="W48" s="68"/>
      <c r="X48" s="60"/>
      <c r="Y48" s="69" t="str">
        <f t="shared" si="0"/>
        <v/>
      </c>
      <c r="Z48" s="70" t="str">
        <f t="shared" si="1"/>
        <v/>
      </c>
      <c r="AA48" s="71" t="str">
        <f t="shared" si="2"/>
        <v/>
      </c>
      <c r="AB48" s="71" t="str">
        <f t="shared" si="3"/>
        <v/>
      </c>
      <c r="AC48" s="72" t="str">
        <f t="shared" si="4"/>
        <v/>
      </c>
      <c r="AD48" s="68"/>
      <c r="AE48" s="63"/>
      <c r="AF48" s="73"/>
      <c r="AG48" s="74" t="str">
        <f t="shared" si="5"/>
        <v/>
      </c>
      <c r="AH48" s="75"/>
      <c r="AI48" s="69" t="str">
        <f t="shared" si="6"/>
        <v/>
      </c>
      <c r="AJ48" s="70" t="str">
        <f t="shared" si="7"/>
        <v/>
      </c>
      <c r="AK48" s="71" t="str">
        <f t="shared" si="8"/>
        <v/>
      </c>
      <c r="AL48" s="71" t="str">
        <f t="shared" si="9"/>
        <v/>
      </c>
      <c r="AM48" s="71" t="str">
        <f t="shared" si="10"/>
        <v/>
      </c>
      <c r="AN48" s="74"/>
      <c r="AO48" s="76"/>
      <c r="AP48" s="77"/>
      <c r="AQ48" s="74" t="str">
        <f t="shared" si="11"/>
        <v/>
      </c>
      <c r="AR48" s="75"/>
      <c r="AS48" s="69" t="str">
        <f t="shared" si="12"/>
        <v/>
      </c>
      <c r="AT48" s="70" t="str">
        <f t="shared" si="13"/>
        <v/>
      </c>
      <c r="AU48" s="71" t="str">
        <f t="shared" si="14"/>
        <v/>
      </c>
      <c r="AV48" s="71" t="str">
        <f t="shared" si="15"/>
        <v/>
      </c>
      <c r="AW48" s="71" t="str">
        <f t="shared" si="16"/>
        <v/>
      </c>
      <c r="AX48" s="74"/>
      <c r="AY48" s="78"/>
      <c r="AZ48" s="73"/>
      <c r="BA48" s="74" t="str">
        <f t="shared" si="17"/>
        <v/>
      </c>
      <c r="BB48" s="75"/>
      <c r="BC48" s="69" t="str">
        <f t="shared" si="18"/>
        <v/>
      </c>
      <c r="BD48" s="70" t="str">
        <f t="shared" si="19"/>
        <v/>
      </c>
      <c r="BE48" s="71" t="str">
        <f t="shared" si="20"/>
        <v/>
      </c>
      <c r="BF48" s="71" t="str">
        <f t="shared" si="21"/>
        <v/>
      </c>
      <c r="BG48" s="71" t="str">
        <f t="shared" si="22"/>
        <v/>
      </c>
      <c r="BH48" s="74"/>
      <c r="BI48" s="76"/>
      <c r="BJ48" s="79" t="str">
        <f t="shared" si="23"/>
        <v>PENDIENTE</v>
      </c>
      <c r="BK48" s="80"/>
      <c r="BL48" s="80"/>
      <c r="BM48" s="81"/>
    </row>
    <row r="49" spans="1:65" ht="244.5" customHeight="1" x14ac:dyDescent="0.15">
      <c r="A49" s="58">
        <v>52</v>
      </c>
      <c r="B49" s="59">
        <v>43088</v>
      </c>
      <c r="C49" s="60" t="s">
        <v>23</v>
      </c>
      <c r="D49" s="60" t="s">
        <v>221</v>
      </c>
      <c r="E49" s="59">
        <v>43069</v>
      </c>
      <c r="F49" s="60">
        <v>14</v>
      </c>
      <c r="G49" s="60" t="s">
        <v>233</v>
      </c>
      <c r="H49" s="63" t="s">
        <v>111</v>
      </c>
      <c r="I49" s="87" t="s">
        <v>387</v>
      </c>
      <c r="J49" s="60" t="s">
        <v>389</v>
      </c>
      <c r="K49" s="60">
        <v>4</v>
      </c>
      <c r="L49" s="60" t="s">
        <v>27</v>
      </c>
      <c r="M49" s="60" t="s">
        <v>367</v>
      </c>
      <c r="N49" s="66" t="s">
        <v>388</v>
      </c>
      <c r="O49" s="100">
        <v>1</v>
      </c>
      <c r="P49" s="59">
        <v>43136</v>
      </c>
      <c r="Q49" s="59">
        <v>43220</v>
      </c>
      <c r="R49" s="60" t="s">
        <v>81</v>
      </c>
      <c r="S49" s="60" t="str">
        <f>IF(R49="","",VLOOKUP(R49,[2]Datos.!$G$28:$H$50,2,FALSE))</f>
        <v>Secretario General</v>
      </c>
      <c r="T49" s="60" t="str">
        <f>IF(R49="","",VLOOKUP(R49,[2]Datos.!$J$28:$K$50,2,FALSE))</f>
        <v>Secretario General</v>
      </c>
      <c r="U49" s="63" t="s">
        <v>171</v>
      </c>
      <c r="V49" s="67"/>
      <c r="W49" s="68"/>
      <c r="X49" s="60"/>
      <c r="Y49" s="69" t="str">
        <f t="shared" si="0"/>
        <v/>
      </c>
      <c r="Z49" s="70" t="str">
        <f t="shared" si="1"/>
        <v/>
      </c>
      <c r="AA49" s="71" t="str">
        <f t="shared" si="2"/>
        <v/>
      </c>
      <c r="AB49" s="71" t="str">
        <f t="shared" si="3"/>
        <v/>
      </c>
      <c r="AC49" s="72" t="str">
        <f t="shared" si="4"/>
        <v/>
      </c>
      <c r="AD49" s="83"/>
      <c r="AE49" s="63"/>
      <c r="AF49" s="73"/>
      <c r="AG49" s="74" t="str">
        <f t="shared" si="5"/>
        <v/>
      </c>
      <c r="AH49" s="75"/>
      <c r="AI49" s="69" t="str">
        <f t="shared" si="6"/>
        <v/>
      </c>
      <c r="AJ49" s="70" t="str">
        <f t="shared" si="7"/>
        <v/>
      </c>
      <c r="AK49" s="71" t="str">
        <f t="shared" si="8"/>
        <v/>
      </c>
      <c r="AL49" s="71" t="str">
        <f t="shared" si="9"/>
        <v/>
      </c>
      <c r="AM49" s="71" t="str">
        <f t="shared" si="10"/>
        <v/>
      </c>
      <c r="AN49" s="74"/>
      <c r="AO49" s="76"/>
      <c r="AP49" s="77"/>
      <c r="AQ49" s="74" t="str">
        <f t="shared" si="11"/>
        <v/>
      </c>
      <c r="AR49" s="75"/>
      <c r="AS49" s="69" t="str">
        <f t="shared" si="12"/>
        <v/>
      </c>
      <c r="AT49" s="70" t="str">
        <f t="shared" si="13"/>
        <v/>
      </c>
      <c r="AU49" s="71" t="str">
        <f t="shared" si="14"/>
        <v/>
      </c>
      <c r="AV49" s="71" t="str">
        <f t="shared" si="15"/>
        <v/>
      </c>
      <c r="AW49" s="71" t="str">
        <f t="shared" si="16"/>
        <v/>
      </c>
      <c r="AX49" s="74"/>
      <c r="AY49" s="78"/>
      <c r="AZ49" s="73"/>
      <c r="BA49" s="74" t="str">
        <f t="shared" si="17"/>
        <v/>
      </c>
      <c r="BB49" s="75"/>
      <c r="BC49" s="69" t="str">
        <f t="shared" si="18"/>
        <v/>
      </c>
      <c r="BD49" s="70" t="str">
        <f t="shared" si="19"/>
        <v/>
      </c>
      <c r="BE49" s="71" t="str">
        <f t="shared" si="20"/>
        <v/>
      </c>
      <c r="BF49" s="71" t="str">
        <f t="shared" si="21"/>
        <v/>
      </c>
      <c r="BG49" s="71" t="str">
        <f t="shared" si="22"/>
        <v/>
      </c>
      <c r="BH49" s="74"/>
      <c r="BI49" s="76"/>
      <c r="BJ49" s="79" t="str">
        <f t="shared" si="23"/>
        <v>PENDIENTE</v>
      </c>
      <c r="BK49" s="80"/>
      <c r="BL49" s="80"/>
      <c r="BM49" s="81"/>
    </row>
    <row r="50" spans="1:65" ht="208" x14ac:dyDescent="0.15">
      <c r="A50" s="58">
        <v>53</v>
      </c>
      <c r="B50" s="59">
        <v>43088</v>
      </c>
      <c r="C50" s="60" t="s">
        <v>23</v>
      </c>
      <c r="D50" s="60" t="s">
        <v>221</v>
      </c>
      <c r="E50" s="59">
        <v>43069</v>
      </c>
      <c r="F50" s="60">
        <v>15</v>
      </c>
      <c r="G50" s="60" t="s">
        <v>234</v>
      </c>
      <c r="H50" s="63" t="s">
        <v>111</v>
      </c>
      <c r="I50" s="87" t="s">
        <v>387</v>
      </c>
      <c r="J50" s="60" t="s">
        <v>389</v>
      </c>
      <c r="K50" s="60">
        <v>4</v>
      </c>
      <c r="L50" s="60" t="s">
        <v>27</v>
      </c>
      <c r="M50" s="60" t="s">
        <v>367</v>
      </c>
      <c r="N50" s="66" t="s">
        <v>388</v>
      </c>
      <c r="O50" s="100">
        <v>1</v>
      </c>
      <c r="P50" s="59">
        <v>43136</v>
      </c>
      <c r="Q50" s="59">
        <v>43220</v>
      </c>
      <c r="R50" s="60" t="s">
        <v>81</v>
      </c>
      <c r="S50" s="60" t="str">
        <f>IF(R50="","",VLOOKUP(R50,[2]Datos.!$G$28:$H$50,2,FALSE))</f>
        <v>Secretario General</v>
      </c>
      <c r="T50" s="60" t="str">
        <f>IF(R50="","",VLOOKUP(R50,[2]Datos.!$J$28:$K$50,2,FALSE))</f>
        <v>Secretario General</v>
      </c>
      <c r="U50" s="63" t="s">
        <v>171</v>
      </c>
      <c r="V50" s="67"/>
      <c r="W50" s="68"/>
      <c r="X50" s="60"/>
      <c r="Y50" s="69" t="str">
        <f t="shared" si="0"/>
        <v/>
      </c>
      <c r="Z50" s="70" t="str">
        <f t="shared" si="1"/>
        <v/>
      </c>
      <c r="AA50" s="71" t="str">
        <f t="shared" si="2"/>
        <v/>
      </c>
      <c r="AB50" s="71" t="str">
        <f t="shared" si="3"/>
        <v/>
      </c>
      <c r="AC50" s="72" t="str">
        <f t="shared" si="4"/>
        <v/>
      </c>
      <c r="AD50" s="83"/>
      <c r="AE50" s="63"/>
      <c r="AF50" s="73"/>
      <c r="AG50" s="74" t="str">
        <f t="shared" si="5"/>
        <v/>
      </c>
      <c r="AH50" s="75"/>
      <c r="AI50" s="69" t="str">
        <f t="shared" si="6"/>
        <v/>
      </c>
      <c r="AJ50" s="70" t="str">
        <f t="shared" si="7"/>
        <v/>
      </c>
      <c r="AK50" s="71" t="str">
        <f t="shared" si="8"/>
        <v/>
      </c>
      <c r="AL50" s="71" t="str">
        <f t="shared" si="9"/>
        <v/>
      </c>
      <c r="AM50" s="71" t="str">
        <f t="shared" si="10"/>
        <v/>
      </c>
      <c r="AN50" s="74"/>
      <c r="AO50" s="76"/>
      <c r="AP50" s="77"/>
      <c r="AQ50" s="74" t="str">
        <f t="shared" si="11"/>
        <v/>
      </c>
      <c r="AR50" s="75"/>
      <c r="AS50" s="69" t="str">
        <f t="shared" si="12"/>
        <v/>
      </c>
      <c r="AT50" s="70" t="str">
        <f t="shared" si="13"/>
        <v/>
      </c>
      <c r="AU50" s="71" t="str">
        <f t="shared" si="14"/>
        <v/>
      </c>
      <c r="AV50" s="71" t="str">
        <f t="shared" si="15"/>
        <v/>
      </c>
      <c r="AW50" s="71" t="str">
        <f t="shared" si="16"/>
        <v/>
      </c>
      <c r="AX50" s="74"/>
      <c r="AY50" s="78"/>
      <c r="AZ50" s="73"/>
      <c r="BA50" s="74" t="str">
        <f t="shared" si="17"/>
        <v/>
      </c>
      <c r="BB50" s="75"/>
      <c r="BC50" s="69" t="str">
        <f t="shared" si="18"/>
        <v/>
      </c>
      <c r="BD50" s="70" t="str">
        <f t="shared" si="19"/>
        <v/>
      </c>
      <c r="BE50" s="71" t="str">
        <f t="shared" si="20"/>
        <v/>
      </c>
      <c r="BF50" s="71" t="str">
        <f t="shared" si="21"/>
        <v/>
      </c>
      <c r="BG50" s="71" t="str">
        <f t="shared" si="22"/>
        <v/>
      </c>
      <c r="BH50" s="74"/>
      <c r="BI50" s="76"/>
      <c r="BJ50" s="79" t="str">
        <f t="shared" si="23"/>
        <v>PENDIENTE</v>
      </c>
      <c r="BK50" s="80"/>
      <c r="BL50" s="80"/>
      <c r="BM50" s="81"/>
    </row>
    <row r="51" spans="1:65" ht="65" x14ac:dyDescent="0.15">
      <c r="A51" s="58">
        <v>54</v>
      </c>
      <c r="B51" s="59">
        <v>43088</v>
      </c>
      <c r="C51" s="60" t="s">
        <v>23</v>
      </c>
      <c r="D51" s="60" t="s">
        <v>221</v>
      </c>
      <c r="E51" s="59">
        <v>43069</v>
      </c>
      <c r="F51" s="60">
        <v>16</v>
      </c>
      <c r="G51" s="60" t="s">
        <v>235</v>
      </c>
      <c r="H51" s="63" t="s">
        <v>111</v>
      </c>
      <c r="I51" s="87" t="s">
        <v>390</v>
      </c>
      <c r="J51" s="60" t="s">
        <v>356</v>
      </c>
      <c r="K51" s="60">
        <v>11</v>
      </c>
      <c r="L51" s="60" t="s">
        <v>27</v>
      </c>
      <c r="M51" s="60" t="s">
        <v>364</v>
      </c>
      <c r="N51" s="66" t="s">
        <v>357</v>
      </c>
      <c r="O51" s="100">
        <v>1</v>
      </c>
      <c r="P51" s="59">
        <v>43136</v>
      </c>
      <c r="Q51" s="59">
        <v>43444</v>
      </c>
      <c r="R51" s="60" t="s">
        <v>129</v>
      </c>
      <c r="S51" s="60" t="str">
        <f>IF(R51="","",VLOOKUP(R51,[2]Datos.!$G$28:$H$50,2,FALSE))</f>
        <v>Secretario General</v>
      </c>
      <c r="T51" s="60" t="str">
        <f>IF(R51="","",VLOOKUP(R51,[2]Datos.!$J$28:$K$50,2,FALSE))</f>
        <v>Coordinador Jurídico</v>
      </c>
      <c r="U51" s="63" t="s">
        <v>171</v>
      </c>
      <c r="V51" s="67"/>
      <c r="W51" s="68"/>
      <c r="X51" s="60"/>
      <c r="Y51" s="69" t="str">
        <f t="shared" si="0"/>
        <v/>
      </c>
      <c r="Z51" s="70" t="str">
        <f t="shared" si="1"/>
        <v/>
      </c>
      <c r="AA51" s="71" t="str">
        <f t="shared" si="2"/>
        <v/>
      </c>
      <c r="AB51" s="71" t="str">
        <f t="shared" si="3"/>
        <v/>
      </c>
      <c r="AC51" s="72" t="str">
        <f t="shared" si="4"/>
        <v/>
      </c>
      <c r="AD51" s="68"/>
      <c r="AE51" s="63"/>
      <c r="AF51" s="73"/>
      <c r="AG51" s="74" t="str">
        <f t="shared" si="5"/>
        <v/>
      </c>
      <c r="AH51" s="75"/>
      <c r="AI51" s="69" t="str">
        <f t="shared" si="6"/>
        <v/>
      </c>
      <c r="AJ51" s="70" t="str">
        <f t="shared" si="7"/>
        <v/>
      </c>
      <c r="AK51" s="71" t="str">
        <f t="shared" si="8"/>
        <v/>
      </c>
      <c r="AL51" s="71" t="str">
        <f t="shared" si="9"/>
        <v/>
      </c>
      <c r="AM51" s="71" t="str">
        <f t="shared" si="10"/>
        <v/>
      </c>
      <c r="AN51" s="74"/>
      <c r="AO51" s="76"/>
      <c r="AP51" s="77"/>
      <c r="AQ51" s="74" t="str">
        <f t="shared" si="11"/>
        <v/>
      </c>
      <c r="AR51" s="75"/>
      <c r="AS51" s="69" t="str">
        <f t="shared" si="12"/>
        <v/>
      </c>
      <c r="AT51" s="70" t="str">
        <f t="shared" si="13"/>
        <v/>
      </c>
      <c r="AU51" s="71" t="str">
        <f t="shared" si="14"/>
        <v/>
      </c>
      <c r="AV51" s="71" t="str">
        <f t="shared" si="15"/>
        <v/>
      </c>
      <c r="AW51" s="71" t="str">
        <f t="shared" si="16"/>
        <v/>
      </c>
      <c r="AX51" s="74"/>
      <c r="AY51" s="78"/>
      <c r="AZ51" s="73"/>
      <c r="BA51" s="74" t="str">
        <f t="shared" si="17"/>
        <v/>
      </c>
      <c r="BB51" s="75"/>
      <c r="BC51" s="69" t="str">
        <f t="shared" si="18"/>
        <v/>
      </c>
      <c r="BD51" s="70" t="str">
        <f t="shared" si="19"/>
        <v/>
      </c>
      <c r="BE51" s="71" t="str">
        <f t="shared" si="20"/>
        <v/>
      </c>
      <c r="BF51" s="71" t="str">
        <f t="shared" si="21"/>
        <v/>
      </c>
      <c r="BG51" s="71" t="str">
        <f t="shared" si="22"/>
        <v/>
      </c>
      <c r="BH51" s="74"/>
      <c r="BI51" s="76"/>
      <c r="BJ51" s="79" t="str">
        <f t="shared" si="23"/>
        <v>PENDIENTE</v>
      </c>
      <c r="BK51" s="80"/>
      <c r="BL51" s="80"/>
      <c r="BM51" s="81"/>
    </row>
    <row r="52" spans="1:65" ht="91" x14ac:dyDescent="0.15">
      <c r="A52" s="58">
        <v>55</v>
      </c>
      <c r="B52" s="59">
        <v>43088</v>
      </c>
      <c r="C52" s="60" t="s">
        <v>23</v>
      </c>
      <c r="D52" s="60" t="s">
        <v>221</v>
      </c>
      <c r="E52" s="59">
        <v>43069</v>
      </c>
      <c r="F52" s="60">
        <v>17</v>
      </c>
      <c r="G52" s="60" t="s">
        <v>236</v>
      </c>
      <c r="H52" s="63" t="s">
        <v>111</v>
      </c>
      <c r="I52" s="87" t="s">
        <v>391</v>
      </c>
      <c r="J52" s="60" t="s">
        <v>392</v>
      </c>
      <c r="K52" s="60">
        <v>4</v>
      </c>
      <c r="L52" s="60" t="s">
        <v>27</v>
      </c>
      <c r="M52" s="60" t="s">
        <v>383</v>
      </c>
      <c r="N52" s="66" t="s">
        <v>393</v>
      </c>
      <c r="O52" s="100">
        <v>1</v>
      </c>
      <c r="P52" s="59">
        <v>43136</v>
      </c>
      <c r="Q52" s="59">
        <v>43439</v>
      </c>
      <c r="R52" s="60" t="s">
        <v>129</v>
      </c>
      <c r="S52" s="60" t="str">
        <f>IF(R52="","",VLOOKUP(R52,[2]Datos.!$G$28:$H$50,2,FALSE))</f>
        <v>Secretario General</v>
      </c>
      <c r="T52" s="60" t="str">
        <f>IF(R52="","",VLOOKUP(R52,[2]Datos.!$J$28:$K$50,2,FALSE))</f>
        <v>Coordinador Jurídico</v>
      </c>
      <c r="U52" s="63" t="s">
        <v>171</v>
      </c>
      <c r="V52" s="67"/>
      <c r="W52" s="68"/>
      <c r="X52" s="60"/>
      <c r="Y52" s="69" t="str">
        <f t="shared" si="0"/>
        <v/>
      </c>
      <c r="Z52" s="70" t="str">
        <f t="shared" si="1"/>
        <v/>
      </c>
      <c r="AA52" s="71" t="str">
        <f t="shared" si="2"/>
        <v/>
      </c>
      <c r="AB52" s="71" t="str">
        <f t="shared" si="3"/>
        <v/>
      </c>
      <c r="AC52" s="72" t="str">
        <f t="shared" si="4"/>
        <v/>
      </c>
      <c r="AD52" s="68"/>
      <c r="AE52" s="63"/>
      <c r="AF52" s="73"/>
      <c r="AG52" s="74" t="str">
        <f t="shared" si="5"/>
        <v/>
      </c>
      <c r="AH52" s="75"/>
      <c r="AI52" s="69" t="str">
        <f t="shared" si="6"/>
        <v/>
      </c>
      <c r="AJ52" s="70" t="str">
        <f t="shared" si="7"/>
        <v/>
      </c>
      <c r="AK52" s="71" t="str">
        <f t="shared" si="8"/>
        <v/>
      </c>
      <c r="AL52" s="71" t="str">
        <f t="shared" si="9"/>
        <v/>
      </c>
      <c r="AM52" s="71" t="str">
        <f t="shared" si="10"/>
        <v/>
      </c>
      <c r="AN52" s="74"/>
      <c r="AO52" s="76"/>
      <c r="AP52" s="77"/>
      <c r="AQ52" s="74" t="str">
        <f t="shared" si="11"/>
        <v/>
      </c>
      <c r="AR52" s="75"/>
      <c r="AS52" s="69" t="str">
        <f t="shared" si="12"/>
        <v/>
      </c>
      <c r="AT52" s="70" t="str">
        <f t="shared" si="13"/>
        <v/>
      </c>
      <c r="AU52" s="71" t="str">
        <f t="shared" si="14"/>
        <v/>
      </c>
      <c r="AV52" s="71" t="str">
        <f t="shared" si="15"/>
        <v/>
      </c>
      <c r="AW52" s="71" t="str">
        <f t="shared" si="16"/>
        <v/>
      </c>
      <c r="AX52" s="74"/>
      <c r="AY52" s="78"/>
      <c r="AZ52" s="73"/>
      <c r="BA52" s="74" t="str">
        <f t="shared" si="17"/>
        <v/>
      </c>
      <c r="BB52" s="75"/>
      <c r="BC52" s="69" t="str">
        <f t="shared" si="18"/>
        <v/>
      </c>
      <c r="BD52" s="70" t="str">
        <f t="shared" si="19"/>
        <v/>
      </c>
      <c r="BE52" s="71" t="str">
        <f t="shared" si="20"/>
        <v/>
      </c>
      <c r="BF52" s="71" t="str">
        <f t="shared" si="21"/>
        <v/>
      </c>
      <c r="BG52" s="71" t="str">
        <f t="shared" si="22"/>
        <v/>
      </c>
      <c r="BH52" s="74"/>
      <c r="BI52" s="76"/>
      <c r="BJ52" s="79" t="str">
        <f t="shared" si="23"/>
        <v>PENDIENTE</v>
      </c>
      <c r="BK52" s="80"/>
      <c r="BL52" s="80"/>
      <c r="BM52" s="81"/>
    </row>
    <row r="53" spans="1:65" ht="78" x14ac:dyDescent="0.15">
      <c r="A53" s="58">
        <v>56</v>
      </c>
      <c r="B53" s="59">
        <v>43088</v>
      </c>
      <c r="C53" s="60" t="s">
        <v>23</v>
      </c>
      <c r="D53" s="60" t="s">
        <v>221</v>
      </c>
      <c r="E53" s="59">
        <v>43069</v>
      </c>
      <c r="F53" s="60">
        <v>18</v>
      </c>
      <c r="G53" s="60" t="s">
        <v>237</v>
      </c>
      <c r="H53" s="63" t="s">
        <v>111</v>
      </c>
      <c r="I53" s="87" t="s">
        <v>394</v>
      </c>
      <c r="J53" s="60" t="s">
        <v>774</v>
      </c>
      <c r="K53" s="60">
        <v>2</v>
      </c>
      <c r="L53" s="60" t="s">
        <v>27</v>
      </c>
      <c r="M53" s="60" t="s">
        <v>364</v>
      </c>
      <c r="N53" s="66" t="s">
        <v>775</v>
      </c>
      <c r="O53" s="100">
        <v>1</v>
      </c>
      <c r="P53" s="59">
        <v>43136</v>
      </c>
      <c r="Q53" s="59">
        <v>43403</v>
      </c>
      <c r="R53" s="60" t="s">
        <v>129</v>
      </c>
      <c r="S53" s="60" t="str">
        <f>IF(R53="","",VLOOKUP(R53,[2]Datos.!$G$28:$H$50,2,FALSE))</f>
        <v>Secretario General</v>
      </c>
      <c r="T53" s="60" t="str">
        <f>IF(R53="","",VLOOKUP(R53,[2]Datos.!$J$28:$K$50,2,FALSE))</f>
        <v>Coordinador Jurídico</v>
      </c>
      <c r="U53" s="63" t="s">
        <v>530</v>
      </c>
      <c r="V53" s="67"/>
      <c r="W53" s="68"/>
      <c r="X53" s="60"/>
      <c r="Y53" s="69" t="str">
        <f t="shared" si="0"/>
        <v/>
      </c>
      <c r="Z53" s="70" t="str">
        <f t="shared" si="1"/>
        <v/>
      </c>
      <c r="AA53" s="71" t="str">
        <f t="shared" si="2"/>
        <v/>
      </c>
      <c r="AB53" s="71" t="str">
        <f t="shared" si="3"/>
        <v/>
      </c>
      <c r="AC53" s="72" t="str">
        <f t="shared" si="4"/>
        <v/>
      </c>
      <c r="AD53" s="83"/>
      <c r="AE53" s="63"/>
      <c r="AF53" s="73"/>
      <c r="AG53" s="74" t="str">
        <f t="shared" si="5"/>
        <v/>
      </c>
      <c r="AH53" s="75"/>
      <c r="AI53" s="69" t="str">
        <f t="shared" si="6"/>
        <v/>
      </c>
      <c r="AJ53" s="70" t="str">
        <f t="shared" si="7"/>
        <v/>
      </c>
      <c r="AK53" s="71" t="str">
        <f t="shared" si="8"/>
        <v/>
      </c>
      <c r="AL53" s="71" t="str">
        <f t="shared" si="9"/>
        <v/>
      </c>
      <c r="AM53" s="71" t="str">
        <f t="shared" si="10"/>
        <v/>
      </c>
      <c r="AN53" s="74"/>
      <c r="AO53" s="76"/>
      <c r="AP53" s="77"/>
      <c r="AQ53" s="74" t="str">
        <f t="shared" si="11"/>
        <v/>
      </c>
      <c r="AR53" s="75"/>
      <c r="AS53" s="69" t="str">
        <f t="shared" si="12"/>
        <v/>
      </c>
      <c r="AT53" s="70" t="str">
        <f t="shared" si="13"/>
        <v/>
      </c>
      <c r="AU53" s="71" t="str">
        <f t="shared" si="14"/>
        <v/>
      </c>
      <c r="AV53" s="71" t="str">
        <f t="shared" si="15"/>
        <v/>
      </c>
      <c r="AW53" s="71" t="str">
        <f t="shared" si="16"/>
        <v/>
      </c>
      <c r="AX53" s="74"/>
      <c r="AY53" s="78"/>
      <c r="AZ53" s="73"/>
      <c r="BA53" s="74" t="str">
        <f t="shared" si="17"/>
        <v/>
      </c>
      <c r="BB53" s="75"/>
      <c r="BC53" s="69" t="str">
        <f t="shared" si="18"/>
        <v/>
      </c>
      <c r="BD53" s="70" t="str">
        <f t="shared" si="19"/>
        <v/>
      </c>
      <c r="BE53" s="71" t="str">
        <f t="shared" si="20"/>
        <v/>
      </c>
      <c r="BF53" s="71" t="str">
        <f t="shared" si="21"/>
        <v/>
      </c>
      <c r="BG53" s="71" t="str">
        <f t="shared" si="22"/>
        <v/>
      </c>
      <c r="BH53" s="74"/>
      <c r="BI53" s="76"/>
      <c r="BJ53" s="79" t="str">
        <f t="shared" si="23"/>
        <v>PENDIENTE</v>
      </c>
      <c r="BK53" s="80"/>
      <c r="BL53" s="80"/>
      <c r="BM53" s="81"/>
    </row>
    <row r="54" spans="1:65" ht="104" x14ac:dyDescent="0.15">
      <c r="A54" s="58">
        <v>57</v>
      </c>
      <c r="B54" s="59">
        <v>43088</v>
      </c>
      <c r="C54" s="60" t="s">
        <v>23</v>
      </c>
      <c r="D54" s="60" t="s">
        <v>221</v>
      </c>
      <c r="E54" s="59">
        <v>43069</v>
      </c>
      <c r="F54" s="60">
        <v>19</v>
      </c>
      <c r="G54" s="60" t="s">
        <v>238</v>
      </c>
      <c r="H54" s="63" t="s">
        <v>111</v>
      </c>
      <c r="I54" s="87" t="s">
        <v>395</v>
      </c>
      <c r="J54" s="60" t="s">
        <v>396</v>
      </c>
      <c r="K54" s="60">
        <v>2</v>
      </c>
      <c r="L54" s="60" t="s">
        <v>27</v>
      </c>
      <c r="M54" s="60" t="s">
        <v>397</v>
      </c>
      <c r="N54" s="66" t="s">
        <v>398</v>
      </c>
      <c r="O54" s="100">
        <v>1</v>
      </c>
      <c r="P54" s="59">
        <v>43136</v>
      </c>
      <c r="Q54" s="59">
        <v>43465</v>
      </c>
      <c r="R54" s="60" t="s">
        <v>89</v>
      </c>
      <c r="S54" s="60" t="str">
        <f>IF(R54="","",VLOOKUP(R54,[2]Datos.!$G$28:$H$50,2,FALSE))</f>
        <v xml:space="preserve">Subdirector Administrativo </v>
      </c>
      <c r="T54" s="60" t="str">
        <f>IF(R54="","",VLOOKUP(R54,[2]Datos.!$J$28:$K$50,2,FALSE))</f>
        <v>Líder de Gestión Documental</v>
      </c>
      <c r="U54" s="63" t="s">
        <v>171</v>
      </c>
      <c r="V54" s="67"/>
      <c r="W54" s="68"/>
      <c r="X54" s="60"/>
      <c r="Y54" s="69" t="str">
        <f t="shared" si="0"/>
        <v/>
      </c>
      <c r="Z54" s="70" t="str">
        <f t="shared" si="1"/>
        <v/>
      </c>
      <c r="AA54" s="71" t="str">
        <f t="shared" si="2"/>
        <v/>
      </c>
      <c r="AB54" s="71" t="str">
        <f t="shared" si="3"/>
        <v/>
      </c>
      <c r="AC54" s="72" t="str">
        <f t="shared" si="4"/>
        <v/>
      </c>
      <c r="AD54" s="68"/>
      <c r="AE54" s="63"/>
      <c r="AF54" s="73"/>
      <c r="AG54" s="74" t="str">
        <f t="shared" si="5"/>
        <v/>
      </c>
      <c r="AH54" s="75"/>
      <c r="AI54" s="69" t="str">
        <f t="shared" si="6"/>
        <v/>
      </c>
      <c r="AJ54" s="70" t="str">
        <f t="shared" si="7"/>
        <v/>
      </c>
      <c r="AK54" s="71" t="str">
        <f t="shared" si="8"/>
        <v/>
      </c>
      <c r="AL54" s="71" t="str">
        <f t="shared" si="9"/>
        <v/>
      </c>
      <c r="AM54" s="71" t="str">
        <f t="shared" si="10"/>
        <v/>
      </c>
      <c r="AN54" s="74"/>
      <c r="AO54" s="76"/>
      <c r="AP54" s="77"/>
      <c r="AQ54" s="74" t="str">
        <f t="shared" si="11"/>
        <v/>
      </c>
      <c r="AR54" s="75"/>
      <c r="AS54" s="69" t="str">
        <f t="shared" si="12"/>
        <v/>
      </c>
      <c r="AT54" s="70" t="str">
        <f t="shared" si="13"/>
        <v/>
      </c>
      <c r="AU54" s="71" t="str">
        <f t="shared" si="14"/>
        <v/>
      </c>
      <c r="AV54" s="71" t="str">
        <f t="shared" si="15"/>
        <v/>
      </c>
      <c r="AW54" s="71" t="str">
        <f t="shared" si="16"/>
        <v/>
      </c>
      <c r="AX54" s="74"/>
      <c r="AY54" s="78"/>
      <c r="AZ54" s="73"/>
      <c r="BA54" s="74" t="str">
        <f t="shared" si="17"/>
        <v/>
      </c>
      <c r="BB54" s="75"/>
      <c r="BC54" s="69" t="str">
        <f t="shared" si="18"/>
        <v/>
      </c>
      <c r="BD54" s="70" t="str">
        <f t="shared" si="19"/>
        <v/>
      </c>
      <c r="BE54" s="71" t="str">
        <f t="shared" si="20"/>
        <v/>
      </c>
      <c r="BF54" s="71" t="str">
        <f t="shared" si="21"/>
        <v/>
      </c>
      <c r="BG54" s="71" t="str">
        <f t="shared" si="22"/>
        <v/>
      </c>
      <c r="BH54" s="74"/>
      <c r="BI54" s="76"/>
      <c r="BJ54" s="79" t="str">
        <f t="shared" si="23"/>
        <v>PENDIENTE</v>
      </c>
      <c r="BK54" s="80"/>
      <c r="BL54" s="80"/>
      <c r="BM54" s="81"/>
    </row>
    <row r="55" spans="1:65" ht="169" x14ac:dyDescent="0.15">
      <c r="A55" s="58">
        <v>58</v>
      </c>
      <c r="B55" s="59">
        <v>43088</v>
      </c>
      <c r="C55" s="60" t="s">
        <v>23</v>
      </c>
      <c r="D55" s="60" t="s">
        <v>221</v>
      </c>
      <c r="E55" s="59">
        <v>43069</v>
      </c>
      <c r="F55" s="60">
        <v>20</v>
      </c>
      <c r="G55" s="60" t="s">
        <v>239</v>
      </c>
      <c r="H55" s="63" t="s">
        <v>111</v>
      </c>
      <c r="I55" s="87" t="s">
        <v>399</v>
      </c>
      <c r="J55" s="60" t="s">
        <v>400</v>
      </c>
      <c r="K55" s="60">
        <v>2</v>
      </c>
      <c r="L55" s="60" t="s">
        <v>27</v>
      </c>
      <c r="M55" s="60" t="s">
        <v>383</v>
      </c>
      <c r="N55" s="66" t="s">
        <v>373</v>
      </c>
      <c r="O55" s="100">
        <v>1</v>
      </c>
      <c r="P55" s="59">
        <v>43136</v>
      </c>
      <c r="Q55" s="59">
        <v>43312</v>
      </c>
      <c r="R55" s="60" t="s">
        <v>80</v>
      </c>
      <c r="S55" s="60" t="str">
        <f>IF(R55="","",VLOOKUP(R55,[2]Datos.!$G$28:$H$50,2,FALSE))</f>
        <v>Director Operativo</v>
      </c>
      <c r="T55" s="60" t="str">
        <f>IF(R55="","",VLOOKUP(R55,[2]Datos.!$J$28:$K$50,2,FALSE))</f>
        <v>Director Operativo</v>
      </c>
      <c r="U55" s="63" t="s">
        <v>171</v>
      </c>
      <c r="V55" s="67"/>
      <c r="W55" s="68"/>
      <c r="X55" s="60"/>
      <c r="Y55" s="69" t="str">
        <f t="shared" si="0"/>
        <v/>
      </c>
      <c r="Z55" s="70" t="str">
        <f t="shared" si="1"/>
        <v/>
      </c>
      <c r="AA55" s="71" t="str">
        <f t="shared" si="2"/>
        <v/>
      </c>
      <c r="AB55" s="71" t="str">
        <f t="shared" si="3"/>
        <v/>
      </c>
      <c r="AC55" s="72" t="str">
        <f t="shared" si="4"/>
        <v/>
      </c>
      <c r="AD55" s="68"/>
      <c r="AE55" s="63"/>
      <c r="AF55" s="73"/>
      <c r="AG55" s="74" t="str">
        <f t="shared" si="5"/>
        <v/>
      </c>
      <c r="AH55" s="75"/>
      <c r="AI55" s="69" t="str">
        <f t="shared" si="6"/>
        <v/>
      </c>
      <c r="AJ55" s="70" t="str">
        <f t="shared" si="7"/>
        <v/>
      </c>
      <c r="AK55" s="71" t="str">
        <f t="shared" si="8"/>
        <v/>
      </c>
      <c r="AL55" s="71" t="str">
        <f t="shared" si="9"/>
        <v/>
      </c>
      <c r="AM55" s="71" t="str">
        <f t="shared" si="10"/>
        <v/>
      </c>
      <c r="AN55" s="74"/>
      <c r="AO55" s="76"/>
      <c r="AP55" s="77"/>
      <c r="AQ55" s="74" t="str">
        <f t="shared" si="11"/>
        <v/>
      </c>
      <c r="AR55" s="75"/>
      <c r="AS55" s="69" t="str">
        <f t="shared" si="12"/>
        <v/>
      </c>
      <c r="AT55" s="70" t="str">
        <f t="shared" si="13"/>
        <v/>
      </c>
      <c r="AU55" s="71" t="str">
        <f t="shared" si="14"/>
        <v/>
      </c>
      <c r="AV55" s="71" t="str">
        <f t="shared" si="15"/>
        <v/>
      </c>
      <c r="AW55" s="71" t="str">
        <f t="shared" si="16"/>
        <v/>
      </c>
      <c r="AX55" s="74"/>
      <c r="AY55" s="78"/>
      <c r="AZ55" s="73"/>
      <c r="BA55" s="74" t="str">
        <f t="shared" si="17"/>
        <v/>
      </c>
      <c r="BB55" s="75"/>
      <c r="BC55" s="69" t="str">
        <f t="shared" si="18"/>
        <v/>
      </c>
      <c r="BD55" s="70" t="str">
        <f t="shared" si="19"/>
        <v/>
      </c>
      <c r="BE55" s="71" t="str">
        <f t="shared" si="20"/>
        <v/>
      </c>
      <c r="BF55" s="71" t="str">
        <f t="shared" si="21"/>
        <v/>
      </c>
      <c r="BG55" s="71" t="str">
        <f t="shared" si="22"/>
        <v/>
      </c>
      <c r="BH55" s="74"/>
      <c r="BI55" s="76"/>
      <c r="BJ55" s="79" t="str">
        <f t="shared" si="23"/>
        <v>PENDIENTE</v>
      </c>
      <c r="BK55" s="80"/>
      <c r="BL55" s="80"/>
      <c r="BM55" s="81"/>
    </row>
    <row r="56" spans="1:65" ht="272" x14ac:dyDescent="0.15">
      <c r="A56" s="58">
        <v>59</v>
      </c>
      <c r="B56" s="59">
        <v>43088</v>
      </c>
      <c r="C56" s="60" t="s">
        <v>23</v>
      </c>
      <c r="D56" s="60" t="s">
        <v>221</v>
      </c>
      <c r="E56" s="59">
        <v>43069</v>
      </c>
      <c r="F56" s="60">
        <v>21</v>
      </c>
      <c r="G56" s="60" t="s">
        <v>240</v>
      </c>
      <c r="H56" s="63" t="s">
        <v>111</v>
      </c>
      <c r="I56" s="87" t="s">
        <v>401</v>
      </c>
      <c r="J56" s="60" t="s">
        <v>402</v>
      </c>
      <c r="K56" s="60">
        <v>3</v>
      </c>
      <c r="L56" s="60" t="s">
        <v>27</v>
      </c>
      <c r="M56" s="60" t="s">
        <v>367</v>
      </c>
      <c r="N56" s="66" t="s">
        <v>403</v>
      </c>
      <c r="O56" s="100">
        <v>1</v>
      </c>
      <c r="P56" s="59">
        <v>43136</v>
      </c>
      <c r="Q56" s="59">
        <v>43220</v>
      </c>
      <c r="R56" s="60" t="s">
        <v>81</v>
      </c>
      <c r="S56" s="60" t="str">
        <f>IF(R56="","",VLOOKUP(R56,[2]Datos.!$G$28:$H$50,2,FALSE))</f>
        <v>Secretario General</v>
      </c>
      <c r="T56" s="60" t="str">
        <f>IF(R56="","",VLOOKUP(R56,[2]Datos.!$J$28:$K$50,2,FALSE))</f>
        <v>Secretario General</v>
      </c>
      <c r="U56" s="63" t="s">
        <v>171</v>
      </c>
      <c r="V56" s="67"/>
      <c r="W56" s="68"/>
      <c r="X56" s="60"/>
      <c r="Y56" s="69" t="str">
        <f t="shared" si="0"/>
        <v/>
      </c>
      <c r="Z56" s="70" t="str">
        <f t="shared" si="1"/>
        <v/>
      </c>
      <c r="AA56" s="71" t="str">
        <f t="shared" si="2"/>
        <v/>
      </c>
      <c r="AB56" s="71" t="str">
        <f t="shared" si="3"/>
        <v/>
      </c>
      <c r="AC56" s="72" t="str">
        <f t="shared" si="4"/>
        <v/>
      </c>
      <c r="AD56" s="83"/>
      <c r="AE56" s="63"/>
      <c r="AF56" s="73"/>
      <c r="AG56" s="74" t="str">
        <f t="shared" si="5"/>
        <v/>
      </c>
      <c r="AH56" s="75"/>
      <c r="AI56" s="69" t="str">
        <f t="shared" si="6"/>
        <v/>
      </c>
      <c r="AJ56" s="70" t="str">
        <f t="shared" si="7"/>
        <v/>
      </c>
      <c r="AK56" s="71" t="str">
        <f t="shared" si="8"/>
        <v/>
      </c>
      <c r="AL56" s="71" t="str">
        <f t="shared" si="9"/>
        <v/>
      </c>
      <c r="AM56" s="71" t="str">
        <f t="shared" si="10"/>
        <v/>
      </c>
      <c r="AN56" s="74"/>
      <c r="AO56" s="76"/>
      <c r="AP56" s="77"/>
      <c r="AQ56" s="74" t="str">
        <f t="shared" si="11"/>
        <v/>
      </c>
      <c r="AR56" s="75"/>
      <c r="AS56" s="69" t="str">
        <f t="shared" si="12"/>
        <v/>
      </c>
      <c r="AT56" s="70" t="str">
        <f t="shared" si="13"/>
        <v/>
      </c>
      <c r="AU56" s="71" t="str">
        <f t="shared" si="14"/>
        <v/>
      </c>
      <c r="AV56" s="71" t="str">
        <f t="shared" si="15"/>
        <v/>
      </c>
      <c r="AW56" s="71" t="str">
        <f t="shared" si="16"/>
        <v/>
      </c>
      <c r="AX56" s="74"/>
      <c r="AY56" s="78"/>
      <c r="AZ56" s="73"/>
      <c r="BA56" s="74" t="str">
        <f t="shared" si="17"/>
        <v/>
      </c>
      <c r="BB56" s="75"/>
      <c r="BC56" s="69" t="str">
        <f t="shared" si="18"/>
        <v/>
      </c>
      <c r="BD56" s="70" t="str">
        <f t="shared" si="19"/>
        <v/>
      </c>
      <c r="BE56" s="71" t="str">
        <f t="shared" si="20"/>
        <v/>
      </c>
      <c r="BF56" s="71" t="str">
        <f t="shared" si="21"/>
        <v/>
      </c>
      <c r="BG56" s="71" t="str">
        <f t="shared" si="22"/>
        <v/>
      </c>
      <c r="BH56" s="74"/>
      <c r="BI56" s="76"/>
      <c r="BJ56" s="79" t="str">
        <f t="shared" si="23"/>
        <v>PENDIENTE</v>
      </c>
      <c r="BK56" s="80"/>
      <c r="BL56" s="80"/>
      <c r="BM56" s="81"/>
    </row>
    <row r="57" spans="1:65" ht="65" x14ac:dyDescent="0.15">
      <c r="A57" s="58">
        <v>60</v>
      </c>
      <c r="B57" s="59">
        <v>43088</v>
      </c>
      <c r="C57" s="60" t="s">
        <v>23</v>
      </c>
      <c r="D57" s="60" t="s">
        <v>221</v>
      </c>
      <c r="E57" s="59">
        <v>43069</v>
      </c>
      <c r="F57" s="60">
        <v>22</v>
      </c>
      <c r="G57" s="60" t="s">
        <v>241</v>
      </c>
      <c r="H57" s="63" t="s">
        <v>111</v>
      </c>
      <c r="I57" s="87" t="s">
        <v>391</v>
      </c>
      <c r="J57" s="60" t="s">
        <v>392</v>
      </c>
      <c r="K57" s="60">
        <v>4</v>
      </c>
      <c r="L57" s="60" t="s">
        <v>27</v>
      </c>
      <c r="M57" s="60" t="s">
        <v>383</v>
      </c>
      <c r="N57" s="66" t="s">
        <v>393</v>
      </c>
      <c r="O57" s="100">
        <v>1</v>
      </c>
      <c r="P57" s="59">
        <v>43136</v>
      </c>
      <c r="Q57" s="59">
        <v>43439</v>
      </c>
      <c r="R57" s="60" t="s">
        <v>129</v>
      </c>
      <c r="S57" s="60" t="str">
        <f>IF(R57="","",VLOOKUP(R57,[2]Datos.!$G$28:$H$50,2,FALSE))</f>
        <v>Secretario General</v>
      </c>
      <c r="T57" s="60" t="str">
        <f>IF(R57="","",VLOOKUP(R57,[2]Datos.!$J$28:$K$50,2,FALSE))</f>
        <v>Coordinador Jurídico</v>
      </c>
      <c r="U57" s="63" t="s">
        <v>171</v>
      </c>
      <c r="V57" s="67"/>
      <c r="W57" s="68"/>
      <c r="X57" s="60"/>
      <c r="Y57" s="69" t="str">
        <f t="shared" si="0"/>
        <v/>
      </c>
      <c r="Z57" s="70" t="str">
        <f t="shared" si="1"/>
        <v/>
      </c>
      <c r="AA57" s="71" t="str">
        <f t="shared" si="2"/>
        <v/>
      </c>
      <c r="AB57" s="71" t="str">
        <f t="shared" si="3"/>
        <v/>
      </c>
      <c r="AC57" s="72" t="str">
        <f t="shared" si="4"/>
        <v/>
      </c>
      <c r="AD57" s="68"/>
      <c r="AE57" s="63"/>
      <c r="AF57" s="73"/>
      <c r="AG57" s="74" t="str">
        <f t="shared" si="5"/>
        <v/>
      </c>
      <c r="AH57" s="75"/>
      <c r="AI57" s="69" t="str">
        <f t="shared" si="6"/>
        <v/>
      </c>
      <c r="AJ57" s="70" t="str">
        <f t="shared" si="7"/>
        <v/>
      </c>
      <c r="AK57" s="71" t="str">
        <f t="shared" si="8"/>
        <v/>
      </c>
      <c r="AL57" s="71" t="str">
        <f t="shared" si="9"/>
        <v/>
      </c>
      <c r="AM57" s="71" t="str">
        <f t="shared" si="10"/>
        <v/>
      </c>
      <c r="AN57" s="74"/>
      <c r="AO57" s="76"/>
      <c r="AP57" s="77"/>
      <c r="AQ57" s="74" t="str">
        <f t="shared" si="11"/>
        <v/>
      </c>
      <c r="AR57" s="75"/>
      <c r="AS57" s="69" t="str">
        <f t="shared" si="12"/>
        <v/>
      </c>
      <c r="AT57" s="70" t="str">
        <f t="shared" si="13"/>
        <v/>
      </c>
      <c r="AU57" s="71" t="str">
        <f t="shared" si="14"/>
        <v/>
      </c>
      <c r="AV57" s="71" t="str">
        <f t="shared" si="15"/>
        <v/>
      </c>
      <c r="AW57" s="71" t="str">
        <f t="shared" si="16"/>
        <v/>
      </c>
      <c r="AX57" s="74"/>
      <c r="AY57" s="78"/>
      <c r="AZ57" s="73"/>
      <c r="BA57" s="74" t="str">
        <f t="shared" si="17"/>
        <v/>
      </c>
      <c r="BB57" s="75"/>
      <c r="BC57" s="69" t="str">
        <f t="shared" si="18"/>
        <v/>
      </c>
      <c r="BD57" s="70" t="str">
        <f t="shared" si="19"/>
        <v/>
      </c>
      <c r="BE57" s="71" t="str">
        <f t="shared" si="20"/>
        <v/>
      </c>
      <c r="BF57" s="71" t="str">
        <f t="shared" si="21"/>
        <v/>
      </c>
      <c r="BG57" s="71" t="str">
        <f t="shared" si="22"/>
        <v/>
      </c>
      <c r="BH57" s="74"/>
      <c r="BI57" s="76"/>
      <c r="BJ57" s="79" t="str">
        <f t="shared" si="23"/>
        <v>PENDIENTE</v>
      </c>
      <c r="BK57" s="80"/>
      <c r="BL57" s="80"/>
      <c r="BM57" s="81"/>
    </row>
    <row r="58" spans="1:65" ht="65" x14ac:dyDescent="0.15">
      <c r="A58" s="58">
        <v>62</v>
      </c>
      <c r="B58" s="59">
        <v>43088</v>
      </c>
      <c r="C58" s="60" t="s">
        <v>23</v>
      </c>
      <c r="D58" s="60" t="s">
        <v>221</v>
      </c>
      <c r="E58" s="59">
        <v>43069</v>
      </c>
      <c r="F58" s="60">
        <v>24</v>
      </c>
      <c r="G58" s="60" t="s">
        <v>242</v>
      </c>
      <c r="H58" s="63" t="s">
        <v>111</v>
      </c>
      <c r="I58" s="87" t="s">
        <v>381</v>
      </c>
      <c r="J58" s="60" t="s">
        <v>382</v>
      </c>
      <c r="K58" s="60">
        <v>2</v>
      </c>
      <c r="L58" s="60" t="s">
        <v>27</v>
      </c>
      <c r="M58" s="60" t="s">
        <v>383</v>
      </c>
      <c r="N58" s="66" t="s">
        <v>384</v>
      </c>
      <c r="O58" s="100">
        <v>1</v>
      </c>
      <c r="P58" s="59">
        <v>43136</v>
      </c>
      <c r="Q58" s="59">
        <v>43403</v>
      </c>
      <c r="R58" s="60" t="s">
        <v>129</v>
      </c>
      <c r="S58" s="60" t="str">
        <f>IF(R58="","",VLOOKUP(R58,[2]Datos.!$G$28:$H$50,2,FALSE))</f>
        <v>Secretario General</v>
      </c>
      <c r="T58" s="60" t="str">
        <f>IF(R58="","",VLOOKUP(R58,[2]Datos.!$J$28:$K$50,2,FALSE))</f>
        <v>Coordinador Jurídico</v>
      </c>
      <c r="U58" s="63" t="s">
        <v>171</v>
      </c>
      <c r="V58" s="67"/>
      <c r="W58" s="68"/>
      <c r="X58" s="60"/>
      <c r="Y58" s="69" t="str">
        <f t="shared" si="0"/>
        <v/>
      </c>
      <c r="Z58" s="70" t="str">
        <f t="shared" si="1"/>
        <v/>
      </c>
      <c r="AA58" s="71" t="str">
        <f t="shared" si="2"/>
        <v/>
      </c>
      <c r="AB58" s="71" t="str">
        <f t="shared" si="3"/>
        <v/>
      </c>
      <c r="AC58" s="72" t="str">
        <f t="shared" si="4"/>
        <v/>
      </c>
      <c r="AD58" s="68"/>
      <c r="AE58" s="63"/>
      <c r="AF58" s="73"/>
      <c r="AG58" s="74" t="str">
        <f t="shared" si="5"/>
        <v/>
      </c>
      <c r="AH58" s="75"/>
      <c r="AI58" s="69" t="str">
        <f t="shared" si="6"/>
        <v/>
      </c>
      <c r="AJ58" s="70" t="str">
        <f t="shared" si="7"/>
        <v/>
      </c>
      <c r="AK58" s="71" t="str">
        <f t="shared" si="8"/>
        <v/>
      </c>
      <c r="AL58" s="71" t="str">
        <f t="shared" si="9"/>
        <v/>
      </c>
      <c r="AM58" s="71" t="str">
        <f t="shared" si="10"/>
        <v/>
      </c>
      <c r="AN58" s="74"/>
      <c r="AO58" s="76"/>
      <c r="AP58" s="77"/>
      <c r="AQ58" s="74" t="str">
        <f t="shared" si="11"/>
        <v/>
      </c>
      <c r="AR58" s="75"/>
      <c r="AS58" s="69" t="str">
        <f t="shared" si="12"/>
        <v/>
      </c>
      <c r="AT58" s="70" t="str">
        <f t="shared" si="13"/>
        <v/>
      </c>
      <c r="AU58" s="71" t="str">
        <f t="shared" si="14"/>
        <v/>
      </c>
      <c r="AV58" s="71" t="str">
        <f t="shared" si="15"/>
        <v/>
      </c>
      <c r="AW58" s="71" t="str">
        <f t="shared" si="16"/>
        <v/>
      </c>
      <c r="AX58" s="74"/>
      <c r="AY58" s="78"/>
      <c r="AZ58" s="73"/>
      <c r="BA58" s="74" t="str">
        <f t="shared" si="17"/>
        <v/>
      </c>
      <c r="BB58" s="75"/>
      <c r="BC58" s="69" t="str">
        <f t="shared" si="18"/>
        <v/>
      </c>
      <c r="BD58" s="70" t="str">
        <f t="shared" si="19"/>
        <v/>
      </c>
      <c r="BE58" s="71" t="str">
        <f t="shared" si="20"/>
        <v/>
      </c>
      <c r="BF58" s="71" t="str">
        <f t="shared" si="21"/>
        <v/>
      </c>
      <c r="BG58" s="71" t="str">
        <f t="shared" si="22"/>
        <v/>
      </c>
      <c r="BH58" s="74"/>
      <c r="BI58" s="76"/>
      <c r="BJ58" s="79" t="str">
        <f t="shared" si="23"/>
        <v>PENDIENTE</v>
      </c>
      <c r="BK58" s="80"/>
      <c r="BL58" s="80"/>
      <c r="BM58" s="81"/>
    </row>
    <row r="59" spans="1:65" ht="195" x14ac:dyDescent="0.15">
      <c r="A59" s="58">
        <v>64</v>
      </c>
      <c r="B59" s="59">
        <v>43098</v>
      </c>
      <c r="C59" s="60" t="s">
        <v>23</v>
      </c>
      <c r="D59" s="60" t="s">
        <v>243</v>
      </c>
      <c r="E59" s="59">
        <v>43098</v>
      </c>
      <c r="F59" s="60">
        <v>1</v>
      </c>
      <c r="G59" s="101" t="s">
        <v>244</v>
      </c>
      <c r="H59" s="63" t="s">
        <v>115</v>
      </c>
      <c r="I59" s="87" t="s">
        <v>404</v>
      </c>
      <c r="J59" s="60" t="s">
        <v>353</v>
      </c>
      <c r="K59" s="60">
        <v>6</v>
      </c>
      <c r="L59" s="60" t="s">
        <v>27</v>
      </c>
      <c r="M59" s="60" t="s">
        <v>350</v>
      </c>
      <c r="N59" s="60" t="s">
        <v>405</v>
      </c>
      <c r="O59" s="95">
        <v>1</v>
      </c>
      <c r="P59" s="59">
        <v>43144</v>
      </c>
      <c r="Q59" s="59">
        <v>43447</v>
      </c>
      <c r="R59" s="60" t="s">
        <v>129</v>
      </c>
      <c r="S59" s="60" t="str">
        <f>IF(R59="","",VLOOKUP(R59,[2]Datos.!$G$28:$H$50,2,FALSE))</f>
        <v>Secretario General</v>
      </c>
      <c r="T59" s="60" t="str">
        <f>IF(R59="","",VLOOKUP(R59,[2]Datos.!$J$28:$K$50,2,FALSE))</f>
        <v>Coordinador Jurídico</v>
      </c>
      <c r="U59" s="63" t="s">
        <v>530</v>
      </c>
      <c r="V59" s="67"/>
      <c r="W59" s="68"/>
      <c r="X59" s="60"/>
      <c r="Y59" s="69" t="str">
        <f t="shared" si="0"/>
        <v/>
      </c>
      <c r="Z59" s="70" t="str">
        <f t="shared" si="1"/>
        <v/>
      </c>
      <c r="AA59" s="71" t="str">
        <f t="shared" si="2"/>
        <v/>
      </c>
      <c r="AB59" s="71" t="str">
        <f t="shared" si="3"/>
        <v/>
      </c>
      <c r="AC59" s="72" t="str">
        <f t="shared" si="4"/>
        <v/>
      </c>
      <c r="AD59" s="68"/>
      <c r="AE59" s="63"/>
      <c r="AF59" s="73"/>
      <c r="AG59" s="74" t="str">
        <f t="shared" si="5"/>
        <v/>
      </c>
      <c r="AH59" s="75"/>
      <c r="AI59" s="69" t="str">
        <f t="shared" si="6"/>
        <v/>
      </c>
      <c r="AJ59" s="70" t="str">
        <f t="shared" si="7"/>
        <v/>
      </c>
      <c r="AK59" s="71" t="str">
        <f t="shared" si="8"/>
        <v/>
      </c>
      <c r="AL59" s="71" t="str">
        <f t="shared" si="9"/>
        <v/>
      </c>
      <c r="AM59" s="71" t="str">
        <f t="shared" si="10"/>
        <v/>
      </c>
      <c r="AN59" s="74"/>
      <c r="AO59" s="76"/>
      <c r="AP59" s="77"/>
      <c r="AQ59" s="74" t="str">
        <f t="shared" si="11"/>
        <v/>
      </c>
      <c r="AR59" s="75"/>
      <c r="AS59" s="69" t="str">
        <f t="shared" si="12"/>
        <v/>
      </c>
      <c r="AT59" s="70" t="str">
        <f t="shared" si="13"/>
        <v/>
      </c>
      <c r="AU59" s="71" t="str">
        <f t="shared" si="14"/>
        <v/>
      </c>
      <c r="AV59" s="71" t="str">
        <f t="shared" si="15"/>
        <v/>
      </c>
      <c r="AW59" s="71" t="str">
        <f t="shared" si="16"/>
        <v/>
      </c>
      <c r="AX59" s="74"/>
      <c r="AY59" s="78"/>
      <c r="AZ59" s="73"/>
      <c r="BA59" s="74" t="str">
        <f t="shared" si="17"/>
        <v/>
      </c>
      <c r="BB59" s="75"/>
      <c r="BC59" s="69" t="str">
        <f t="shared" si="18"/>
        <v/>
      </c>
      <c r="BD59" s="70" t="str">
        <f t="shared" si="19"/>
        <v/>
      </c>
      <c r="BE59" s="71" t="str">
        <f t="shared" si="20"/>
        <v/>
      </c>
      <c r="BF59" s="71" t="str">
        <f t="shared" si="21"/>
        <v/>
      </c>
      <c r="BG59" s="71" t="str">
        <f t="shared" si="22"/>
        <v/>
      </c>
      <c r="BH59" s="74"/>
      <c r="BI59" s="76"/>
      <c r="BJ59" s="79" t="str">
        <f t="shared" si="23"/>
        <v>PENDIENTE</v>
      </c>
      <c r="BK59" s="80"/>
      <c r="BL59" s="80"/>
      <c r="BM59" s="81"/>
    </row>
    <row r="60" spans="1:65" ht="284" x14ac:dyDescent="0.15">
      <c r="A60" s="58">
        <v>65</v>
      </c>
      <c r="B60" s="59">
        <v>43098</v>
      </c>
      <c r="C60" s="60" t="s">
        <v>23</v>
      </c>
      <c r="D60" s="60" t="s">
        <v>243</v>
      </c>
      <c r="E60" s="59">
        <v>43098</v>
      </c>
      <c r="F60" s="60">
        <v>1</v>
      </c>
      <c r="G60" s="101" t="s">
        <v>244</v>
      </c>
      <c r="H60" s="63" t="s">
        <v>115</v>
      </c>
      <c r="I60" s="87" t="s">
        <v>404</v>
      </c>
      <c r="J60" s="60" t="s">
        <v>582</v>
      </c>
      <c r="K60" s="60">
        <v>6</v>
      </c>
      <c r="L60" s="60" t="s">
        <v>27</v>
      </c>
      <c r="M60" s="60" t="s">
        <v>350</v>
      </c>
      <c r="N60" s="60" t="s">
        <v>583</v>
      </c>
      <c r="O60" s="95">
        <v>1</v>
      </c>
      <c r="P60" s="59">
        <v>43144</v>
      </c>
      <c r="Q60" s="59">
        <v>43404</v>
      </c>
      <c r="R60" s="60" t="s">
        <v>129</v>
      </c>
      <c r="S60" s="60" t="str">
        <f>IF(R60="","",VLOOKUP(R60,[2]Datos.!$G$28:$H$50,2,FALSE))</f>
        <v>Secretario General</v>
      </c>
      <c r="T60" s="60" t="str">
        <f>IF(R60="","",VLOOKUP(R60,[2]Datos.!$J$28:$K$50,2,FALSE))</f>
        <v>Coordinador Jurídico</v>
      </c>
      <c r="U60" s="63" t="s">
        <v>171</v>
      </c>
      <c r="V60" s="67"/>
      <c r="W60" s="68"/>
      <c r="X60" s="60"/>
      <c r="Y60" s="69" t="str">
        <f t="shared" si="0"/>
        <v/>
      </c>
      <c r="Z60" s="70" t="str">
        <f t="shared" si="1"/>
        <v/>
      </c>
      <c r="AA60" s="71" t="str">
        <f t="shared" si="2"/>
        <v/>
      </c>
      <c r="AB60" s="71" t="str">
        <f t="shared" si="3"/>
        <v/>
      </c>
      <c r="AC60" s="72" t="str">
        <f t="shared" si="4"/>
        <v/>
      </c>
      <c r="AD60" s="83"/>
      <c r="AE60" s="63"/>
      <c r="AF60" s="73"/>
      <c r="AG60" s="74" t="str">
        <f t="shared" si="5"/>
        <v/>
      </c>
      <c r="AH60" s="75"/>
      <c r="AI60" s="69" t="str">
        <f t="shared" si="6"/>
        <v/>
      </c>
      <c r="AJ60" s="70" t="str">
        <f t="shared" si="7"/>
        <v/>
      </c>
      <c r="AK60" s="71" t="str">
        <f t="shared" si="8"/>
        <v/>
      </c>
      <c r="AL60" s="71" t="str">
        <f t="shared" si="9"/>
        <v/>
      </c>
      <c r="AM60" s="71" t="str">
        <f t="shared" si="10"/>
        <v/>
      </c>
      <c r="AN60" s="74"/>
      <c r="AO60" s="76"/>
      <c r="AP60" s="77"/>
      <c r="AQ60" s="74" t="str">
        <f t="shared" si="11"/>
        <v/>
      </c>
      <c r="AR60" s="75"/>
      <c r="AS60" s="69" t="str">
        <f t="shared" si="12"/>
        <v/>
      </c>
      <c r="AT60" s="70" t="str">
        <f t="shared" si="13"/>
        <v/>
      </c>
      <c r="AU60" s="71" t="str">
        <f t="shared" si="14"/>
        <v/>
      </c>
      <c r="AV60" s="71" t="str">
        <f t="shared" si="15"/>
        <v/>
      </c>
      <c r="AW60" s="71" t="str">
        <f t="shared" si="16"/>
        <v/>
      </c>
      <c r="AX60" s="74"/>
      <c r="AY60" s="78"/>
      <c r="AZ60" s="73"/>
      <c r="BA60" s="74" t="str">
        <f t="shared" si="17"/>
        <v/>
      </c>
      <c r="BB60" s="75"/>
      <c r="BC60" s="69" t="str">
        <f t="shared" si="18"/>
        <v/>
      </c>
      <c r="BD60" s="70" t="str">
        <f t="shared" si="19"/>
        <v/>
      </c>
      <c r="BE60" s="71" t="str">
        <f t="shared" si="20"/>
        <v/>
      </c>
      <c r="BF60" s="71" t="str">
        <f t="shared" si="21"/>
        <v/>
      </c>
      <c r="BG60" s="71" t="str">
        <f t="shared" si="22"/>
        <v/>
      </c>
      <c r="BH60" s="74"/>
      <c r="BI60" s="76"/>
      <c r="BJ60" s="79" t="str">
        <f t="shared" si="23"/>
        <v>PENDIENTE</v>
      </c>
      <c r="BK60" s="80"/>
      <c r="BL60" s="80"/>
      <c r="BM60" s="81"/>
    </row>
    <row r="61" spans="1:65" ht="130" x14ac:dyDescent="0.15">
      <c r="A61" s="58">
        <v>66</v>
      </c>
      <c r="B61" s="59">
        <v>43098</v>
      </c>
      <c r="C61" s="60" t="s">
        <v>23</v>
      </c>
      <c r="D61" s="60" t="s">
        <v>243</v>
      </c>
      <c r="E61" s="59">
        <v>43098</v>
      </c>
      <c r="F61" s="60">
        <v>2</v>
      </c>
      <c r="G61" s="61" t="s">
        <v>245</v>
      </c>
      <c r="H61" s="63" t="s">
        <v>115</v>
      </c>
      <c r="I61" s="87" t="s">
        <v>406</v>
      </c>
      <c r="J61" s="60" t="s">
        <v>407</v>
      </c>
      <c r="K61" s="60">
        <v>2</v>
      </c>
      <c r="L61" s="60" t="s">
        <v>27</v>
      </c>
      <c r="M61" s="60" t="s">
        <v>350</v>
      </c>
      <c r="N61" s="102" t="s">
        <v>408</v>
      </c>
      <c r="O61" s="95">
        <v>1</v>
      </c>
      <c r="P61" s="59">
        <v>43144</v>
      </c>
      <c r="Q61" s="59">
        <v>43403</v>
      </c>
      <c r="R61" s="60" t="s">
        <v>129</v>
      </c>
      <c r="S61" s="60" t="str">
        <f>IF(R61="","",VLOOKUP(R61,[2]Datos.!$G$28:$H$50,2,FALSE))</f>
        <v>Secretario General</v>
      </c>
      <c r="T61" s="60" t="str">
        <f>IF(R61="","",VLOOKUP(R61,[2]Datos.!$J$28:$K$50,2,FALSE))</f>
        <v>Coordinador Jurídico</v>
      </c>
      <c r="U61" s="63" t="s">
        <v>171</v>
      </c>
      <c r="V61" s="67"/>
      <c r="W61" s="68"/>
      <c r="X61" s="60"/>
      <c r="Y61" s="69" t="str">
        <f t="shared" ref="Y61:Y123" si="24">IF(X61="","",IF(OR($K61=0,$K61="",V61=""),"",X61/$K61))</f>
        <v/>
      </c>
      <c r="Z61" s="70" t="str">
        <f t="shared" ref="Z61:Z123" si="25">IF(OR($O61="",Y61=""),"",IF(OR($O61=0,Y61=0),0,IF((Y61*100%)/$O61&gt;100%,100%,(Y61*100%)/$O61)))</f>
        <v/>
      </c>
      <c r="AA61" s="71" t="str">
        <f t="shared" ref="AA61:AA123" si="26">IF(X61="","",IF(V61&lt;=Q61,IF(Z61=0%,"SIN INICIAR",IF(Z61=100%,"TERMINADA",IF(Z61&gt;0%,"EN PROCESO",IF(Z61&lt;0%,"INCUMPLIDA"))))))</f>
        <v/>
      </c>
      <c r="AB61" s="71" t="str">
        <f t="shared" ref="AB61:AB123" si="27">IF(X61="","",IF(V61&gt;=Q61,IF(Z61&lt;100%,"INCUMPLIDA",IF(Z61=100%,"TERMINADA EXTEMPORANEA"))))</f>
        <v/>
      </c>
      <c r="AC61" s="72" t="str">
        <f t="shared" ref="AC61:AC123" si="28">IF(X61="","",IF(V61&lt;=Q61,AA61,IF(V61&gt;=Q61,AB61)))</f>
        <v/>
      </c>
      <c r="AD61" s="83"/>
      <c r="AE61" s="63"/>
      <c r="AF61" s="73"/>
      <c r="AG61" s="74" t="str">
        <f t="shared" ref="AG61:AG123" si="29">IF(AF61="","",IF(V61="",IF(AF61&gt;P61,"","Fecha debe ser posterior a la de inicio (Columna U)"),IF(AF61&gt;V61,"","Fecha debe ser posterior a la del seguimiento anterior")))</f>
        <v/>
      </c>
      <c r="AH61" s="75"/>
      <c r="AI61" s="69" t="str">
        <f t="shared" ref="AI61:AI123" si="30">IF(AH61="","",IF(OR($K61=0,$K61="",AF61=""),"",AH61/$K61))</f>
        <v/>
      </c>
      <c r="AJ61" s="70" t="str">
        <f t="shared" ref="AJ61:AJ123" si="31">IF(OR($O61="",AI61=""),"",IF(OR($O61=0,AI61=0),0,IF((AI61*100%)/$O61&gt;100%,100%,(AI61*100%)/$O61)))</f>
        <v/>
      </c>
      <c r="AK61" s="71" t="str">
        <f t="shared" ref="AK61:AK123" si="32">IF(AH61="","",IF(AF61&lt;=AA61,IF(AJ61=0%,"SIN INICIAR",IF(AJ61=100%,"TERMINADA",IF(AJ61&gt;0%,"EN PROCESO",IF(AJ61&lt;0%,"INCUMPLIDA"))))))</f>
        <v/>
      </c>
      <c r="AL61" s="71" t="str">
        <f t="shared" ref="AL61:AL123" si="33">IF(AH61="","",IF(AF61&gt;=AA61,IF(AJ61&lt;100%,"INCUMPLIDA",IF(AJ61=100%,"TERMINADA EXTEMPORANEA"))))</f>
        <v/>
      </c>
      <c r="AM61" s="71" t="str">
        <f t="shared" ref="AM61:AM123" si="34">IF(AH61="","",IF(AF61&lt;=Q61,AK61,IF(AF61&gt;=Q61,AL61)))</f>
        <v/>
      </c>
      <c r="AN61" s="74"/>
      <c r="AO61" s="76"/>
      <c r="AP61" s="77"/>
      <c r="AQ61" s="74" t="str">
        <f t="shared" ref="AQ61:AQ123" si="35">IF(AP61="","",IF(AF61="",IF(V61="",IF(AP61&gt;P61,"","Fecha debe ser posterior a la de inicio (Columna U)"),IF(AP61&gt;V61,"","Fecha debe ser posterior a la del seguimiento anterior")),IF(AP61&gt;AF61,"","Fecha debe ser posterior a la del seguimiento anterior")))</f>
        <v/>
      </c>
      <c r="AR61" s="75"/>
      <c r="AS61" s="69" t="str">
        <f t="shared" ref="AS61:AS123" si="36">IF(AR61="","",IF(OR($K61=0,$K61="",AP61=""),"",AR61/$K61))</f>
        <v/>
      </c>
      <c r="AT61" s="70" t="str">
        <f t="shared" ref="AT61:AT123" si="37">IF(OR($O61="",AS61=""),"",IF(OR($O61=0,AS61=0),0,IF((AS61*100%)/$O61&gt;100%,100%,(AS61*100%)/$O61)))</f>
        <v/>
      </c>
      <c r="AU61" s="71" t="str">
        <f t="shared" ref="AU61:AU123" si="38">IF(AR61="","",IF(AP61&lt;=AK61,IF(AT61=0%,"SIN INICIAR",IF(AT61=100%,"TERMINADA",IF(AT61&gt;0%,"EN PROCESO",IF(AT61&lt;0%,"INCUMPLIDA"))))))</f>
        <v/>
      </c>
      <c r="AV61" s="71" t="str">
        <f t="shared" ref="AV61:AV123" si="39">IF(AR61="","",IF(AP61&gt;=AK61,IF(AT61&lt;100%,"INCUMPLIDA",IF(AT61=100%,"TERMINADA EXTEMPORANEA"))))</f>
        <v/>
      </c>
      <c r="AW61" s="71" t="str">
        <f t="shared" ref="AW61:AW123" si="40">IF(AR61="","",IF(AP61&lt;=AA61,AU61,IF(AP61&gt;=AA61,AV61)))</f>
        <v/>
      </c>
      <c r="AX61" s="74"/>
      <c r="AY61" s="78"/>
      <c r="AZ61" s="73"/>
      <c r="BA61" s="74" t="str">
        <f t="shared" ref="BA61:BA123" si="41">IF(AZ61="","",IF(AP61="",IF(AF61="",IF(V61="",IF(AZ61&gt;P61,"","Fecha debe ser posterior a la de inicio (Columna U)"),IF(AZ61&gt;V61,"","Fecha debe ser posterior a la del seguimiento anterior")),IF(AZ61&gt;AF61,"","Fecha debe ser posterior a la del seguimiento anterior")),IF(AZ61&gt;AP61,"","Fecha debe ser posterior a la del seguimiento anterior")))</f>
        <v/>
      </c>
      <c r="BB61" s="75"/>
      <c r="BC61" s="69" t="str">
        <f t="shared" ref="BC61:BC123" si="42">IF(BB61="","",IF(OR($K61=0,$K61="",AZ61=""),"",BB61/$K61))</f>
        <v/>
      </c>
      <c r="BD61" s="70" t="str">
        <f t="shared" ref="BD61:BD123" si="43">IF(OR($O61="",BC61=""),"",IF(OR($O61=0,BC61=0),0,IF((BC61*100%)/$O61&gt;100%,100%,(BC61*100%)/$O61)))</f>
        <v/>
      </c>
      <c r="BE61" s="71" t="str">
        <f t="shared" ref="BE61:BE123" si="44">IF(BB61="","",IF(AZ61&lt;=AU61,IF(BD61=0%,"SIN INICIAR",IF(BD61=100%,"TERMINADA",IF(BD61&gt;0%,"EN PROCESO",IF(BD61&lt;0%,"INCUMPLIDA"))))))</f>
        <v/>
      </c>
      <c r="BF61" s="71" t="str">
        <f t="shared" ref="BF61:BF123" si="45">IF(BB61="","",IF(AZ61&gt;=AU61,IF(BD61&lt;100%,"INCUMPLIDA",IF(BD61=100%,"TERMINADA EXTEMPORANEA"))))</f>
        <v/>
      </c>
      <c r="BG61" s="71" t="str">
        <f t="shared" ref="BG61:BG123" si="46">IF(BB61="","",IF(AZ61&lt;=AK61,BE61,IF(AZ61&gt;=AK61,BF61)))</f>
        <v/>
      </c>
      <c r="BH61" s="74"/>
      <c r="BI61" s="76"/>
      <c r="BJ61" s="79" t="str">
        <f t="shared" ref="BJ61:BJ99" si="47">IF(G61="","",IF(OR(Z61=100%,AJ61=100%,AT61=100%,BD61=100%),"CUMPLIDA","PENDIENTE"))</f>
        <v>PENDIENTE</v>
      </c>
      <c r="BK61" s="80"/>
      <c r="BL61" s="80"/>
      <c r="BM61" s="81"/>
    </row>
    <row r="62" spans="1:65" ht="130" x14ac:dyDescent="0.15">
      <c r="A62" s="58">
        <v>67</v>
      </c>
      <c r="B62" s="59">
        <v>43098</v>
      </c>
      <c r="C62" s="60" t="s">
        <v>23</v>
      </c>
      <c r="D62" s="60" t="s">
        <v>243</v>
      </c>
      <c r="E62" s="59">
        <v>43098</v>
      </c>
      <c r="F62" s="60">
        <v>2</v>
      </c>
      <c r="G62" s="61" t="s">
        <v>245</v>
      </c>
      <c r="H62" s="63" t="s">
        <v>115</v>
      </c>
      <c r="I62" s="58" t="s">
        <v>406</v>
      </c>
      <c r="J62" s="60" t="s">
        <v>584</v>
      </c>
      <c r="K62" s="60">
        <v>1</v>
      </c>
      <c r="L62" s="60" t="s">
        <v>27</v>
      </c>
      <c r="M62" s="60" t="s">
        <v>350</v>
      </c>
      <c r="N62" s="102" t="s">
        <v>585</v>
      </c>
      <c r="O62" s="95">
        <v>1</v>
      </c>
      <c r="P62" s="59">
        <v>43313</v>
      </c>
      <c r="Q62" s="59">
        <v>43434</v>
      </c>
      <c r="R62" s="60" t="s">
        <v>129</v>
      </c>
      <c r="S62" s="60" t="str">
        <f>IF(R62="","",VLOOKUP(R62,[2]Datos.!$G$28:$H$50,2,FALSE))</f>
        <v>Secretario General</v>
      </c>
      <c r="T62" s="60" t="str">
        <f>IF(R62="","",VLOOKUP(R62,[2]Datos.!$J$28:$K$50,2,FALSE))</f>
        <v>Coordinador Jurídico</v>
      </c>
      <c r="U62" s="63" t="s">
        <v>171</v>
      </c>
      <c r="V62" s="67"/>
      <c r="W62" s="60"/>
      <c r="X62" s="60"/>
      <c r="Y62" s="69" t="str">
        <f t="shared" si="24"/>
        <v/>
      </c>
      <c r="Z62" s="70" t="str">
        <f t="shared" si="25"/>
        <v/>
      </c>
      <c r="AA62" s="71" t="str">
        <f t="shared" si="26"/>
        <v/>
      </c>
      <c r="AB62" s="71" t="str">
        <f t="shared" si="27"/>
        <v/>
      </c>
      <c r="AC62" s="72" t="str">
        <f t="shared" si="28"/>
        <v/>
      </c>
      <c r="AD62" s="60"/>
      <c r="AE62" s="63"/>
      <c r="AF62" s="73"/>
      <c r="AG62" s="74" t="str">
        <f t="shared" si="29"/>
        <v/>
      </c>
      <c r="AH62" s="75"/>
      <c r="AI62" s="69" t="str">
        <f t="shared" si="30"/>
        <v/>
      </c>
      <c r="AJ62" s="70" t="str">
        <f t="shared" si="31"/>
        <v/>
      </c>
      <c r="AK62" s="71" t="str">
        <f t="shared" si="32"/>
        <v/>
      </c>
      <c r="AL62" s="71" t="str">
        <f t="shared" si="33"/>
        <v/>
      </c>
      <c r="AM62" s="71" t="str">
        <f t="shared" si="34"/>
        <v/>
      </c>
      <c r="AN62" s="74"/>
      <c r="AO62" s="76"/>
      <c r="AP62" s="77"/>
      <c r="AQ62" s="74" t="str">
        <f t="shared" si="35"/>
        <v/>
      </c>
      <c r="AR62" s="75"/>
      <c r="AS62" s="69" t="str">
        <f t="shared" si="36"/>
        <v/>
      </c>
      <c r="AT62" s="70" t="str">
        <f t="shared" si="37"/>
        <v/>
      </c>
      <c r="AU62" s="71" t="str">
        <f t="shared" si="38"/>
        <v/>
      </c>
      <c r="AV62" s="71" t="str">
        <f t="shared" si="39"/>
        <v/>
      </c>
      <c r="AW62" s="71" t="str">
        <f t="shared" si="40"/>
        <v/>
      </c>
      <c r="AX62" s="74"/>
      <c r="AY62" s="78"/>
      <c r="AZ62" s="73"/>
      <c r="BA62" s="74" t="str">
        <f t="shared" si="41"/>
        <v/>
      </c>
      <c r="BB62" s="75"/>
      <c r="BC62" s="69" t="str">
        <f t="shared" si="42"/>
        <v/>
      </c>
      <c r="BD62" s="70" t="str">
        <f t="shared" si="43"/>
        <v/>
      </c>
      <c r="BE62" s="71" t="str">
        <f t="shared" si="44"/>
        <v/>
      </c>
      <c r="BF62" s="71" t="str">
        <f t="shared" si="45"/>
        <v/>
      </c>
      <c r="BG62" s="71" t="str">
        <f t="shared" si="46"/>
        <v/>
      </c>
      <c r="BH62" s="74"/>
      <c r="BI62" s="76"/>
      <c r="BJ62" s="79" t="str">
        <f t="shared" si="47"/>
        <v>PENDIENTE</v>
      </c>
      <c r="BK62" s="80"/>
      <c r="BL62" s="80"/>
      <c r="BM62" s="81"/>
    </row>
    <row r="63" spans="1:65" ht="130" x14ac:dyDescent="0.15">
      <c r="A63" s="58">
        <v>68</v>
      </c>
      <c r="B63" s="59">
        <v>43099</v>
      </c>
      <c r="C63" s="60" t="s">
        <v>23</v>
      </c>
      <c r="D63" s="60" t="s">
        <v>246</v>
      </c>
      <c r="E63" s="59">
        <v>43099</v>
      </c>
      <c r="F63" s="60">
        <v>2</v>
      </c>
      <c r="G63" s="61" t="s">
        <v>245</v>
      </c>
      <c r="H63" s="63" t="s">
        <v>115</v>
      </c>
      <c r="I63" s="58" t="s">
        <v>406</v>
      </c>
      <c r="J63" s="60" t="s">
        <v>586</v>
      </c>
      <c r="K63" s="60">
        <v>1</v>
      </c>
      <c r="L63" s="60" t="s">
        <v>27</v>
      </c>
      <c r="M63" s="60" t="s">
        <v>350</v>
      </c>
      <c r="N63" s="102" t="s">
        <v>587</v>
      </c>
      <c r="O63" s="95">
        <v>1</v>
      </c>
      <c r="P63" s="59">
        <v>43435</v>
      </c>
      <c r="Q63" s="59">
        <v>43585</v>
      </c>
      <c r="R63" s="60" t="s">
        <v>129</v>
      </c>
      <c r="S63" s="60" t="str">
        <f>IF(R63="","",VLOOKUP(R63,[2]Datos.!$G$28:$H$50,2,FALSE))</f>
        <v>Secretario General</v>
      </c>
      <c r="T63" s="60" t="str">
        <f>IF(R63="","",VLOOKUP(R63,[2]Datos.!$J$28:$K$50,2,FALSE))</f>
        <v>Coordinador Jurídico</v>
      </c>
      <c r="U63" s="63" t="s">
        <v>171</v>
      </c>
      <c r="V63" s="67"/>
      <c r="W63" s="60"/>
      <c r="X63" s="60"/>
      <c r="Y63" s="69" t="str">
        <f t="shared" si="24"/>
        <v/>
      </c>
      <c r="Z63" s="70" t="str">
        <f t="shared" si="25"/>
        <v/>
      </c>
      <c r="AA63" s="71" t="str">
        <f t="shared" si="26"/>
        <v/>
      </c>
      <c r="AB63" s="71" t="str">
        <f t="shared" si="27"/>
        <v/>
      </c>
      <c r="AC63" s="72" t="str">
        <f t="shared" si="28"/>
        <v/>
      </c>
      <c r="AD63" s="60"/>
      <c r="AE63" s="63"/>
      <c r="AF63" s="73"/>
      <c r="AG63" s="74" t="str">
        <f t="shared" si="29"/>
        <v/>
      </c>
      <c r="AH63" s="75"/>
      <c r="AI63" s="69" t="str">
        <f t="shared" si="30"/>
        <v/>
      </c>
      <c r="AJ63" s="70" t="str">
        <f t="shared" si="31"/>
        <v/>
      </c>
      <c r="AK63" s="71" t="str">
        <f t="shared" si="32"/>
        <v/>
      </c>
      <c r="AL63" s="71" t="str">
        <f t="shared" si="33"/>
        <v/>
      </c>
      <c r="AM63" s="71" t="str">
        <f t="shared" si="34"/>
        <v/>
      </c>
      <c r="AN63" s="74"/>
      <c r="AO63" s="76"/>
      <c r="AP63" s="77"/>
      <c r="AQ63" s="74" t="str">
        <f t="shared" si="35"/>
        <v/>
      </c>
      <c r="AR63" s="75"/>
      <c r="AS63" s="69" t="str">
        <f t="shared" si="36"/>
        <v/>
      </c>
      <c r="AT63" s="70" t="str">
        <f t="shared" si="37"/>
        <v/>
      </c>
      <c r="AU63" s="71" t="str">
        <f t="shared" si="38"/>
        <v/>
      </c>
      <c r="AV63" s="71" t="str">
        <f t="shared" si="39"/>
        <v/>
      </c>
      <c r="AW63" s="71" t="str">
        <f t="shared" si="40"/>
        <v/>
      </c>
      <c r="AX63" s="74"/>
      <c r="AY63" s="78"/>
      <c r="AZ63" s="73"/>
      <c r="BA63" s="74" t="str">
        <f t="shared" si="41"/>
        <v/>
      </c>
      <c r="BB63" s="75"/>
      <c r="BC63" s="69" t="str">
        <f t="shared" si="42"/>
        <v/>
      </c>
      <c r="BD63" s="70" t="str">
        <f t="shared" si="43"/>
        <v/>
      </c>
      <c r="BE63" s="71" t="str">
        <f t="shared" si="44"/>
        <v/>
      </c>
      <c r="BF63" s="71" t="str">
        <f t="shared" si="45"/>
        <v/>
      </c>
      <c r="BG63" s="71" t="str">
        <f t="shared" si="46"/>
        <v/>
      </c>
      <c r="BH63" s="74"/>
      <c r="BI63" s="76"/>
      <c r="BJ63" s="79" t="str">
        <f t="shared" si="47"/>
        <v>PENDIENTE</v>
      </c>
      <c r="BK63" s="80"/>
      <c r="BL63" s="80"/>
      <c r="BM63" s="81"/>
    </row>
    <row r="64" spans="1:65" ht="130" x14ac:dyDescent="0.15">
      <c r="A64" s="58">
        <v>69</v>
      </c>
      <c r="B64" s="59">
        <v>43098</v>
      </c>
      <c r="C64" s="60" t="s">
        <v>23</v>
      </c>
      <c r="D64" s="60" t="s">
        <v>243</v>
      </c>
      <c r="E64" s="59">
        <v>43098</v>
      </c>
      <c r="F64" s="60">
        <v>3</v>
      </c>
      <c r="G64" s="60" t="s">
        <v>247</v>
      </c>
      <c r="H64" s="63" t="s">
        <v>115</v>
      </c>
      <c r="I64" s="87" t="s">
        <v>409</v>
      </c>
      <c r="J64" s="60" t="s">
        <v>410</v>
      </c>
      <c r="K64" s="60">
        <v>1</v>
      </c>
      <c r="L64" s="60" t="s">
        <v>27</v>
      </c>
      <c r="M64" s="60" t="s">
        <v>350</v>
      </c>
      <c r="N64" s="60" t="s">
        <v>411</v>
      </c>
      <c r="O64" s="95">
        <v>1</v>
      </c>
      <c r="P64" s="59">
        <v>43144</v>
      </c>
      <c r="Q64" s="59">
        <v>43403</v>
      </c>
      <c r="R64" s="60" t="s">
        <v>129</v>
      </c>
      <c r="S64" s="60" t="str">
        <f>IF(R64="","",VLOOKUP(R64,[2]Datos.!$G$28:$H$50,2,FALSE))</f>
        <v>Secretario General</v>
      </c>
      <c r="T64" s="60" t="str">
        <f>IF(R64="","",VLOOKUP(R64,[2]Datos.!$J$28:$K$50,2,FALSE))</f>
        <v>Coordinador Jurídico</v>
      </c>
      <c r="U64" s="63" t="s">
        <v>530</v>
      </c>
      <c r="V64" s="67"/>
      <c r="W64" s="68"/>
      <c r="X64" s="60"/>
      <c r="Y64" s="69" t="str">
        <f t="shared" si="24"/>
        <v/>
      </c>
      <c r="Z64" s="70" t="str">
        <f t="shared" si="25"/>
        <v/>
      </c>
      <c r="AA64" s="71" t="str">
        <f t="shared" si="26"/>
        <v/>
      </c>
      <c r="AB64" s="71" t="str">
        <f t="shared" si="27"/>
        <v/>
      </c>
      <c r="AC64" s="72" t="str">
        <f t="shared" si="28"/>
        <v/>
      </c>
      <c r="AD64" s="68"/>
      <c r="AE64" s="63"/>
      <c r="AF64" s="73"/>
      <c r="AG64" s="74" t="str">
        <f t="shared" si="29"/>
        <v/>
      </c>
      <c r="AH64" s="75"/>
      <c r="AI64" s="69" t="str">
        <f t="shared" si="30"/>
        <v/>
      </c>
      <c r="AJ64" s="70" t="str">
        <f t="shared" si="31"/>
        <v/>
      </c>
      <c r="AK64" s="71" t="str">
        <f t="shared" si="32"/>
        <v/>
      </c>
      <c r="AL64" s="71" t="str">
        <f t="shared" si="33"/>
        <v/>
      </c>
      <c r="AM64" s="71" t="str">
        <f t="shared" si="34"/>
        <v/>
      </c>
      <c r="AN64" s="74"/>
      <c r="AO64" s="76"/>
      <c r="AP64" s="77"/>
      <c r="AQ64" s="74" t="str">
        <f t="shared" si="35"/>
        <v/>
      </c>
      <c r="AR64" s="75"/>
      <c r="AS64" s="69" t="str">
        <f t="shared" si="36"/>
        <v/>
      </c>
      <c r="AT64" s="70" t="str">
        <f t="shared" si="37"/>
        <v/>
      </c>
      <c r="AU64" s="71" t="str">
        <f t="shared" si="38"/>
        <v/>
      </c>
      <c r="AV64" s="71" t="str">
        <f t="shared" si="39"/>
        <v/>
      </c>
      <c r="AW64" s="71" t="str">
        <f t="shared" si="40"/>
        <v/>
      </c>
      <c r="AX64" s="74"/>
      <c r="AY64" s="78"/>
      <c r="AZ64" s="73"/>
      <c r="BA64" s="74" t="str">
        <f t="shared" si="41"/>
        <v/>
      </c>
      <c r="BB64" s="75"/>
      <c r="BC64" s="69" t="str">
        <f t="shared" si="42"/>
        <v/>
      </c>
      <c r="BD64" s="70" t="str">
        <f t="shared" si="43"/>
        <v/>
      </c>
      <c r="BE64" s="71" t="str">
        <f t="shared" si="44"/>
        <v/>
      </c>
      <c r="BF64" s="71" t="str">
        <f t="shared" si="45"/>
        <v/>
      </c>
      <c r="BG64" s="71" t="str">
        <f t="shared" si="46"/>
        <v/>
      </c>
      <c r="BH64" s="74"/>
      <c r="BI64" s="76"/>
      <c r="BJ64" s="79" t="str">
        <f t="shared" si="47"/>
        <v>PENDIENTE</v>
      </c>
      <c r="BK64" s="80"/>
      <c r="BL64" s="80"/>
      <c r="BM64" s="81"/>
    </row>
    <row r="65" spans="1:65" ht="117" x14ac:dyDescent="0.15">
      <c r="A65" s="58">
        <v>70</v>
      </c>
      <c r="B65" s="59">
        <v>43098</v>
      </c>
      <c r="C65" s="60" t="s">
        <v>23</v>
      </c>
      <c r="D65" s="60" t="s">
        <v>243</v>
      </c>
      <c r="E65" s="59">
        <v>43098</v>
      </c>
      <c r="F65" s="60">
        <v>3</v>
      </c>
      <c r="G65" s="60" t="s">
        <v>247</v>
      </c>
      <c r="H65" s="63" t="s">
        <v>115</v>
      </c>
      <c r="I65" s="87" t="s">
        <v>409</v>
      </c>
      <c r="J65" s="60" t="s">
        <v>412</v>
      </c>
      <c r="K65" s="60">
        <v>1</v>
      </c>
      <c r="L65" s="60" t="s">
        <v>27</v>
      </c>
      <c r="M65" s="60" t="s">
        <v>350</v>
      </c>
      <c r="N65" s="60" t="s">
        <v>413</v>
      </c>
      <c r="O65" s="95">
        <v>1</v>
      </c>
      <c r="P65" s="59">
        <v>43144</v>
      </c>
      <c r="Q65" s="59">
        <v>43404</v>
      </c>
      <c r="R65" s="60" t="s">
        <v>129</v>
      </c>
      <c r="S65" s="60" t="str">
        <f>IF(R65="","",VLOOKUP(R65,[2]Datos.!$G$28:$H$50,2,FALSE))</f>
        <v>Secretario General</v>
      </c>
      <c r="T65" s="60" t="str">
        <f>IF(R65="","",VLOOKUP(R65,[2]Datos.!$J$28:$K$50,2,FALSE))</f>
        <v>Coordinador Jurídico</v>
      </c>
      <c r="U65" s="63" t="s">
        <v>530</v>
      </c>
      <c r="V65" s="67"/>
      <c r="W65" s="68"/>
      <c r="X65" s="60"/>
      <c r="Y65" s="69" t="str">
        <f t="shared" si="24"/>
        <v/>
      </c>
      <c r="Z65" s="70" t="str">
        <f t="shared" si="25"/>
        <v/>
      </c>
      <c r="AA65" s="71" t="str">
        <f t="shared" si="26"/>
        <v/>
      </c>
      <c r="AB65" s="71" t="str">
        <f t="shared" si="27"/>
        <v/>
      </c>
      <c r="AC65" s="72" t="str">
        <f t="shared" si="28"/>
        <v/>
      </c>
      <c r="AD65" s="83"/>
      <c r="AE65" s="63"/>
      <c r="AF65" s="73"/>
      <c r="AG65" s="74" t="str">
        <f t="shared" si="29"/>
        <v/>
      </c>
      <c r="AH65" s="75"/>
      <c r="AI65" s="69" t="str">
        <f t="shared" si="30"/>
        <v/>
      </c>
      <c r="AJ65" s="70" t="str">
        <f t="shared" si="31"/>
        <v/>
      </c>
      <c r="AK65" s="71" t="str">
        <f t="shared" si="32"/>
        <v/>
      </c>
      <c r="AL65" s="71" t="str">
        <f t="shared" si="33"/>
        <v/>
      </c>
      <c r="AM65" s="71" t="str">
        <f t="shared" si="34"/>
        <v/>
      </c>
      <c r="AN65" s="74"/>
      <c r="AO65" s="76"/>
      <c r="AP65" s="77"/>
      <c r="AQ65" s="74" t="str">
        <f t="shared" si="35"/>
        <v/>
      </c>
      <c r="AR65" s="75"/>
      <c r="AS65" s="69" t="str">
        <f t="shared" si="36"/>
        <v/>
      </c>
      <c r="AT65" s="70" t="str">
        <f t="shared" si="37"/>
        <v/>
      </c>
      <c r="AU65" s="71" t="str">
        <f t="shared" si="38"/>
        <v/>
      </c>
      <c r="AV65" s="71" t="str">
        <f t="shared" si="39"/>
        <v/>
      </c>
      <c r="AW65" s="71" t="str">
        <f t="shared" si="40"/>
        <v/>
      </c>
      <c r="AX65" s="74"/>
      <c r="AY65" s="78"/>
      <c r="AZ65" s="73"/>
      <c r="BA65" s="74" t="str">
        <f t="shared" si="41"/>
        <v/>
      </c>
      <c r="BB65" s="75"/>
      <c r="BC65" s="69" t="str">
        <f t="shared" si="42"/>
        <v/>
      </c>
      <c r="BD65" s="70" t="str">
        <f t="shared" si="43"/>
        <v/>
      </c>
      <c r="BE65" s="71" t="str">
        <f t="shared" si="44"/>
        <v/>
      </c>
      <c r="BF65" s="71" t="str">
        <f t="shared" si="45"/>
        <v/>
      </c>
      <c r="BG65" s="71" t="str">
        <f t="shared" si="46"/>
        <v/>
      </c>
      <c r="BH65" s="74"/>
      <c r="BI65" s="76"/>
      <c r="BJ65" s="79" t="str">
        <f t="shared" si="47"/>
        <v>PENDIENTE</v>
      </c>
      <c r="BK65" s="80"/>
      <c r="BL65" s="80"/>
      <c r="BM65" s="81"/>
    </row>
    <row r="66" spans="1:65" ht="169" x14ac:dyDescent="0.15">
      <c r="A66" s="58">
        <v>71</v>
      </c>
      <c r="B66" s="59">
        <v>43098</v>
      </c>
      <c r="C66" s="60" t="s">
        <v>23</v>
      </c>
      <c r="D66" s="60" t="s">
        <v>243</v>
      </c>
      <c r="E66" s="59">
        <v>43098</v>
      </c>
      <c r="F66" s="60">
        <v>4</v>
      </c>
      <c r="G66" s="60" t="s">
        <v>248</v>
      </c>
      <c r="H66" s="63" t="s">
        <v>115</v>
      </c>
      <c r="I66" s="87" t="s">
        <v>588</v>
      </c>
      <c r="J66" s="60" t="s">
        <v>414</v>
      </c>
      <c r="K66" s="60">
        <v>1</v>
      </c>
      <c r="L66" s="60" t="s">
        <v>27</v>
      </c>
      <c r="M66" s="60" t="s">
        <v>350</v>
      </c>
      <c r="N66" s="60" t="s">
        <v>415</v>
      </c>
      <c r="O66" s="95">
        <v>1</v>
      </c>
      <c r="P66" s="59">
        <v>43144</v>
      </c>
      <c r="Q66" s="59">
        <v>43404</v>
      </c>
      <c r="R66" s="60" t="s">
        <v>129</v>
      </c>
      <c r="S66" s="60" t="str">
        <f>IF(R66="","",VLOOKUP(R66,[2]Datos.!$G$28:$H$50,2,FALSE))</f>
        <v>Secretario General</v>
      </c>
      <c r="T66" s="60" t="str">
        <f>IF(R66="","",VLOOKUP(R66,[2]Datos.!$J$28:$K$50,2,FALSE))</f>
        <v>Coordinador Jurídico</v>
      </c>
      <c r="U66" s="63" t="s">
        <v>171</v>
      </c>
      <c r="V66" s="67"/>
      <c r="W66" s="68"/>
      <c r="X66" s="60"/>
      <c r="Y66" s="69" t="str">
        <f t="shared" si="24"/>
        <v/>
      </c>
      <c r="Z66" s="70" t="str">
        <f t="shared" si="25"/>
        <v/>
      </c>
      <c r="AA66" s="71" t="str">
        <f t="shared" si="26"/>
        <v/>
      </c>
      <c r="AB66" s="71" t="str">
        <f t="shared" si="27"/>
        <v/>
      </c>
      <c r="AC66" s="72" t="str">
        <f t="shared" si="28"/>
        <v/>
      </c>
      <c r="AD66" s="83"/>
      <c r="AE66" s="63"/>
      <c r="AF66" s="73"/>
      <c r="AG66" s="74" t="str">
        <f t="shared" si="29"/>
        <v/>
      </c>
      <c r="AH66" s="75"/>
      <c r="AI66" s="69" t="str">
        <f t="shared" si="30"/>
        <v/>
      </c>
      <c r="AJ66" s="70" t="str">
        <f t="shared" si="31"/>
        <v/>
      </c>
      <c r="AK66" s="71" t="str">
        <f t="shared" si="32"/>
        <v/>
      </c>
      <c r="AL66" s="71" t="str">
        <f t="shared" si="33"/>
        <v/>
      </c>
      <c r="AM66" s="71" t="str">
        <f t="shared" si="34"/>
        <v/>
      </c>
      <c r="AN66" s="74"/>
      <c r="AO66" s="76"/>
      <c r="AP66" s="77"/>
      <c r="AQ66" s="74" t="str">
        <f t="shared" si="35"/>
        <v/>
      </c>
      <c r="AR66" s="75"/>
      <c r="AS66" s="69" t="str">
        <f t="shared" si="36"/>
        <v/>
      </c>
      <c r="AT66" s="70" t="str">
        <f t="shared" si="37"/>
        <v/>
      </c>
      <c r="AU66" s="71" t="str">
        <f t="shared" si="38"/>
        <v/>
      </c>
      <c r="AV66" s="71" t="str">
        <f t="shared" si="39"/>
        <v/>
      </c>
      <c r="AW66" s="71" t="str">
        <f t="shared" si="40"/>
        <v/>
      </c>
      <c r="AX66" s="74"/>
      <c r="AY66" s="78"/>
      <c r="AZ66" s="73"/>
      <c r="BA66" s="74" t="str">
        <f t="shared" si="41"/>
        <v/>
      </c>
      <c r="BB66" s="75"/>
      <c r="BC66" s="69" t="str">
        <f t="shared" si="42"/>
        <v/>
      </c>
      <c r="BD66" s="70" t="str">
        <f t="shared" si="43"/>
        <v/>
      </c>
      <c r="BE66" s="71" t="str">
        <f t="shared" si="44"/>
        <v/>
      </c>
      <c r="BF66" s="71" t="str">
        <f t="shared" si="45"/>
        <v/>
      </c>
      <c r="BG66" s="71" t="str">
        <f t="shared" si="46"/>
        <v/>
      </c>
      <c r="BH66" s="74"/>
      <c r="BI66" s="76"/>
      <c r="BJ66" s="79" t="str">
        <f t="shared" si="47"/>
        <v>PENDIENTE</v>
      </c>
      <c r="BK66" s="80"/>
      <c r="BL66" s="80"/>
      <c r="BM66" s="81"/>
    </row>
    <row r="67" spans="1:65" ht="284" x14ac:dyDescent="0.15">
      <c r="A67" s="58">
        <v>72</v>
      </c>
      <c r="B67" s="59">
        <v>43098</v>
      </c>
      <c r="C67" s="60" t="s">
        <v>23</v>
      </c>
      <c r="D67" s="60" t="s">
        <v>243</v>
      </c>
      <c r="E67" s="59">
        <v>43098</v>
      </c>
      <c r="F67" s="60">
        <v>5</v>
      </c>
      <c r="G67" s="60" t="s">
        <v>249</v>
      </c>
      <c r="H67" s="63" t="s">
        <v>115</v>
      </c>
      <c r="I67" s="87" t="s">
        <v>416</v>
      </c>
      <c r="J67" s="60" t="s">
        <v>417</v>
      </c>
      <c r="K67" s="60">
        <v>1</v>
      </c>
      <c r="L67" s="60" t="s">
        <v>27</v>
      </c>
      <c r="M67" s="60" t="s">
        <v>350</v>
      </c>
      <c r="N67" s="60" t="s">
        <v>418</v>
      </c>
      <c r="O67" s="95">
        <v>1</v>
      </c>
      <c r="P67" s="59">
        <v>43144</v>
      </c>
      <c r="Q67" s="59">
        <v>43404</v>
      </c>
      <c r="R67" s="60" t="s">
        <v>129</v>
      </c>
      <c r="S67" s="60" t="str">
        <f>IF(R67="","",VLOOKUP(R67,[2]Datos.!$G$28:$H$50,2,FALSE))</f>
        <v>Secretario General</v>
      </c>
      <c r="T67" s="60" t="str">
        <f>IF(R67="","",VLOOKUP(R67,[2]Datos.!$J$28:$K$50,2,FALSE))</f>
        <v>Coordinador Jurídico</v>
      </c>
      <c r="U67" s="63" t="s">
        <v>171</v>
      </c>
      <c r="V67" s="67"/>
      <c r="W67" s="68"/>
      <c r="X67" s="60"/>
      <c r="Y67" s="69" t="str">
        <f t="shared" si="24"/>
        <v/>
      </c>
      <c r="Z67" s="70" t="str">
        <f t="shared" si="25"/>
        <v/>
      </c>
      <c r="AA67" s="71" t="str">
        <f t="shared" si="26"/>
        <v/>
      </c>
      <c r="AB67" s="71" t="str">
        <f t="shared" si="27"/>
        <v/>
      </c>
      <c r="AC67" s="72" t="str">
        <f t="shared" si="28"/>
        <v/>
      </c>
      <c r="AD67" s="83"/>
      <c r="AE67" s="63"/>
      <c r="AF67" s="73"/>
      <c r="AG67" s="74" t="str">
        <f t="shared" si="29"/>
        <v/>
      </c>
      <c r="AH67" s="75"/>
      <c r="AI67" s="69" t="str">
        <f t="shared" si="30"/>
        <v/>
      </c>
      <c r="AJ67" s="70" t="str">
        <f t="shared" si="31"/>
        <v/>
      </c>
      <c r="AK67" s="71" t="str">
        <f t="shared" si="32"/>
        <v/>
      </c>
      <c r="AL67" s="71" t="str">
        <f t="shared" si="33"/>
        <v/>
      </c>
      <c r="AM67" s="71" t="str">
        <f t="shared" si="34"/>
        <v/>
      </c>
      <c r="AN67" s="74"/>
      <c r="AO67" s="76"/>
      <c r="AP67" s="77"/>
      <c r="AQ67" s="74" t="str">
        <f t="shared" si="35"/>
        <v/>
      </c>
      <c r="AR67" s="75"/>
      <c r="AS67" s="69" t="str">
        <f t="shared" si="36"/>
        <v/>
      </c>
      <c r="AT67" s="70" t="str">
        <f t="shared" si="37"/>
        <v/>
      </c>
      <c r="AU67" s="71" t="str">
        <f t="shared" si="38"/>
        <v/>
      </c>
      <c r="AV67" s="71" t="str">
        <f t="shared" si="39"/>
        <v/>
      </c>
      <c r="AW67" s="71" t="str">
        <f t="shared" si="40"/>
        <v/>
      </c>
      <c r="AX67" s="74"/>
      <c r="AY67" s="78"/>
      <c r="AZ67" s="73"/>
      <c r="BA67" s="74" t="str">
        <f t="shared" si="41"/>
        <v/>
      </c>
      <c r="BB67" s="75"/>
      <c r="BC67" s="69" t="str">
        <f t="shared" si="42"/>
        <v/>
      </c>
      <c r="BD67" s="70" t="str">
        <f t="shared" si="43"/>
        <v/>
      </c>
      <c r="BE67" s="71" t="str">
        <f t="shared" si="44"/>
        <v/>
      </c>
      <c r="BF67" s="71" t="str">
        <f t="shared" si="45"/>
        <v/>
      </c>
      <c r="BG67" s="71" t="str">
        <f t="shared" si="46"/>
        <v/>
      </c>
      <c r="BH67" s="74"/>
      <c r="BI67" s="76"/>
      <c r="BJ67" s="79" t="str">
        <f t="shared" si="47"/>
        <v>PENDIENTE</v>
      </c>
      <c r="BK67" s="80"/>
      <c r="BL67" s="80"/>
      <c r="BM67" s="81"/>
    </row>
    <row r="68" spans="1:65" ht="332" x14ac:dyDescent="0.15">
      <c r="A68" s="58">
        <v>73</v>
      </c>
      <c r="B68" s="59">
        <v>43098</v>
      </c>
      <c r="C68" s="60" t="s">
        <v>23</v>
      </c>
      <c r="D68" s="60" t="s">
        <v>243</v>
      </c>
      <c r="E68" s="59">
        <v>43098</v>
      </c>
      <c r="F68" s="60">
        <v>6</v>
      </c>
      <c r="G68" s="60" t="s">
        <v>250</v>
      </c>
      <c r="H68" s="63" t="s">
        <v>115</v>
      </c>
      <c r="I68" s="103" t="s">
        <v>770</v>
      </c>
      <c r="J68" s="86" t="s">
        <v>771</v>
      </c>
      <c r="K68" s="60">
        <v>1</v>
      </c>
      <c r="L68" s="60" t="s">
        <v>27</v>
      </c>
      <c r="M68" s="60" t="s">
        <v>772</v>
      </c>
      <c r="N68" s="60" t="s">
        <v>773</v>
      </c>
      <c r="O68" s="95">
        <v>1</v>
      </c>
      <c r="P68" s="59">
        <v>43258</v>
      </c>
      <c r="Q68" s="59">
        <v>43312</v>
      </c>
      <c r="R68" s="60" t="s">
        <v>84</v>
      </c>
      <c r="S68" s="60" t="str">
        <f>IF(R68="","",VLOOKUP(R68,[2]Datos.!$G$28:$H$50,2,FALSE))</f>
        <v>Director Operativo</v>
      </c>
      <c r="T68" s="60" t="str">
        <f>IF(R68="","",VLOOKUP(R68,[2]Datos.!$J$28:$K$50,2,FALSE))</f>
        <v>Coordinador Técnico</v>
      </c>
      <c r="U68" s="63" t="s">
        <v>171</v>
      </c>
      <c r="V68" s="67"/>
      <c r="W68" s="60"/>
      <c r="X68" s="60"/>
      <c r="Y68" s="69" t="str">
        <f t="shared" si="24"/>
        <v/>
      </c>
      <c r="Z68" s="70" t="str">
        <f t="shared" si="25"/>
        <v/>
      </c>
      <c r="AA68" s="104" t="str">
        <f t="shared" si="26"/>
        <v/>
      </c>
      <c r="AB68" s="104" t="str">
        <f t="shared" si="27"/>
        <v/>
      </c>
      <c r="AC68" s="72" t="str">
        <f t="shared" si="28"/>
        <v/>
      </c>
      <c r="AD68" s="60"/>
      <c r="AE68" s="63"/>
      <c r="AF68" s="73"/>
      <c r="AG68" s="74" t="str">
        <f t="shared" si="29"/>
        <v/>
      </c>
      <c r="AH68" s="75"/>
      <c r="AI68" s="69" t="str">
        <f t="shared" si="30"/>
        <v/>
      </c>
      <c r="AJ68" s="70" t="str">
        <f t="shared" si="31"/>
        <v/>
      </c>
      <c r="AK68" s="104" t="str">
        <f t="shared" si="32"/>
        <v/>
      </c>
      <c r="AL68" s="104" t="str">
        <f t="shared" si="33"/>
        <v/>
      </c>
      <c r="AM68" s="105" t="str">
        <f t="shared" si="34"/>
        <v/>
      </c>
      <c r="AN68" s="74"/>
      <c r="AO68" s="76"/>
      <c r="AP68" s="77"/>
      <c r="AQ68" s="74" t="str">
        <f t="shared" si="35"/>
        <v/>
      </c>
      <c r="AR68" s="75"/>
      <c r="AS68" s="69" t="str">
        <f t="shared" si="36"/>
        <v/>
      </c>
      <c r="AT68" s="70" t="str">
        <f t="shared" si="37"/>
        <v/>
      </c>
      <c r="AU68" s="104" t="str">
        <f t="shared" si="38"/>
        <v/>
      </c>
      <c r="AV68" s="104" t="str">
        <f t="shared" si="39"/>
        <v/>
      </c>
      <c r="AW68" s="105" t="str">
        <f t="shared" si="40"/>
        <v/>
      </c>
      <c r="AX68" s="74"/>
      <c r="AY68" s="78"/>
      <c r="AZ68" s="73"/>
      <c r="BA68" s="74" t="str">
        <f t="shared" si="41"/>
        <v/>
      </c>
      <c r="BB68" s="75"/>
      <c r="BC68" s="69" t="str">
        <f t="shared" si="42"/>
        <v/>
      </c>
      <c r="BD68" s="70" t="str">
        <f t="shared" si="43"/>
        <v/>
      </c>
      <c r="BE68" s="104" t="str">
        <f t="shared" si="44"/>
        <v/>
      </c>
      <c r="BF68" s="104" t="str">
        <f t="shared" si="45"/>
        <v/>
      </c>
      <c r="BG68" s="105" t="str">
        <f t="shared" si="46"/>
        <v/>
      </c>
      <c r="BH68" s="74"/>
      <c r="BI68" s="76"/>
      <c r="BJ68" s="79" t="str">
        <f t="shared" si="47"/>
        <v>PENDIENTE</v>
      </c>
      <c r="BK68" s="80"/>
      <c r="BL68" s="80"/>
      <c r="BM68" s="81"/>
    </row>
    <row r="69" spans="1:65" ht="117" x14ac:dyDescent="0.15">
      <c r="A69" s="58">
        <v>75</v>
      </c>
      <c r="B69" s="59">
        <v>43098</v>
      </c>
      <c r="C69" s="60" t="s">
        <v>23</v>
      </c>
      <c r="D69" s="60" t="s">
        <v>243</v>
      </c>
      <c r="E69" s="59">
        <v>43098</v>
      </c>
      <c r="F69" s="60">
        <v>8</v>
      </c>
      <c r="G69" s="60" t="s">
        <v>251</v>
      </c>
      <c r="H69" s="63" t="s">
        <v>115</v>
      </c>
      <c r="I69" s="87" t="s">
        <v>419</v>
      </c>
      <c r="J69" s="60" t="s">
        <v>420</v>
      </c>
      <c r="K69" s="60">
        <v>1</v>
      </c>
      <c r="L69" s="60" t="s">
        <v>27</v>
      </c>
      <c r="M69" s="60" t="s">
        <v>383</v>
      </c>
      <c r="N69" s="60" t="s">
        <v>421</v>
      </c>
      <c r="O69" s="100">
        <v>1</v>
      </c>
      <c r="P69" s="59">
        <v>43144</v>
      </c>
      <c r="Q69" s="59">
        <v>43403</v>
      </c>
      <c r="R69" s="60" t="s">
        <v>129</v>
      </c>
      <c r="S69" s="60" t="str">
        <f>IF(R69="","",VLOOKUP(R69,[2]Datos.!$G$28:$H$50,2,FALSE))</f>
        <v>Secretario General</v>
      </c>
      <c r="T69" s="60" t="str">
        <f>IF(R69="","",VLOOKUP(R69,[2]Datos.!$J$28:$K$50,2,FALSE))</f>
        <v>Coordinador Jurídico</v>
      </c>
      <c r="U69" s="63" t="s">
        <v>530</v>
      </c>
      <c r="V69" s="67"/>
      <c r="W69" s="68"/>
      <c r="X69" s="60"/>
      <c r="Y69" s="69" t="str">
        <f t="shared" si="24"/>
        <v/>
      </c>
      <c r="Z69" s="70" t="str">
        <f t="shared" si="25"/>
        <v/>
      </c>
      <c r="AA69" s="71" t="str">
        <f t="shared" si="26"/>
        <v/>
      </c>
      <c r="AB69" s="71" t="str">
        <f t="shared" si="27"/>
        <v/>
      </c>
      <c r="AC69" s="72" t="str">
        <f t="shared" si="28"/>
        <v/>
      </c>
      <c r="AD69" s="83"/>
      <c r="AE69" s="63"/>
      <c r="AF69" s="73"/>
      <c r="AG69" s="74" t="str">
        <f t="shared" si="29"/>
        <v/>
      </c>
      <c r="AH69" s="75"/>
      <c r="AI69" s="69" t="str">
        <f t="shared" si="30"/>
        <v/>
      </c>
      <c r="AJ69" s="70" t="str">
        <f t="shared" si="31"/>
        <v/>
      </c>
      <c r="AK69" s="71" t="str">
        <f t="shared" si="32"/>
        <v/>
      </c>
      <c r="AL69" s="71" t="str">
        <f t="shared" si="33"/>
        <v/>
      </c>
      <c r="AM69" s="71" t="str">
        <f t="shared" si="34"/>
        <v/>
      </c>
      <c r="AN69" s="74"/>
      <c r="AO69" s="76"/>
      <c r="AP69" s="77"/>
      <c r="AQ69" s="74" t="str">
        <f t="shared" si="35"/>
        <v/>
      </c>
      <c r="AR69" s="75"/>
      <c r="AS69" s="69" t="str">
        <f t="shared" si="36"/>
        <v/>
      </c>
      <c r="AT69" s="70" t="str">
        <f t="shared" si="37"/>
        <v/>
      </c>
      <c r="AU69" s="71" t="str">
        <f t="shared" si="38"/>
        <v/>
      </c>
      <c r="AV69" s="71" t="str">
        <f t="shared" si="39"/>
        <v/>
      </c>
      <c r="AW69" s="71" t="str">
        <f t="shared" si="40"/>
        <v/>
      </c>
      <c r="AX69" s="74"/>
      <c r="AY69" s="78"/>
      <c r="AZ69" s="73"/>
      <c r="BA69" s="74" t="str">
        <f t="shared" si="41"/>
        <v/>
      </c>
      <c r="BB69" s="75"/>
      <c r="BC69" s="69" t="str">
        <f t="shared" si="42"/>
        <v/>
      </c>
      <c r="BD69" s="70" t="str">
        <f t="shared" si="43"/>
        <v/>
      </c>
      <c r="BE69" s="71" t="str">
        <f t="shared" si="44"/>
        <v/>
      </c>
      <c r="BF69" s="71" t="str">
        <f t="shared" si="45"/>
        <v/>
      </c>
      <c r="BG69" s="71" t="str">
        <f t="shared" si="46"/>
        <v/>
      </c>
      <c r="BH69" s="74"/>
      <c r="BI69" s="76"/>
      <c r="BJ69" s="79" t="str">
        <f t="shared" si="47"/>
        <v>PENDIENTE</v>
      </c>
      <c r="BK69" s="80"/>
      <c r="BL69" s="80"/>
      <c r="BM69" s="81"/>
    </row>
    <row r="70" spans="1:65" ht="91" x14ac:dyDescent="0.15">
      <c r="A70" s="58">
        <v>76</v>
      </c>
      <c r="B70" s="59">
        <v>43098</v>
      </c>
      <c r="C70" s="60" t="s">
        <v>23</v>
      </c>
      <c r="D70" s="60" t="s">
        <v>243</v>
      </c>
      <c r="E70" s="59">
        <v>43098</v>
      </c>
      <c r="F70" s="60">
        <v>9</v>
      </c>
      <c r="G70" s="60" t="s">
        <v>252</v>
      </c>
      <c r="H70" s="63" t="s">
        <v>115</v>
      </c>
      <c r="I70" s="87" t="s">
        <v>422</v>
      </c>
      <c r="J70" s="60" t="s">
        <v>353</v>
      </c>
      <c r="K70" s="60">
        <v>4</v>
      </c>
      <c r="L70" s="60" t="s">
        <v>27</v>
      </c>
      <c r="M70" s="60" t="s">
        <v>350</v>
      </c>
      <c r="N70" s="60" t="s">
        <v>423</v>
      </c>
      <c r="O70" s="95">
        <v>1</v>
      </c>
      <c r="P70" s="59">
        <v>43144</v>
      </c>
      <c r="Q70" s="59">
        <v>43447</v>
      </c>
      <c r="R70" s="60" t="s">
        <v>129</v>
      </c>
      <c r="S70" s="60" t="str">
        <f>IF(R70="","",VLOOKUP(R70,[2]Datos.!$G$28:$H$50,2,FALSE))</f>
        <v>Secretario General</v>
      </c>
      <c r="T70" s="60" t="str">
        <f>IF(R70="","",VLOOKUP(R70,[2]Datos.!$J$28:$K$50,2,FALSE))</f>
        <v>Coordinador Jurídico</v>
      </c>
      <c r="U70" s="63" t="s">
        <v>530</v>
      </c>
      <c r="V70" s="67"/>
      <c r="W70" s="68"/>
      <c r="X70" s="60"/>
      <c r="Y70" s="69" t="str">
        <f t="shared" si="24"/>
        <v/>
      </c>
      <c r="Z70" s="70" t="str">
        <f t="shared" si="25"/>
        <v/>
      </c>
      <c r="AA70" s="71" t="str">
        <f t="shared" si="26"/>
        <v/>
      </c>
      <c r="AB70" s="71" t="str">
        <f t="shared" si="27"/>
        <v/>
      </c>
      <c r="AC70" s="72" t="str">
        <f t="shared" si="28"/>
        <v/>
      </c>
      <c r="AD70" s="68"/>
      <c r="AE70" s="63"/>
      <c r="AF70" s="73"/>
      <c r="AG70" s="74" t="str">
        <f t="shared" si="29"/>
        <v/>
      </c>
      <c r="AH70" s="75"/>
      <c r="AI70" s="69" t="str">
        <f t="shared" si="30"/>
        <v/>
      </c>
      <c r="AJ70" s="70" t="str">
        <f t="shared" si="31"/>
        <v/>
      </c>
      <c r="AK70" s="71" t="str">
        <f t="shared" si="32"/>
        <v/>
      </c>
      <c r="AL70" s="71" t="str">
        <f t="shared" si="33"/>
        <v/>
      </c>
      <c r="AM70" s="71" t="str">
        <f t="shared" si="34"/>
        <v/>
      </c>
      <c r="AN70" s="74"/>
      <c r="AO70" s="76"/>
      <c r="AP70" s="77"/>
      <c r="AQ70" s="74" t="str">
        <f t="shared" si="35"/>
        <v/>
      </c>
      <c r="AR70" s="75"/>
      <c r="AS70" s="69" t="str">
        <f t="shared" si="36"/>
        <v/>
      </c>
      <c r="AT70" s="70" t="str">
        <f t="shared" si="37"/>
        <v/>
      </c>
      <c r="AU70" s="71" t="str">
        <f t="shared" si="38"/>
        <v/>
      </c>
      <c r="AV70" s="71" t="str">
        <f t="shared" si="39"/>
        <v/>
      </c>
      <c r="AW70" s="71" t="str">
        <f t="shared" si="40"/>
        <v/>
      </c>
      <c r="AX70" s="74"/>
      <c r="AY70" s="78"/>
      <c r="AZ70" s="73"/>
      <c r="BA70" s="74" t="str">
        <f t="shared" si="41"/>
        <v/>
      </c>
      <c r="BB70" s="75"/>
      <c r="BC70" s="69" t="str">
        <f t="shared" si="42"/>
        <v/>
      </c>
      <c r="BD70" s="70" t="str">
        <f t="shared" si="43"/>
        <v/>
      </c>
      <c r="BE70" s="71" t="str">
        <f t="shared" si="44"/>
        <v/>
      </c>
      <c r="BF70" s="71" t="str">
        <f t="shared" si="45"/>
        <v/>
      </c>
      <c r="BG70" s="71" t="str">
        <f t="shared" si="46"/>
        <v/>
      </c>
      <c r="BH70" s="74"/>
      <c r="BI70" s="76"/>
      <c r="BJ70" s="79" t="str">
        <f t="shared" si="47"/>
        <v>PENDIENTE</v>
      </c>
      <c r="BK70" s="80"/>
      <c r="BL70" s="80"/>
      <c r="BM70" s="81"/>
    </row>
    <row r="71" spans="1:65" ht="130" x14ac:dyDescent="0.15">
      <c r="A71" s="58">
        <v>77</v>
      </c>
      <c r="B71" s="59">
        <v>43098</v>
      </c>
      <c r="C71" s="60" t="s">
        <v>23</v>
      </c>
      <c r="D71" s="60" t="s">
        <v>243</v>
      </c>
      <c r="E71" s="59">
        <v>43098</v>
      </c>
      <c r="F71" s="60">
        <v>10</v>
      </c>
      <c r="G71" s="60" t="s">
        <v>253</v>
      </c>
      <c r="H71" s="63" t="s">
        <v>115</v>
      </c>
      <c r="I71" s="87" t="s">
        <v>424</v>
      </c>
      <c r="J71" s="60" t="s">
        <v>410</v>
      </c>
      <c r="K71" s="60">
        <v>1</v>
      </c>
      <c r="L71" s="60" t="s">
        <v>27</v>
      </c>
      <c r="M71" s="60" t="s">
        <v>350</v>
      </c>
      <c r="N71" s="60" t="s">
        <v>411</v>
      </c>
      <c r="O71" s="95">
        <v>1</v>
      </c>
      <c r="P71" s="59">
        <v>43144</v>
      </c>
      <c r="Q71" s="59">
        <v>43403</v>
      </c>
      <c r="R71" s="60" t="s">
        <v>129</v>
      </c>
      <c r="S71" s="60" t="str">
        <f>IF(R71="","",VLOOKUP(R71,[2]Datos.!$G$28:$H$50,2,FALSE))</f>
        <v>Secretario General</v>
      </c>
      <c r="T71" s="60" t="str">
        <f>IF(R71="","",VLOOKUP(R71,[2]Datos.!$J$28:$K$50,2,FALSE))</f>
        <v>Coordinador Jurídico</v>
      </c>
      <c r="U71" s="63" t="s">
        <v>530</v>
      </c>
      <c r="V71" s="67"/>
      <c r="W71" s="68"/>
      <c r="X71" s="60"/>
      <c r="Y71" s="69" t="str">
        <f t="shared" si="24"/>
        <v/>
      </c>
      <c r="Z71" s="70" t="str">
        <f t="shared" si="25"/>
        <v/>
      </c>
      <c r="AA71" s="71" t="str">
        <f t="shared" si="26"/>
        <v/>
      </c>
      <c r="AB71" s="71" t="str">
        <f t="shared" si="27"/>
        <v/>
      </c>
      <c r="AC71" s="72" t="str">
        <f t="shared" si="28"/>
        <v/>
      </c>
      <c r="AD71" s="83"/>
      <c r="AE71" s="63"/>
      <c r="AF71" s="73"/>
      <c r="AG71" s="74" t="str">
        <f t="shared" si="29"/>
        <v/>
      </c>
      <c r="AH71" s="75"/>
      <c r="AI71" s="69" t="str">
        <f t="shared" si="30"/>
        <v/>
      </c>
      <c r="AJ71" s="70" t="str">
        <f t="shared" si="31"/>
        <v/>
      </c>
      <c r="AK71" s="71" t="str">
        <f t="shared" si="32"/>
        <v/>
      </c>
      <c r="AL71" s="71" t="str">
        <f t="shared" si="33"/>
        <v/>
      </c>
      <c r="AM71" s="71" t="str">
        <f t="shared" si="34"/>
        <v/>
      </c>
      <c r="AN71" s="74"/>
      <c r="AO71" s="76"/>
      <c r="AP71" s="77"/>
      <c r="AQ71" s="74" t="str">
        <f t="shared" si="35"/>
        <v/>
      </c>
      <c r="AR71" s="75"/>
      <c r="AS71" s="69" t="str">
        <f t="shared" si="36"/>
        <v/>
      </c>
      <c r="AT71" s="70" t="str">
        <f t="shared" si="37"/>
        <v/>
      </c>
      <c r="AU71" s="71" t="str">
        <f t="shared" si="38"/>
        <v/>
      </c>
      <c r="AV71" s="71" t="str">
        <f t="shared" si="39"/>
        <v/>
      </c>
      <c r="AW71" s="71" t="str">
        <f t="shared" si="40"/>
        <v/>
      </c>
      <c r="AX71" s="74"/>
      <c r="AY71" s="78"/>
      <c r="AZ71" s="73"/>
      <c r="BA71" s="74" t="str">
        <f t="shared" si="41"/>
        <v/>
      </c>
      <c r="BB71" s="75"/>
      <c r="BC71" s="69" t="str">
        <f t="shared" si="42"/>
        <v/>
      </c>
      <c r="BD71" s="70" t="str">
        <f t="shared" si="43"/>
        <v/>
      </c>
      <c r="BE71" s="71" t="str">
        <f t="shared" si="44"/>
        <v/>
      </c>
      <c r="BF71" s="71" t="str">
        <f t="shared" si="45"/>
        <v/>
      </c>
      <c r="BG71" s="71" t="str">
        <f t="shared" si="46"/>
        <v/>
      </c>
      <c r="BH71" s="74"/>
      <c r="BI71" s="76"/>
      <c r="BJ71" s="79" t="str">
        <f t="shared" si="47"/>
        <v>PENDIENTE</v>
      </c>
      <c r="BK71" s="80"/>
      <c r="BL71" s="80"/>
      <c r="BM71" s="81"/>
    </row>
    <row r="72" spans="1:65" ht="91" x14ac:dyDescent="0.15">
      <c r="A72" s="58">
        <v>78</v>
      </c>
      <c r="B72" s="59">
        <v>43098</v>
      </c>
      <c r="C72" s="60" t="s">
        <v>23</v>
      </c>
      <c r="D72" s="60" t="s">
        <v>243</v>
      </c>
      <c r="E72" s="59">
        <v>43098</v>
      </c>
      <c r="F72" s="60">
        <v>12</v>
      </c>
      <c r="G72" s="60" t="s">
        <v>254</v>
      </c>
      <c r="H72" s="63" t="s">
        <v>115</v>
      </c>
      <c r="I72" s="87" t="s">
        <v>404</v>
      </c>
      <c r="J72" s="60" t="s">
        <v>425</v>
      </c>
      <c r="K72" s="60">
        <v>4</v>
      </c>
      <c r="L72" s="60" t="s">
        <v>27</v>
      </c>
      <c r="M72" s="60" t="s">
        <v>350</v>
      </c>
      <c r="N72" s="60" t="s">
        <v>423</v>
      </c>
      <c r="O72" s="95">
        <v>1</v>
      </c>
      <c r="P72" s="59">
        <v>43144</v>
      </c>
      <c r="Q72" s="59">
        <v>43447</v>
      </c>
      <c r="R72" s="60" t="s">
        <v>129</v>
      </c>
      <c r="S72" s="60" t="str">
        <f>IF(R72="","",VLOOKUP(R72,[2]Datos.!$G$28:$H$50,2,FALSE))</f>
        <v>Secretario General</v>
      </c>
      <c r="T72" s="60" t="str">
        <f>IF(R72="","",VLOOKUP(R72,[2]Datos.!$J$28:$K$50,2,FALSE))</f>
        <v>Coordinador Jurídico</v>
      </c>
      <c r="U72" s="63" t="s">
        <v>171</v>
      </c>
      <c r="V72" s="67"/>
      <c r="W72" s="68"/>
      <c r="X72" s="60"/>
      <c r="Y72" s="69" t="str">
        <f t="shared" si="24"/>
        <v/>
      </c>
      <c r="Z72" s="70" t="str">
        <f t="shared" si="25"/>
        <v/>
      </c>
      <c r="AA72" s="71" t="str">
        <f t="shared" si="26"/>
        <v/>
      </c>
      <c r="AB72" s="71" t="str">
        <f t="shared" si="27"/>
        <v/>
      </c>
      <c r="AC72" s="72" t="str">
        <f t="shared" si="28"/>
        <v/>
      </c>
      <c r="AD72" s="68"/>
      <c r="AE72" s="63"/>
      <c r="AF72" s="73"/>
      <c r="AG72" s="74" t="str">
        <f t="shared" si="29"/>
        <v/>
      </c>
      <c r="AH72" s="75"/>
      <c r="AI72" s="69" t="str">
        <f t="shared" si="30"/>
        <v/>
      </c>
      <c r="AJ72" s="70" t="str">
        <f t="shared" si="31"/>
        <v/>
      </c>
      <c r="AK72" s="71" t="str">
        <f t="shared" si="32"/>
        <v/>
      </c>
      <c r="AL72" s="71" t="str">
        <f t="shared" si="33"/>
        <v/>
      </c>
      <c r="AM72" s="71" t="str">
        <f t="shared" si="34"/>
        <v/>
      </c>
      <c r="AN72" s="74"/>
      <c r="AO72" s="76"/>
      <c r="AP72" s="77"/>
      <c r="AQ72" s="74" t="str">
        <f t="shared" si="35"/>
        <v/>
      </c>
      <c r="AR72" s="75"/>
      <c r="AS72" s="69" t="str">
        <f t="shared" si="36"/>
        <v/>
      </c>
      <c r="AT72" s="70" t="str">
        <f t="shared" si="37"/>
        <v/>
      </c>
      <c r="AU72" s="71" t="str">
        <f t="shared" si="38"/>
        <v/>
      </c>
      <c r="AV72" s="71" t="str">
        <f t="shared" si="39"/>
        <v/>
      </c>
      <c r="AW72" s="71" t="str">
        <f t="shared" si="40"/>
        <v/>
      </c>
      <c r="AX72" s="74"/>
      <c r="AY72" s="78"/>
      <c r="AZ72" s="73"/>
      <c r="BA72" s="74" t="str">
        <f t="shared" si="41"/>
        <v/>
      </c>
      <c r="BB72" s="75"/>
      <c r="BC72" s="69" t="str">
        <f t="shared" si="42"/>
        <v/>
      </c>
      <c r="BD72" s="70" t="str">
        <f t="shared" si="43"/>
        <v/>
      </c>
      <c r="BE72" s="71" t="str">
        <f t="shared" si="44"/>
        <v/>
      </c>
      <c r="BF72" s="71" t="str">
        <f t="shared" si="45"/>
        <v/>
      </c>
      <c r="BG72" s="71" t="str">
        <f t="shared" si="46"/>
        <v/>
      </c>
      <c r="BH72" s="74"/>
      <c r="BI72" s="76"/>
      <c r="BJ72" s="79" t="str">
        <f t="shared" si="47"/>
        <v>PENDIENTE</v>
      </c>
      <c r="BK72" s="80"/>
      <c r="BL72" s="80"/>
      <c r="BM72" s="81"/>
    </row>
    <row r="73" spans="1:65" ht="130" x14ac:dyDescent="0.15">
      <c r="A73" s="58">
        <v>79</v>
      </c>
      <c r="B73" s="59">
        <v>43162</v>
      </c>
      <c r="C73" s="60" t="s">
        <v>23</v>
      </c>
      <c r="D73" s="60" t="s">
        <v>255</v>
      </c>
      <c r="E73" s="59">
        <v>43162</v>
      </c>
      <c r="F73" s="60" t="s">
        <v>256</v>
      </c>
      <c r="G73" s="60" t="s">
        <v>257</v>
      </c>
      <c r="H73" s="63" t="s">
        <v>114</v>
      </c>
      <c r="I73" s="87" t="s">
        <v>426</v>
      </c>
      <c r="J73" s="60" t="s">
        <v>427</v>
      </c>
      <c r="K73" s="60">
        <v>1</v>
      </c>
      <c r="L73" s="60" t="s">
        <v>428</v>
      </c>
      <c r="M73" s="60" t="s">
        <v>429</v>
      </c>
      <c r="N73" s="66" t="s">
        <v>430</v>
      </c>
      <c r="O73" s="100">
        <v>1</v>
      </c>
      <c r="P73" s="59">
        <v>43192</v>
      </c>
      <c r="Q73" s="59">
        <v>43404</v>
      </c>
      <c r="R73" s="60" t="s">
        <v>42</v>
      </c>
      <c r="S73" s="60" t="str">
        <f>IF(R73="","",VLOOKUP(R73,[2]Datos.!$G$28:$H$50,2,FALSE))</f>
        <v>Subdirector Financiero</v>
      </c>
      <c r="T73" s="60" t="str">
        <f>IF(R73="","",VLOOKUP(R73,[2]Datos.!$J$28:$K$50,2,FALSE))</f>
        <v>Profesional Universitario de Contabilidad</v>
      </c>
      <c r="U73" s="63" t="s">
        <v>171</v>
      </c>
      <c r="V73" s="67"/>
      <c r="W73" s="86"/>
      <c r="X73" s="60"/>
      <c r="Y73" s="69" t="str">
        <f t="shared" si="24"/>
        <v/>
      </c>
      <c r="Z73" s="70" t="str">
        <f t="shared" si="25"/>
        <v/>
      </c>
      <c r="AA73" s="71" t="str">
        <f t="shared" si="26"/>
        <v/>
      </c>
      <c r="AB73" s="71" t="str">
        <f t="shared" si="27"/>
        <v/>
      </c>
      <c r="AC73" s="72" t="str">
        <f t="shared" si="28"/>
        <v/>
      </c>
      <c r="AD73" s="86"/>
      <c r="AE73" s="63"/>
      <c r="AF73" s="73"/>
      <c r="AG73" s="74" t="str">
        <f t="shared" si="29"/>
        <v/>
      </c>
      <c r="AH73" s="75"/>
      <c r="AI73" s="69" t="str">
        <f t="shared" si="30"/>
        <v/>
      </c>
      <c r="AJ73" s="70" t="str">
        <f t="shared" si="31"/>
        <v/>
      </c>
      <c r="AK73" s="71" t="str">
        <f t="shared" si="32"/>
        <v/>
      </c>
      <c r="AL73" s="71" t="str">
        <f t="shared" si="33"/>
        <v/>
      </c>
      <c r="AM73" s="71" t="str">
        <f t="shared" si="34"/>
        <v/>
      </c>
      <c r="AN73" s="74"/>
      <c r="AO73" s="76"/>
      <c r="AP73" s="77"/>
      <c r="AQ73" s="74" t="str">
        <f t="shared" si="35"/>
        <v/>
      </c>
      <c r="AR73" s="75"/>
      <c r="AS73" s="69" t="str">
        <f t="shared" si="36"/>
        <v/>
      </c>
      <c r="AT73" s="70" t="str">
        <f t="shared" si="37"/>
        <v/>
      </c>
      <c r="AU73" s="71" t="str">
        <f t="shared" si="38"/>
        <v/>
      </c>
      <c r="AV73" s="71" t="str">
        <f t="shared" si="39"/>
        <v/>
      </c>
      <c r="AW73" s="71" t="str">
        <f t="shared" si="40"/>
        <v/>
      </c>
      <c r="AX73" s="74"/>
      <c r="AY73" s="78"/>
      <c r="AZ73" s="73"/>
      <c r="BA73" s="74" t="str">
        <f t="shared" si="41"/>
        <v/>
      </c>
      <c r="BB73" s="75"/>
      <c r="BC73" s="69" t="str">
        <f t="shared" si="42"/>
        <v/>
      </c>
      <c r="BD73" s="70" t="str">
        <f t="shared" si="43"/>
        <v/>
      </c>
      <c r="BE73" s="71" t="str">
        <f t="shared" si="44"/>
        <v/>
      </c>
      <c r="BF73" s="71" t="str">
        <f t="shared" si="45"/>
        <v/>
      </c>
      <c r="BG73" s="71" t="str">
        <f t="shared" si="46"/>
        <v/>
      </c>
      <c r="BH73" s="74"/>
      <c r="BI73" s="76"/>
      <c r="BJ73" s="79" t="str">
        <f t="shared" si="47"/>
        <v>PENDIENTE</v>
      </c>
      <c r="BK73" s="80"/>
      <c r="BL73" s="80"/>
      <c r="BM73" s="81"/>
    </row>
    <row r="74" spans="1:65" ht="247" x14ac:dyDescent="0.15">
      <c r="A74" s="58">
        <v>80</v>
      </c>
      <c r="B74" s="59">
        <v>43162</v>
      </c>
      <c r="C74" s="60" t="s">
        <v>23</v>
      </c>
      <c r="D74" s="60" t="s">
        <v>255</v>
      </c>
      <c r="E74" s="59">
        <v>43162</v>
      </c>
      <c r="F74" s="60" t="s">
        <v>258</v>
      </c>
      <c r="G74" s="60" t="s">
        <v>259</v>
      </c>
      <c r="H74" s="63" t="s">
        <v>520</v>
      </c>
      <c r="I74" s="87" t="s">
        <v>589</v>
      </c>
      <c r="J74" s="60" t="s">
        <v>590</v>
      </c>
      <c r="K74" s="60">
        <v>1</v>
      </c>
      <c r="L74" s="60" t="s">
        <v>27</v>
      </c>
      <c r="M74" s="60" t="s">
        <v>431</v>
      </c>
      <c r="N74" s="66" t="s">
        <v>432</v>
      </c>
      <c r="O74" s="100">
        <v>1</v>
      </c>
      <c r="P74" s="59">
        <v>43312</v>
      </c>
      <c r="Q74" s="59">
        <v>43465</v>
      </c>
      <c r="R74" s="60" t="s">
        <v>88</v>
      </c>
      <c r="S74" s="60" t="str">
        <f>IF(R74="","",VLOOKUP(R74,[2]Datos.!$G$28:$H$50,2,FALSE))</f>
        <v xml:space="preserve">Subdirector Administrativo </v>
      </c>
      <c r="T74" s="60" t="str">
        <f>IF(R74="","",VLOOKUP(R74,[2]Datos.!$J$28:$K$50,2,FALSE))</f>
        <v>Técnico de Servicios Administrativos</v>
      </c>
      <c r="U74" s="63" t="s">
        <v>171</v>
      </c>
      <c r="V74" s="67"/>
      <c r="W74" s="60"/>
      <c r="X74" s="60"/>
      <c r="Y74" s="69" t="str">
        <f t="shared" si="24"/>
        <v/>
      </c>
      <c r="Z74" s="70" t="str">
        <f t="shared" si="25"/>
        <v/>
      </c>
      <c r="AA74" s="71" t="str">
        <f t="shared" si="26"/>
        <v/>
      </c>
      <c r="AB74" s="71" t="str">
        <f t="shared" si="27"/>
        <v/>
      </c>
      <c r="AC74" s="72" t="str">
        <f t="shared" si="28"/>
        <v/>
      </c>
      <c r="AD74" s="60"/>
      <c r="AE74" s="63"/>
      <c r="AF74" s="73"/>
      <c r="AG74" s="74" t="str">
        <f t="shared" si="29"/>
        <v/>
      </c>
      <c r="AH74" s="75"/>
      <c r="AI74" s="69" t="str">
        <f t="shared" si="30"/>
        <v/>
      </c>
      <c r="AJ74" s="70" t="str">
        <f t="shared" si="31"/>
        <v/>
      </c>
      <c r="AK74" s="71" t="str">
        <f t="shared" si="32"/>
        <v/>
      </c>
      <c r="AL74" s="71" t="str">
        <f t="shared" si="33"/>
        <v/>
      </c>
      <c r="AM74" s="71" t="str">
        <f t="shared" si="34"/>
        <v/>
      </c>
      <c r="AN74" s="74"/>
      <c r="AO74" s="76"/>
      <c r="AP74" s="77"/>
      <c r="AQ74" s="74" t="str">
        <f t="shared" si="35"/>
        <v/>
      </c>
      <c r="AR74" s="75"/>
      <c r="AS74" s="69" t="str">
        <f t="shared" si="36"/>
        <v/>
      </c>
      <c r="AT74" s="70" t="str">
        <f t="shared" si="37"/>
        <v/>
      </c>
      <c r="AU74" s="71" t="str">
        <f t="shared" si="38"/>
        <v/>
      </c>
      <c r="AV74" s="71" t="str">
        <f t="shared" si="39"/>
        <v/>
      </c>
      <c r="AW74" s="71" t="str">
        <f t="shared" si="40"/>
        <v/>
      </c>
      <c r="AX74" s="74"/>
      <c r="AY74" s="78"/>
      <c r="AZ74" s="73"/>
      <c r="BA74" s="74" t="str">
        <f t="shared" si="41"/>
        <v/>
      </c>
      <c r="BB74" s="75"/>
      <c r="BC74" s="69" t="str">
        <f t="shared" si="42"/>
        <v/>
      </c>
      <c r="BD74" s="70" t="str">
        <f t="shared" si="43"/>
        <v/>
      </c>
      <c r="BE74" s="71" t="str">
        <f t="shared" si="44"/>
        <v/>
      </c>
      <c r="BF74" s="71" t="str">
        <f t="shared" si="45"/>
        <v/>
      </c>
      <c r="BG74" s="71" t="str">
        <f t="shared" si="46"/>
        <v/>
      </c>
      <c r="BH74" s="74"/>
      <c r="BI74" s="76"/>
      <c r="BJ74" s="79" t="str">
        <f t="shared" si="47"/>
        <v>PENDIENTE</v>
      </c>
      <c r="BK74" s="80"/>
      <c r="BL74" s="80"/>
      <c r="BM74" s="81"/>
    </row>
    <row r="75" spans="1:65" ht="70.5" customHeight="1" x14ac:dyDescent="0.15">
      <c r="A75" s="58">
        <v>81</v>
      </c>
      <c r="B75" s="59">
        <v>43162</v>
      </c>
      <c r="C75" s="60" t="s">
        <v>23</v>
      </c>
      <c r="D75" s="60" t="s">
        <v>255</v>
      </c>
      <c r="E75" s="59">
        <v>43162</v>
      </c>
      <c r="F75" s="60" t="s">
        <v>260</v>
      </c>
      <c r="G75" s="60" t="s">
        <v>261</v>
      </c>
      <c r="H75" s="63" t="s">
        <v>114</v>
      </c>
      <c r="I75" s="87" t="s">
        <v>433</v>
      </c>
      <c r="J75" s="60" t="s">
        <v>434</v>
      </c>
      <c r="K75" s="60">
        <v>2</v>
      </c>
      <c r="L75" s="60" t="s">
        <v>428</v>
      </c>
      <c r="M75" s="60" t="s">
        <v>591</v>
      </c>
      <c r="N75" s="66" t="s">
        <v>435</v>
      </c>
      <c r="O75" s="100">
        <v>1</v>
      </c>
      <c r="P75" s="59">
        <v>43192</v>
      </c>
      <c r="Q75" s="59">
        <v>43404</v>
      </c>
      <c r="R75" s="60" t="s">
        <v>42</v>
      </c>
      <c r="S75" s="60" t="str">
        <f>IF(R75="","",VLOOKUP(R75,[2]Datos.!$G$28:$H$50,2,FALSE))</f>
        <v>Subdirector Financiero</v>
      </c>
      <c r="T75" s="60" t="str">
        <f>IF(R75="","",VLOOKUP(R75,[2]Datos.!$J$28:$K$50,2,FALSE))</f>
        <v>Profesional Universitario de Contabilidad</v>
      </c>
      <c r="U75" s="63" t="s">
        <v>171</v>
      </c>
      <c r="V75" s="67"/>
      <c r="W75" s="86"/>
      <c r="X75" s="60"/>
      <c r="Y75" s="69" t="str">
        <f t="shared" si="24"/>
        <v/>
      </c>
      <c r="Z75" s="70" t="str">
        <f t="shared" si="25"/>
        <v/>
      </c>
      <c r="AA75" s="71" t="str">
        <f t="shared" si="26"/>
        <v/>
      </c>
      <c r="AB75" s="71" t="str">
        <f t="shared" si="27"/>
        <v/>
      </c>
      <c r="AC75" s="72" t="str">
        <f t="shared" si="28"/>
        <v/>
      </c>
      <c r="AD75" s="86"/>
      <c r="AE75" s="63"/>
      <c r="AF75" s="73"/>
      <c r="AG75" s="74" t="str">
        <f t="shared" si="29"/>
        <v/>
      </c>
      <c r="AH75" s="75"/>
      <c r="AI75" s="69" t="str">
        <f t="shared" si="30"/>
        <v/>
      </c>
      <c r="AJ75" s="70" t="str">
        <f t="shared" si="31"/>
        <v/>
      </c>
      <c r="AK75" s="71" t="str">
        <f t="shared" si="32"/>
        <v/>
      </c>
      <c r="AL75" s="71" t="str">
        <f t="shared" si="33"/>
        <v/>
      </c>
      <c r="AM75" s="71" t="str">
        <f t="shared" si="34"/>
        <v/>
      </c>
      <c r="AN75" s="74"/>
      <c r="AO75" s="76"/>
      <c r="AP75" s="77"/>
      <c r="AQ75" s="74" t="str">
        <f t="shared" si="35"/>
        <v/>
      </c>
      <c r="AR75" s="75"/>
      <c r="AS75" s="69" t="str">
        <f t="shared" si="36"/>
        <v/>
      </c>
      <c r="AT75" s="70" t="str">
        <f t="shared" si="37"/>
        <v/>
      </c>
      <c r="AU75" s="71" t="str">
        <f t="shared" si="38"/>
        <v/>
      </c>
      <c r="AV75" s="71" t="str">
        <f t="shared" si="39"/>
        <v/>
      </c>
      <c r="AW75" s="71" t="str">
        <f t="shared" si="40"/>
        <v/>
      </c>
      <c r="AX75" s="74"/>
      <c r="AY75" s="78"/>
      <c r="AZ75" s="73"/>
      <c r="BA75" s="74" t="str">
        <f t="shared" si="41"/>
        <v/>
      </c>
      <c r="BB75" s="75"/>
      <c r="BC75" s="69" t="str">
        <f t="shared" si="42"/>
        <v/>
      </c>
      <c r="BD75" s="70" t="str">
        <f t="shared" si="43"/>
        <v/>
      </c>
      <c r="BE75" s="71" t="str">
        <f t="shared" si="44"/>
        <v/>
      </c>
      <c r="BF75" s="71" t="str">
        <f t="shared" si="45"/>
        <v/>
      </c>
      <c r="BG75" s="71" t="str">
        <f t="shared" si="46"/>
        <v/>
      </c>
      <c r="BH75" s="74"/>
      <c r="BI75" s="76"/>
      <c r="BJ75" s="79" t="str">
        <f t="shared" si="47"/>
        <v>PENDIENTE</v>
      </c>
      <c r="BK75" s="80"/>
      <c r="BL75" s="80"/>
      <c r="BM75" s="81"/>
    </row>
    <row r="76" spans="1:65" ht="93" customHeight="1" x14ac:dyDescent="0.15">
      <c r="A76" s="58">
        <v>82</v>
      </c>
      <c r="B76" s="59">
        <v>43162</v>
      </c>
      <c r="C76" s="60" t="s">
        <v>23</v>
      </c>
      <c r="D76" s="60" t="s">
        <v>255</v>
      </c>
      <c r="E76" s="59">
        <v>43162</v>
      </c>
      <c r="F76" s="60" t="s">
        <v>187</v>
      </c>
      <c r="G76" s="60" t="s">
        <v>262</v>
      </c>
      <c r="H76" s="63" t="s">
        <v>114</v>
      </c>
      <c r="I76" s="87" t="s">
        <v>436</v>
      </c>
      <c r="J76" s="60" t="s">
        <v>437</v>
      </c>
      <c r="K76" s="60">
        <v>4</v>
      </c>
      <c r="L76" s="60" t="s">
        <v>428</v>
      </c>
      <c r="M76" s="60" t="s">
        <v>591</v>
      </c>
      <c r="N76" s="66" t="s">
        <v>435</v>
      </c>
      <c r="O76" s="100">
        <v>1</v>
      </c>
      <c r="P76" s="59">
        <v>43192</v>
      </c>
      <c r="Q76" s="59">
        <v>43404</v>
      </c>
      <c r="R76" s="60" t="s">
        <v>42</v>
      </c>
      <c r="S76" s="60" t="str">
        <f>IF(R76="","",VLOOKUP(R76,[2]Datos.!$G$28:$H$50,2,FALSE))</f>
        <v>Subdirector Financiero</v>
      </c>
      <c r="T76" s="60" t="str">
        <f>IF(R76="","",VLOOKUP(R76,[2]Datos.!$J$28:$K$50,2,FALSE))</f>
        <v>Profesional Universitario de Contabilidad</v>
      </c>
      <c r="U76" s="63" t="s">
        <v>171</v>
      </c>
      <c r="V76" s="67"/>
      <c r="W76" s="86"/>
      <c r="X76" s="60"/>
      <c r="Y76" s="69" t="str">
        <f t="shared" si="24"/>
        <v/>
      </c>
      <c r="Z76" s="70" t="str">
        <f t="shared" si="25"/>
        <v/>
      </c>
      <c r="AA76" s="71" t="str">
        <f t="shared" si="26"/>
        <v/>
      </c>
      <c r="AB76" s="71" t="str">
        <f t="shared" si="27"/>
        <v/>
      </c>
      <c r="AC76" s="72" t="str">
        <f t="shared" si="28"/>
        <v/>
      </c>
      <c r="AD76" s="86"/>
      <c r="AE76" s="63"/>
      <c r="AF76" s="73"/>
      <c r="AG76" s="74" t="str">
        <f t="shared" si="29"/>
        <v/>
      </c>
      <c r="AH76" s="75"/>
      <c r="AI76" s="69" t="str">
        <f t="shared" si="30"/>
        <v/>
      </c>
      <c r="AJ76" s="70" t="str">
        <f t="shared" si="31"/>
        <v/>
      </c>
      <c r="AK76" s="71" t="str">
        <f t="shared" si="32"/>
        <v/>
      </c>
      <c r="AL76" s="71" t="str">
        <f t="shared" si="33"/>
        <v/>
      </c>
      <c r="AM76" s="71" t="str">
        <f t="shared" si="34"/>
        <v/>
      </c>
      <c r="AN76" s="74"/>
      <c r="AO76" s="76"/>
      <c r="AP76" s="77"/>
      <c r="AQ76" s="74" t="str">
        <f t="shared" si="35"/>
        <v/>
      </c>
      <c r="AR76" s="75"/>
      <c r="AS76" s="69" t="str">
        <f t="shared" si="36"/>
        <v/>
      </c>
      <c r="AT76" s="70" t="str">
        <f t="shared" si="37"/>
        <v/>
      </c>
      <c r="AU76" s="71" t="str">
        <f t="shared" si="38"/>
        <v/>
      </c>
      <c r="AV76" s="71" t="str">
        <f t="shared" si="39"/>
        <v/>
      </c>
      <c r="AW76" s="71" t="str">
        <f t="shared" si="40"/>
        <v/>
      </c>
      <c r="AX76" s="74"/>
      <c r="AY76" s="78"/>
      <c r="AZ76" s="73"/>
      <c r="BA76" s="74" t="str">
        <f t="shared" si="41"/>
        <v/>
      </c>
      <c r="BB76" s="75"/>
      <c r="BC76" s="69" t="str">
        <f t="shared" si="42"/>
        <v/>
      </c>
      <c r="BD76" s="70" t="str">
        <f t="shared" si="43"/>
        <v/>
      </c>
      <c r="BE76" s="71" t="str">
        <f t="shared" si="44"/>
        <v/>
      </c>
      <c r="BF76" s="71" t="str">
        <f t="shared" si="45"/>
        <v/>
      </c>
      <c r="BG76" s="71" t="str">
        <f t="shared" si="46"/>
        <v/>
      </c>
      <c r="BH76" s="74"/>
      <c r="BI76" s="76"/>
      <c r="BJ76" s="79" t="str">
        <f t="shared" si="47"/>
        <v>PENDIENTE</v>
      </c>
      <c r="BK76" s="80"/>
      <c r="BL76" s="80"/>
      <c r="BM76" s="81"/>
    </row>
    <row r="77" spans="1:65" ht="308" x14ac:dyDescent="0.15">
      <c r="A77" s="58">
        <v>83</v>
      </c>
      <c r="B77" s="59">
        <v>43162</v>
      </c>
      <c r="C77" s="60" t="s">
        <v>23</v>
      </c>
      <c r="D77" s="60" t="s">
        <v>255</v>
      </c>
      <c r="E77" s="59">
        <v>43162</v>
      </c>
      <c r="F77" s="60" t="s">
        <v>188</v>
      </c>
      <c r="G77" s="60" t="s">
        <v>263</v>
      </c>
      <c r="H77" s="63" t="s">
        <v>114</v>
      </c>
      <c r="I77" s="87" t="s">
        <v>438</v>
      </c>
      <c r="J77" s="61" t="s">
        <v>592</v>
      </c>
      <c r="K77" s="60">
        <v>12</v>
      </c>
      <c r="L77" s="60" t="s">
        <v>428</v>
      </c>
      <c r="M77" s="60" t="s">
        <v>593</v>
      </c>
      <c r="N77" s="66" t="s">
        <v>439</v>
      </c>
      <c r="O77" s="100">
        <v>1</v>
      </c>
      <c r="P77" s="59">
        <v>43192</v>
      </c>
      <c r="Q77" s="59">
        <v>43404</v>
      </c>
      <c r="R77" s="60" t="s">
        <v>42</v>
      </c>
      <c r="S77" s="60" t="str">
        <f>IF(R77="","",VLOOKUP(R77,[2]Datos.!$G$28:$H$50,2,FALSE))</f>
        <v>Subdirector Financiero</v>
      </c>
      <c r="T77" s="60" t="str">
        <f>IF(R77="","",VLOOKUP(R77,[2]Datos.!$J$28:$K$50,2,FALSE))</f>
        <v>Profesional Universitario de Contabilidad</v>
      </c>
      <c r="U77" s="63" t="s">
        <v>171</v>
      </c>
      <c r="V77" s="67"/>
      <c r="W77" s="86"/>
      <c r="X77" s="60"/>
      <c r="Y77" s="69" t="str">
        <f t="shared" si="24"/>
        <v/>
      </c>
      <c r="Z77" s="70" t="str">
        <f t="shared" si="25"/>
        <v/>
      </c>
      <c r="AA77" s="71" t="str">
        <f t="shared" si="26"/>
        <v/>
      </c>
      <c r="AB77" s="71" t="str">
        <f t="shared" si="27"/>
        <v/>
      </c>
      <c r="AC77" s="72" t="str">
        <f t="shared" si="28"/>
        <v/>
      </c>
      <c r="AD77" s="86"/>
      <c r="AE77" s="63"/>
      <c r="AF77" s="73"/>
      <c r="AG77" s="74" t="str">
        <f t="shared" si="29"/>
        <v/>
      </c>
      <c r="AH77" s="75"/>
      <c r="AI77" s="69" t="str">
        <f t="shared" si="30"/>
        <v/>
      </c>
      <c r="AJ77" s="70" t="str">
        <f t="shared" si="31"/>
        <v/>
      </c>
      <c r="AK77" s="71" t="str">
        <f t="shared" si="32"/>
        <v/>
      </c>
      <c r="AL77" s="71" t="str">
        <f t="shared" si="33"/>
        <v/>
      </c>
      <c r="AM77" s="71" t="str">
        <f t="shared" si="34"/>
        <v/>
      </c>
      <c r="AN77" s="74"/>
      <c r="AO77" s="76"/>
      <c r="AP77" s="77"/>
      <c r="AQ77" s="74" t="str">
        <f t="shared" si="35"/>
        <v/>
      </c>
      <c r="AR77" s="75"/>
      <c r="AS77" s="69" t="str">
        <f t="shared" si="36"/>
        <v/>
      </c>
      <c r="AT77" s="70" t="str">
        <f t="shared" si="37"/>
        <v/>
      </c>
      <c r="AU77" s="71" t="str">
        <f t="shared" si="38"/>
        <v/>
      </c>
      <c r="AV77" s="71" t="str">
        <f t="shared" si="39"/>
        <v/>
      </c>
      <c r="AW77" s="71" t="str">
        <f t="shared" si="40"/>
        <v/>
      </c>
      <c r="AX77" s="74"/>
      <c r="AY77" s="78"/>
      <c r="AZ77" s="73"/>
      <c r="BA77" s="74" t="str">
        <f t="shared" si="41"/>
        <v/>
      </c>
      <c r="BB77" s="75"/>
      <c r="BC77" s="69" t="str">
        <f t="shared" si="42"/>
        <v/>
      </c>
      <c r="BD77" s="70" t="str">
        <f t="shared" si="43"/>
        <v/>
      </c>
      <c r="BE77" s="71" t="str">
        <f t="shared" si="44"/>
        <v/>
      </c>
      <c r="BF77" s="71" t="str">
        <f t="shared" si="45"/>
        <v/>
      </c>
      <c r="BG77" s="71" t="str">
        <f t="shared" si="46"/>
        <v/>
      </c>
      <c r="BH77" s="74"/>
      <c r="BI77" s="76"/>
      <c r="BJ77" s="79" t="str">
        <f t="shared" si="47"/>
        <v>PENDIENTE</v>
      </c>
      <c r="BK77" s="80"/>
      <c r="BL77" s="80"/>
      <c r="BM77" s="81"/>
    </row>
    <row r="78" spans="1:65" ht="104" x14ac:dyDescent="0.15">
      <c r="A78" s="58">
        <v>84</v>
      </c>
      <c r="B78" s="59">
        <v>43162</v>
      </c>
      <c r="C78" s="60" t="s">
        <v>23</v>
      </c>
      <c r="D78" s="60" t="s">
        <v>255</v>
      </c>
      <c r="E78" s="59">
        <v>43162</v>
      </c>
      <c r="F78" s="60" t="s">
        <v>185</v>
      </c>
      <c r="G78" s="60" t="s">
        <v>264</v>
      </c>
      <c r="H78" s="63" t="s">
        <v>114</v>
      </c>
      <c r="I78" s="85" t="s">
        <v>594</v>
      </c>
      <c r="J78" s="61" t="s">
        <v>595</v>
      </c>
      <c r="K78" s="60">
        <v>1</v>
      </c>
      <c r="L78" s="60" t="s">
        <v>428</v>
      </c>
      <c r="M78" s="60" t="s">
        <v>440</v>
      </c>
      <c r="N78" s="66" t="s">
        <v>441</v>
      </c>
      <c r="O78" s="100">
        <v>1</v>
      </c>
      <c r="P78" s="59">
        <v>43192</v>
      </c>
      <c r="Q78" s="59">
        <v>43404</v>
      </c>
      <c r="R78" s="60" t="s">
        <v>42</v>
      </c>
      <c r="S78" s="60" t="str">
        <f>IF(R78="","",VLOOKUP(R78,[2]Datos.!$G$28:$H$50,2,FALSE))</f>
        <v>Subdirector Financiero</v>
      </c>
      <c r="T78" s="60" t="str">
        <f>IF(R78="","",VLOOKUP(R78,[2]Datos.!$J$28:$K$50,2,FALSE))</f>
        <v>Profesional Universitario de Contabilidad</v>
      </c>
      <c r="U78" s="63" t="s">
        <v>171</v>
      </c>
      <c r="V78" s="67"/>
      <c r="W78" s="86"/>
      <c r="X78" s="60"/>
      <c r="Y78" s="69" t="str">
        <f t="shared" si="24"/>
        <v/>
      </c>
      <c r="Z78" s="70" t="str">
        <f t="shared" si="25"/>
        <v/>
      </c>
      <c r="AA78" s="71" t="str">
        <f t="shared" si="26"/>
        <v/>
      </c>
      <c r="AB78" s="71" t="str">
        <f t="shared" si="27"/>
        <v/>
      </c>
      <c r="AC78" s="72" t="str">
        <f t="shared" si="28"/>
        <v/>
      </c>
      <c r="AD78" s="86"/>
      <c r="AE78" s="63"/>
      <c r="AF78" s="73"/>
      <c r="AG78" s="74" t="str">
        <f t="shared" si="29"/>
        <v/>
      </c>
      <c r="AH78" s="75"/>
      <c r="AI78" s="69" t="str">
        <f t="shared" si="30"/>
        <v/>
      </c>
      <c r="AJ78" s="70" t="str">
        <f t="shared" si="31"/>
        <v/>
      </c>
      <c r="AK78" s="71" t="str">
        <f t="shared" si="32"/>
        <v/>
      </c>
      <c r="AL78" s="71" t="str">
        <f t="shared" si="33"/>
        <v/>
      </c>
      <c r="AM78" s="71" t="str">
        <f t="shared" si="34"/>
        <v/>
      </c>
      <c r="AN78" s="74"/>
      <c r="AO78" s="76"/>
      <c r="AP78" s="77"/>
      <c r="AQ78" s="74" t="str">
        <f t="shared" si="35"/>
        <v/>
      </c>
      <c r="AR78" s="75"/>
      <c r="AS78" s="69" t="str">
        <f t="shared" si="36"/>
        <v/>
      </c>
      <c r="AT78" s="70" t="str">
        <f t="shared" si="37"/>
        <v/>
      </c>
      <c r="AU78" s="71" t="str">
        <f t="shared" si="38"/>
        <v/>
      </c>
      <c r="AV78" s="71" t="str">
        <f t="shared" si="39"/>
        <v/>
      </c>
      <c r="AW78" s="71" t="str">
        <f t="shared" si="40"/>
        <v/>
      </c>
      <c r="AX78" s="74"/>
      <c r="AY78" s="78"/>
      <c r="AZ78" s="73"/>
      <c r="BA78" s="74" t="str">
        <f t="shared" si="41"/>
        <v/>
      </c>
      <c r="BB78" s="75"/>
      <c r="BC78" s="69" t="str">
        <f t="shared" si="42"/>
        <v/>
      </c>
      <c r="BD78" s="70" t="str">
        <f t="shared" si="43"/>
        <v/>
      </c>
      <c r="BE78" s="71" t="str">
        <f t="shared" si="44"/>
        <v/>
      </c>
      <c r="BF78" s="71" t="str">
        <f t="shared" si="45"/>
        <v/>
      </c>
      <c r="BG78" s="71" t="str">
        <f t="shared" si="46"/>
        <v/>
      </c>
      <c r="BH78" s="74"/>
      <c r="BI78" s="76"/>
      <c r="BJ78" s="79" t="str">
        <f t="shared" si="47"/>
        <v>PENDIENTE</v>
      </c>
      <c r="BK78" s="80"/>
      <c r="BL78" s="80"/>
      <c r="BM78" s="81"/>
    </row>
    <row r="79" spans="1:65" ht="182" x14ac:dyDescent="0.15">
      <c r="A79" s="58">
        <v>85</v>
      </c>
      <c r="B79" s="59">
        <v>43162</v>
      </c>
      <c r="C79" s="60" t="s">
        <v>23</v>
      </c>
      <c r="D79" s="60" t="s">
        <v>255</v>
      </c>
      <c r="E79" s="59">
        <v>43162</v>
      </c>
      <c r="F79" s="60" t="s">
        <v>190</v>
      </c>
      <c r="G79" s="60" t="s">
        <v>265</v>
      </c>
      <c r="H79" s="106" t="s">
        <v>108</v>
      </c>
      <c r="I79" s="85" t="s">
        <v>442</v>
      </c>
      <c r="J79" s="107" t="s">
        <v>443</v>
      </c>
      <c r="K79" s="60">
        <v>3</v>
      </c>
      <c r="L79" s="60" t="s">
        <v>428</v>
      </c>
      <c r="M79" s="60" t="s">
        <v>444</v>
      </c>
      <c r="N79" s="59" t="s">
        <v>445</v>
      </c>
      <c r="O79" s="100">
        <v>1</v>
      </c>
      <c r="P79" s="59">
        <v>43192</v>
      </c>
      <c r="Q79" s="59">
        <v>43343</v>
      </c>
      <c r="R79" s="60" t="s">
        <v>46</v>
      </c>
      <c r="S79" s="60" t="str">
        <f>IF(R79="","",VLOOKUP(R79,[2]Datos.!$G$28:$H$50,2,FALSE))</f>
        <v>Gerente General</v>
      </c>
      <c r="T79" s="60" t="str">
        <f>IF(R79="","",VLOOKUP(R79,[2]Datos.!$J$28:$K$50,2,FALSE))</f>
        <v>Profesional Universitario de Planeación</v>
      </c>
      <c r="U79" s="63" t="s">
        <v>171</v>
      </c>
      <c r="V79" s="67"/>
      <c r="W79" s="68"/>
      <c r="X79" s="60"/>
      <c r="Y79" s="69" t="str">
        <f t="shared" si="24"/>
        <v/>
      </c>
      <c r="Z79" s="70" t="str">
        <f t="shared" si="25"/>
        <v/>
      </c>
      <c r="AA79" s="71" t="str">
        <f t="shared" si="26"/>
        <v/>
      </c>
      <c r="AB79" s="71" t="str">
        <f t="shared" si="27"/>
        <v/>
      </c>
      <c r="AC79" s="72" t="str">
        <f t="shared" si="28"/>
        <v/>
      </c>
      <c r="AD79" s="108"/>
      <c r="AE79" s="63"/>
      <c r="AF79" s="73"/>
      <c r="AG79" s="74" t="str">
        <f t="shared" si="29"/>
        <v/>
      </c>
      <c r="AH79" s="75"/>
      <c r="AI79" s="69" t="str">
        <f t="shared" si="30"/>
        <v/>
      </c>
      <c r="AJ79" s="70" t="str">
        <f t="shared" si="31"/>
        <v/>
      </c>
      <c r="AK79" s="71" t="str">
        <f t="shared" si="32"/>
        <v/>
      </c>
      <c r="AL79" s="71" t="str">
        <f t="shared" si="33"/>
        <v/>
      </c>
      <c r="AM79" s="71" t="str">
        <f t="shared" si="34"/>
        <v/>
      </c>
      <c r="AN79" s="74"/>
      <c r="AO79" s="76"/>
      <c r="AP79" s="77"/>
      <c r="AQ79" s="74" t="str">
        <f t="shared" si="35"/>
        <v/>
      </c>
      <c r="AR79" s="75"/>
      <c r="AS79" s="69" t="str">
        <f t="shared" si="36"/>
        <v/>
      </c>
      <c r="AT79" s="70" t="str">
        <f t="shared" si="37"/>
        <v/>
      </c>
      <c r="AU79" s="71" t="str">
        <f t="shared" si="38"/>
        <v/>
      </c>
      <c r="AV79" s="71" t="str">
        <f t="shared" si="39"/>
        <v/>
      </c>
      <c r="AW79" s="71" t="str">
        <f t="shared" si="40"/>
        <v/>
      </c>
      <c r="AX79" s="74"/>
      <c r="AY79" s="78"/>
      <c r="AZ79" s="73"/>
      <c r="BA79" s="74" t="str">
        <f t="shared" si="41"/>
        <v/>
      </c>
      <c r="BB79" s="75"/>
      <c r="BC79" s="69" t="str">
        <f t="shared" si="42"/>
        <v/>
      </c>
      <c r="BD79" s="70" t="str">
        <f t="shared" si="43"/>
        <v/>
      </c>
      <c r="BE79" s="71" t="str">
        <f t="shared" si="44"/>
        <v/>
      </c>
      <c r="BF79" s="71" t="str">
        <f t="shared" si="45"/>
        <v/>
      </c>
      <c r="BG79" s="71" t="str">
        <f t="shared" si="46"/>
        <v/>
      </c>
      <c r="BH79" s="74"/>
      <c r="BI79" s="76"/>
      <c r="BJ79" s="79" t="str">
        <f t="shared" si="47"/>
        <v>PENDIENTE</v>
      </c>
      <c r="BK79" s="80"/>
      <c r="BL79" s="80"/>
      <c r="BM79" s="81"/>
    </row>
    <row r="80" spans="1:65" ht="308" x14ac:dyDescent="0.15">
      <c r="A80" s="58">
        <v>86</v>
      </c>
      <c r="B80" s="62">
        <v>43181</v>
      </c>
      <c r="C80" s="61" t="s">
        <v>20</v>
      </c>
      <c r="D80" s="61" t="s">
        <v>266</v>
      </c>
      <c r="E80" s="62">
        <v>43181</v>
      </c>
      <c r="F80" s="109" t="s">
        <v>267</v>
      </c>
      <c r="G80" s="61" t="s">
        <v>268</v>
      </c>
      <c r="H80" s="110" t="s">
        <v>116</v>
      </c>
      <c r="I80" s="85" t="s">
        <v>446</v>
      </c>
      <c r="J80" s="107" t="s">
        <v>447</v>
      </c>
      <c r="K80" s="61">
        <v>5</v>
      </c>
      <c r="L80" s="60" t="s">
        <v>428</v>
      </c>
      <c r="M80" s="61" t="s">
        <v>596</v>
      </c>
      <c r="N80" s="98" t="s">
        <v>640</v>
      </c>
      <c r="O80" s="98">
        <v>1</v>
      </c>
      <c r="P80" s="62">
        <v>43222</v>
      </c>
      <c r="Q80" s="62">
        <v>43250</v>
      </c>
      <c r="R80" s="60" t="s">
        <v>89</v>
      </c>
      <c r="S80" s="60" t="str">
        <f>IF(R80="","",VLOOKUP(R80,[2]Datos.!$G$28:$H$50,2,FALSE))</f>
        <v xml:space="preserve">Subdirector Administrativo </v>
      </c>
      <c r="T80" s="60" t="str">
        <f>IF(R80="","",VLOOKUP(R80,[2]Datos.!$J$28:$K$50,2,FALSE))</f>
        <v>Líder de Gestión Documental</v>
      </c>
      <c r="U80" s="63" t="s">
        <v>171</v>
      </c>
      <c r="V80" s="67"/>
      <c r="W80" s="60"/>
      <c r="X80" s="60"/>
      <c r="Y80" s="69" t="str">
        <f t="shared" si="24"/>
        <v/>
      </c>
      <c r="Z80" s="70" t="str">
        <f t="shared" si="25"/>
        <v/>
      </c>
      <c r="AA80" s="71" t="str">
        <f t="shared" si="26"/>
        <v/>
      </c>
      <c r="AB80" s="71" t="str">
        <f t="shared" si="27"/>
        <v/>
      </c>
      <c r="AC80" s="72" t="str">
        <f t="shared" si="28"/>
        <v/>
      </c>
      <c r="AD80" s="60"/>
      <c r="AE80" s="63"/>
      <c r="AF80" s="73"/>
      <c r="AG80" s="74" t="str">
        <f t="shared" si="29"/>
        <v/>
      </c>
      <c r="AH80" s="75"/>
      <c r="AI80" s="69" t="str">
        <f t="shared" si="30"/>
        <v/>
      </c>
      <c r="AJ80" s="70" t="str">
        <f t="shared" si="31"/>
        <v/>
      </c>
      <c r="AK80" s="71" t="str">
        <f t="shared" si="32"/>
        <v/>
      </c>
      <c r="AL80" s="71" t="str">
        <f t="shared" si="33"/>
        <v/>
      </c>
      <c r="AM80" s="71" t="str">
        <f t="shared" si="34"/>
        <v/>
      </c>
      <c r="AN80" s="74"/>
      <c r="AO80" s="76"/>
      <c r="AP80" s="77"/>
      <c r="AQ80" s="74" t="str">
        <f t="shared" si="35"/>
        <v/>
      </c>
      <c r="AR80" s="75"/>
      <c r="AS80" s="69" t="str">
        <f t="shared" si="36"/>
        <v/>
      </c>
      <c r="AT80" s="70" t="str">
        <f t="shared" si="37"/>
        <v/>
      </c>
      <c r="AU80" s="71" t="str">
        <f t="shared" si="38"/>
        <v/>
      </c>
      <c r="AV80" s="71" t="str">
        <f t="shared" si="39"/>
        <v/>
      </c>
      <c r="AW80" s="71" t="str">
        <f t="shared" si="40"/>
        <v/>
      </c>
      <c r="AX80" s="74"/>
      <c r="AY80" s="78"/>
      <c r="AZ80" s="73"/>
      <c r="BA80" s="74" t="str">
        <f t="shared" si="41"/>
        <v/>
      </c>
      <c r="BB80" s="75"/>
      <c r="BC80" s="69" t="str">
        <f t="shared" si="42"/>
        <v/>
      </c>
      <c r="BD80" s="70" t="str">
        <f t="shared" si="43"/>
        <v/>
      </c>
      <c r="BE80" s="71" t="str">
        <f t="shared" si="44"/>
        <v/>
      </c>
      <c r="BF80" s="71" t="str">
        <f t="shared" si="45"/>
        <v/>
      </c>
      <c r="BG80" s="71" t="str">
        <f t="shared" si="46"/>
        <v/>
      </c>
      <c r="BH80" s="74"/>
      <c r="BI80" s="76"/>
      <c r="BJ80" s="79" t="str">
        <f t="shared" si="47"/>
        <v>PENDIENTE</v>
      </c>
      <c r="BK80" s="80"/>
      <c r="BL80" s="80"/>
      <c r="BM80" s="81"/>
    </row>
    <row r="81" spans="1:65" ht="156" x14ac:dyDescent="0.15">
      <c r="A81" s="58">
        <v>87</v>
      </c>
      <c r="B81" s="62">
        <v>43181</v>
      </c>
      <c r="C81" s="61" t="s">
        <v>20</v>
      </c>
      <c r="D81" s="61" t="s">
        <v>266</v>
      </c>
      <c r="E81" s="62">
        <v>43181</v>
      </c>
      <c r="F81" s="109" t="s">
        <v>269</v>
      </c>
      <c r="G81" s="61" t="s">
        <v>270</v>
      </c>
      <c r="H81" s="110" t="s">
        <v>116</v>
      </c>
      <c r="I81" s="85" t="s">
        <v>597</v>
      </c>
      <c r="J81" s="107" t="s">
        <v>598</v>
      </c>
      <c r="K81" s="61">
        <v>2</v>
      </c>
      <c r="L81" s="60" t="s">
        <v>428</v>
      </c>
      <c r="M81" s="61" t="s">
        <v>448</v>
      </c>
      <c r="N81" s="98" t="s">
        <v>449</v>
      </c>
      <c r="O81" s="82">
        <v>0.9</v>
      </c>
      <c r="P81" s="62">
        <v>43252</v>
      </c>
      <c r="Q81" s="62">
        <v>43373</v>
      </c>
      <c r="R81" s="60" t="s">
        <v>89</v>
      </c>
      <c r="S81" s="60" t="str">
        <f>IF(R81="","",VLOOKUP(R81,[2]Datos.!$G$28:$H$50,2,FALSE))</f>
        <v xml:space="preserve">Subdirector Administrativo </v>
      </c>
      <c r="T81" s="60" t="str">
        <f>IF(R81="","",VLOOKUP(R81,[2]Datos.!$J$28:$K$50,2,FALSE))</f>
        <v>Líder de Gestión Documental</v>
      </c>
      <c r="U81" s="63" t="s">
        <v>171</v>
      </c>
      <c r="V81" s="67"/>
      <c r="W81" s="60"/>
      <c r="X81" s="60"/>
      <c r="Y81" s="69" t="str">
        <f t="shared" si="24"/>
        <v/>
      </c>
      <c r="Z81" s="70" t="str">
        <f t="shared" si="25"/>
        <v/>
      </c>
      <c r="AA81" s="71" t="str">
        <f t="shared" si="26"/>
        <v/>
      </c>
      <c r="AB81" s="71" t="str">
        <f t="shared" si="27"/>
        <v/>
      </c>
      <c r="AC81" s="72" t="str">
        <f t="shared" si="28"/>
        <v/>
      </c>
      <c r="AD81" s="60"/>
      <c r="AE81" s="63"/>
      <c r="AF81" s="73"/>
      <c r="AG81" s="74" t="str">
        <f t="shared" si="29"/>
        <v/>
      </c>
      <c r="AH81" s="75"/>
      <c r="AI81" s="69" t="str">
        <f t="shared" si="30"/>
        <v/>
      </c>
      <c r="AJ81" s="70" t="str">
        <f t="shared" si="31"/>
        <v/>
      </c>
      <c r="AK81" s="71" t="str">
        <f t="shared" si="32"/>
        <v/>
      </c>
      <c r="AL81" s="71" t="str">
        <f t="shared" si="33"/>
        <v/>
      </c>
      <c r="AM81" s="71" t="str">
        <f t="shared" si="34"/>
        <v/>
      </c>
      <c r="AN81" s="74"/>
      <c r="AO81" s="76"/>
      <c r="AP81" s="77"/>
      <c r="AQ81" s="74" t="str">
        <f t="shared" si="35"/>
        <v/>
      </c>
      <c r="AR81" s="75"/>
      <c r="AS81" s="69" t="str">
        <f t="shared" si="36"/>
        <v/>
      </c>
      <c r="AT81" s="70" t="str">
        <f t="shared" si="37"/>
        <v/>
      </c>
      <c r="AU81" s="71" t="str">
        <f t="shared" si="38"/>
        <v/>
      </c>
      <c r="AV81" s="71" t="str">
        <f t="shared" si="39"/>
        <v/>
      </c>
      <c r="AW81" s="71" t="str">
        <f t="shared" si="40"/>
        <v/>
      </c>
      <c r="AX81" s="74"/>
      <c r="AY81" s="78"/>
      <c r="AZ81" s="73"/>
      <c r="BA81" s="74" t="str">
        <f t="shared" si="41"/>
        <v/>
      </c>
      <c r="BB81" s="75"/>
      <c r="BC81" s="69" t="str">
        <f t="shared" si="42"/>
        <v/>
      </c>
      <c r="BD81" s="70" t="str">
        <f t="shared" si="43"/>
        <v/>
      </c>
      <c r="BE81" s="71" t="str">
        <f t="shared" si="44"/>
        <v/>
      </c>
      <c r="BF81" s="71" t="str">
        <f t="shared" si="45"/>
        <v/>
      </c>
      <c r="BG81" s="71" t="str">
        <f t="shared" si="46"/>
        <v/>
      </c>
      <c r="BH81" s="74"/>
      <c r="BI81" s="76"/>
      <c r="BJ81" s="79" t="str">
        <f t="shared" si="47"/>
        <v>PENDIENTE</v>
      </c>
      <c r="BK81" s="80"/>
      <c r="BL81" s="80"/>
      <c r="BM81" s="81"/>
    </row>
    <row r="82" spans="1:65" ht="169" x14ac:dyDescent="0.15">
      <c r="A82" s="58">
        <v>88</v>
      </c>
      <c r="B82" s="62">
        <v>43181</v>
      </c>
      <c r="C82" s="61" t="s">
        <v>20</v>
      </c>
      <c r="D82" s="61" t="s">
        <v>266</v>
      </c>
      <c r="E82" s="62">
        <v>43181</v>
      </c>
      <c r="F82" s="61" t="s">
        <v>271</v>
      </c>
      <c r="G82" s="61" t="s">
        <v>272</v>
      </c>
      <c r="H82" s="110" t="s">
        <v>116</v>
      </c>
      <c r="I82" s="85" t="s">
        <v>450</v>
      </c>
      <c r="J82" s="107" t="s">
        <v>599</v>
      </c>
      <c r="K82" s="61">
        <v>2</v>
      </c>
      <c r="L82" s="60" t="s">
        <v>428</v>
      </c>
      <c r="M82" s="61" t="s">
        <v>451</v>
      </c>
      <c r="N82" s="98" t="s">
        <v>452</v>
      </c>
      <c r="O82" s="82">
        <v>1</v>
      </c>
      <c r="P82" s="62">
        <v>43221</v>
      </c>
      <c r="Q82" s="62">
        <v>43250</v>
      </c>
      <c r="R82" s="60" t="s">
        <v>89</v>
      </c>
      <c r="S82" s="60" t="str">
        <f>IF(R82="","",VLOOKUP(R82,[2]Datos.!$G$28:$H$50,2,FALSE))</f>
        <v xml:space="preserve">Subdirector Administrativo </v>
      </c>
      <c r="T82" s="60" t="str">
        <f>IF(R82="","",VLOOKUP(R82,[2]Datos.!$J$28:$K$50,2,FALSE))</f>
        <v>Líder de Gestión Documental</v>
      </c>
      <c r="U82" s="63" t="s">
        <v>171</v>
      </c>
      <c r="V82" s="67"/>
      <c r="W82" s="60"/>
      <c r="X82" s="60"/>
      <c r="Y82" s="69" t="str">
        <f t="shared" si="24"/>
        <v/>
      </c>
      <c r="Z82" s="70" t="str">
        <f t="shared" si="25"/>
        <v/>
      </c>
      <c r="AA82" s="71" t="str">
        <f t="shared" si="26"/>
        <v/>
      </c>
      <c r="AB82" s="71" t="str">
        <f t="shared" si="27"/>
        <v/>
      </c>
      <c r="AC82" s="72" t="str">
        <f t="shared" si="28"/>
        <v/>
      </c>
      <c r="AD82" s="60"/>
      <c r="AE82" s="63"/>
      <c r="AF82" s="73"/>
      <c r="AG82" s="74" t="str">
        <f t="shared" si="29"/>
        <v/>
      </c>
      <c r="AH82" s="75"/>
      <c r="AI82" s="69" t="str">
        <f t="shared" si="30"/>
        <v/>
      </c>
      <c r="AJ82" s="70" t="str">
        <f t="shared" si="31"/>
        <v/>
      </c>
      <c r="AK82" s="71" t="str">
        <f t="shared" si="32"/>
        <v/>
      </c>
      <c r="AL82" s="71" t="str">
        <f t="shared" si="33"/>
        <v/>
      </c>
      <c r="AM82" s="71" t="str">
        <f t="shared" si="34"/>
        <v/>
      </c>
      <c r="AN82" s="74"/>
      <c r="AO82" s="76"/>
      <c r="AP82" s="77"/>
      <c r="AQ82" s="74" t="str">
        <f t="shared" si="35"/>
        <v/>
      </c>
      <c r="AR82" s="75"/>
      <c r="AS82" s="69" t="str">
        <f t="shared" si="36"/>
        <v/>
      </c>
      <c r="AT82" s="70" t="str">
        <f t="shared" si="37"/>
        <v/>
      </c>
      <c r="AU82" s="71" t="str">
        <f t="shared" si="38"/>
        <v/>
      </c>
      <c r="AV82" s="71" t="str">
        <f t="shared" si="39"/>
        <v/>
      </c>
      <c r="AW82" s="71" t="str">
        <f t="shared" si="40"/>
        <v/>
      </c>
      <c r="AX82" s="74"/>
      <c r="AY82" s="78"/>
      <c r="AZ82" s="73"/>
      <c r="BA82" s="74" t="str">
        <f t="shared" si="41"/>
        <v/>
      </c>
      <c r="BB82" s="75"/>
      <c r="BC82" s="69" t="str">
        <f t="shared" si="42"/>
        <v/>
      </c>
      <c r="BD82" s="70" t="str">
        <f t="shared" si="43"/>
        <v/>
      </c>
      <c r="BE82" s="71" t="str">
        <f t="shared" si="44"/>
        <v/>
      </c>
      <c r="BF82" s="71" t="str">
        <f t="shared" si="45"/>
        <v/>
      </c>
      <c r="BG82" s="71" t="str">
        <f t="shared" si="46"/>
        <v/>
      </c>
      <c r="BH82" s="74"/>
      <c r="BI82" s="76"/>
      <c r="BJ82" s="79" t="str">
        <f t="shared" si="47"/>
        <v>PENDIENTE</v>
      </c>
      <c r="BK82" s="80"/>
      <c r="BL82" s="80"/>
      <c r="BM82" s="81"/>
    </row>
    <row r="83" spans="1:65" ht="52" x14ac:dyDescent="0.15">
      <c r="A83" s="58">
        <v>89</v>
      </c>
      <c r="B83" s="62">
        <v>43181</v>
      </c>
      <c r="C83" s="61" t="s">
        <v>20</v>
      </c>
      <c r="D83" s="61" t="s">
        <v>266</v>
      </c>
      <c r="E83" s="62">
        <v>43181</v>
      </c>
      <c r="F83" s="61" t="s">
        <v>273</v>
      </c>
      <c r="G83" s="61" t="s">
        <v>274</v>
      </c>
      <c r="H83" s="110" t="s">
        <v>116</v>
      </c>
      <c r="I83" s="85" t="s">
        <v>600</v>
      </c>
      <c r="J83" s="107" t="s">
        <v>601</v>
      </c>
      <c r="K83" s="61">
        <v>1</v>
      </c>
      <c r="L83" s="60" t="s">
        <v>428</v>
      </c>
      <c r="M83" s="61" t="s">
        <v>453</v>
      </c>
      <c r="N83" s="98" t="s">
        <v>454</v>
      </c>
      <c r="O83" s="82">
        <v>1</v>
      </c>
      <c r="P83" s="62">
        <v>43313</v>
      </c>
      <c r="Q83" s="62">
        <v>43404</v>
      </c>
      <c r="R83" s="60" t="s">
        <v>89</v>
      </c>
      <c r="S83" s="60" t="str">
        <f>IF(R83="","",VLOOKUP(R83,[2]Datos.!$G$28:$H$50,2,FALSE))</f>
        <v xml:space="preserve">Subdirector Administrativo </v>
      </c>
      <c r="T83" s="60" t="str">
        <f>IF(R83="","",VLOOKUP(R83,[2]Datos.!$J$28:$K$50,2,FALSE))</f>
        <v>Líder de Gestión Documental</v>
      </c>
      <c r="U83" s="63" t="s">
        <v>171</v>
      </c>
      <c r="V83" s="67"/>
      <c r="W83" s="60"/>
      <c r="X83" s="60"/>
      <c r="Y83" s="69" t="str">
        <f t="shared" si="24"/>
        <v/>
      </c>
      <c r="Z83" s="70" t="str">
        <f t="shared" si="25"/>
        <v/>
      </c>
      <c r="AA83" s="71" t="str">
        <f t="shared" si="26"/>
        <v/>
      </c>
      <c r="AB83" s="71" t="str">
        <f t="shared" si="27"/>
        <v/>
      </c>
      <c r="AC83" s="72" t="str">
        <f t="shared" si="28"/>
        <v/>
      </c>
      <c r="AD83" s="60"/>
      <c r="AE83" s="63"/>
      <c r="AF83" s="73"/>
      <c r="AG83" s="74" t="str">
        <f t="shared" si="29"/>
        <v/>
      </c>
      <c r="AH83" s="75"/>
      <c r="AI83" s="69" t="str">
        <f t="shared" si="30"/>
        <v/>
      </c>
      <c r="AJ83" s="70" t="str">
        <f t="shared" si="31"/>
        <v/>
      </c>
      <c r="AK83" s="71" t="str">
        <f t="shared" si="32"/>
        <v/>
      </c>
      <c r="AL83" s="71" t="str">
        <f t="shared" si="33"/>
        <v/>
      </c>
      <c r="AM83" s="71" t="str">
        <f t="shared" si="34"/>
        <v/>
      </c>
      <c r="AN83" s="74"/>
      <c r="AO83" s="76"/>
      <c r="AP83" s="77"/>
      <c r="AQ83" s="74" t="str">
        <f t="shared" si="35"/>
        <v/>
      </c>
      <c r="AR83" s="75"/>
      <c r="AS83" s="69" t="str">
        <f t="shared" si="36"/>
        <v/>
      </c>
      <c r="AT83" s="70" t="str">
        <f t="shared" si="37"/>
        <v/>
      </c>
      <c r="AU83" s="71" t="str">
        <f t="shared" si="38"/>
        <v/>
      </c>
      <c r="AV83" s="71" t="str">
        <f t="shared" si="39"/>
        <v/>
      </c>
      <c r="AW83" s="71" t="str">
        <f t="shared" si="40"/>
        <v/>
      </c>
      <c r="AX83" s="74"/>
      <c r="AY83" s="78"/>
      <c r="AZ83" s="73"/>
      <c r="BA83" s="74" t="str">
        <f t="shared" si="41"/>
        <v/>
      </c>
      <c r="BB83" s="75"/>
      <c r="BC83" s="69" t="str">
        <f t="shared" si="42"/>
        <v/>
      </c>
      <c r="BD83" s="70" t="str">
        <f t="shared" si="43"/>
        <v/>
      </c>
      <c r="BE83" s="71" t="str">
        <f t="shared" si="44"/>
        <v/>
      </c>
      <c r="BF83" s="71" t="str">
        <f t="shared" si="45"/>
        <v/>
      </c>
      <c r="BG83" s="71" t="str">
        <f t="shared" si="46"/>
        <v/>
      </c>
      <c r="BH83" s="74"/>
      <c r="BI83" s="76"/>
      <c r="BJ83" s="79" t="str">
        <f t="shared" si="47"/>
        <v>PENDIENTE</v>
      </c>
      <c r="BK83" s="80"/>
      <c r="BL83" s="80"/>
      <c r="BM83" s="81"/>
    </row>
    <row r="84" spans="1:65" ht="117" x14ac:dyDescent="0.15">
      <c r="A84" s="58">
        <v>90</v>
      </c>
      <c r="B84" s="62">
        <v>43181</v>
      </c>
      <c r="C84" s="61" t="s">
        <v>20</v>
      </c>
      <c r="D84" s="61" t="s">
        <v>266</v>
      </c>
      <c r="E84" s="62">
        <v>43181</v>
      </c>
      <c r="F84" s="61" t="s">
        <v>275</v>
      </c>
      <c r="G84" s="61" t="s">
        <v>276</v>
      </c>
      <c r="H84" s="110" t="s">
        <v>116</v>
      </c>
      <c r="I84" s="85" t="s">
        <v>455</v>
      </c>
      <c r="J84" s="107" t="s">
        <v>602</v>
      </c>
      <c r="K84" s="61">
        <v>3</v>
      </c>
      <c r="L84" s="60" t="s">
        <v>428</v>
      </c>
      <c r="M84" s="61" t="s">
        <v>603</v>
      </c>
      <c r="N84" s="98" t="s">
        <v>456</v>
      </c>
      <c r="O84" s="82">
        <v>0.7</v>
      </c>
      <c r="P84" s="62">
        <v>43252</v>
      </c>
      <c r="Q84" s="62">
        <v>43462</v>
      </c>
      <c r="R84" s="60" t="s">
        <v>89</v>
      </c>
      <c r="S84" s="60" t="str">
        <f>IF(R84="","",VLOOKUP(R84,[2]Datos.!$G$28:$H$50,2,FALSE))</f>
        <v xml:space="preserve">Subdirector Administrativo </v>
      </c>
      <c r="T84" s="60" t="str">
        <f>IF(R84="","",VLOOKUP(R84,[2]Datos.!$J$28:$K$50,2,FALSE))</f>
        <v>Líder de Gestión Documental</v>
      </c>
      <c r="U84" s="63" t="s">
        <v>171</v>
      </c>
      <c r="V84" s="67"/>
      <c r="W84" s="60"/>
      <c r="X84" s="60"/>
      <c r="Y84" s="69" t="str">
        <f t="shared" si="24"/>
        <v/>
      </c>
      <c r="Z84" s="70" t="str">
        <f t="shared" si="25"/>
        <v/>
      </c>
      <c r="AA84" s="71" t="str">
        <f t="shared" si="26"/>
        <v/>
      </c>
      <c r="AB84" s="71" t="str">
        <f t="shared" si="27"/>
        <v/>
      </c>
      <c r="AC84" s="72" t="str">
        <f t="shared" si="28"/>
        <v/>
      </c>
      <c r="AD84" s="60"/>
      <c r="AE84" s="63"/>
      <c r="AF84" s="73"/>
      <c r="AG84" s="74" t="str">
        <f t="shared" si="29"/>
        <v/>
      </c>
      <c r="AH84" s="75"/>
      <c r="AI84" s="69" t="str">
        <f t="shared" si="30"/>
        <v/>
      </c>
      <c r="AJ84" s="70" t="str">
        <f t="shared" si="31"/>
        <v/>
      </c>
      <c r="AK84" s="71" t="str">
        <f t="shared" si="32"/>
        <v/>
      </c>
      <c r="AL84" s="71" t="str">
        <f t="shared" si="33"/>
        <v/>
      </c>
      <c r="AM84" s="71" t="str">
        <f t="shared" si="34"/>
        <v/>
      </c>
      <c r="AN84" s="74"/>
      <c r="AO84" s="76"/>
      <c r="AP84" s="77"/>
      <c r="AQ84" s="74" t="str">
        <f t="shared" si="35"/>
        <v/>
      </c>
      <c r="AR84" s="75"/>
      <c r="AS84" s="69" t="str">
        <f t="shared" si="36"/>
        <v/>
      </c>
      <c r="AT84" s="70" t="str">
        <f t="shared" si="37"/>
        <v/>
      </c>
      <c r="AU84" s="71" t="str">
        <f t="shared" si="38"/>
        <v/>
      </c>
      <c r="AV84" s="71" t="str">
        <f t="shared" si="39"/>
        <v/>
      </c>
      <c r="AW84" s="71" t="str">
        <f t="shared" si="40"/>
        <v/>
      </c>
      <c r="AX84" s="74"/>
      <c r="AY84" s="78"/>
      <c r="AZ84" s="73"/>
      <c r="BA84" s="74" t="str">
        <f t="shared" si="41"/>
        <v/>
      </c>
      <c r="BB84" s="75"/>
      <c r="BC84" s="69" t="str">
        <f t="shared" si="42"/>
        <v/>
      </c>
      <c r="BD84" s="70" t="str">
        <f t="shared" si="43"/>
        <v/>
      </c>
      <c r="BE84" s="71" t="str">
        <f t="shared" si="44"/>
        <v/>
      </c>
      <c r="BF84" s="71" t="str">
        <f t="shared" si="45"/>
        <v/>
      </c>
      <c r="BG84" s="71" t="str">
        <f t="shared" si="46"/>
        <v/>
      </c>
      <c r="BH84" s="74"/>
      <c r="BI84" s="76"/>
      <c r="BJ84" s="79" t="str">
        <f t="shared" si="47"/>
        <v>PENDIENTE</v>
      </c>
      <c r="BK84" s="80"/>
      <c r="BL84" s="80"/>
      <c r="BM84" s="81"/>
    </row>
    <row r="85" spans="1:65" ht="78" x14ac:dyDescent="0.15">
      <c r="A85" s="58">
        <v>91</v>
      </c>
      <c r="B85" s="62">
        <v>43181</v>
      </c>
      <c r="C85" s="61" t="s">
        <v>20</v>
      </c>
      <c r="D85" s="61" t="s">
        <v>266</v>
      </c>
      <c r="E85" s="62">
        <v>43181</v>
      </c>
      <c r="F85" s="109" t="s">
        <v>277</v>
      </c>
      <c r="G85" s="61" t="s">
        <v>278</v>
      </c>
      <c r="H85" s="110" t="s">
        <v>116</v>
      </c>
      <c r="I85" s="85" t="s">
        <v>457</v>
      </c>
      <c r="J85" s="107" t="s">
        <v>458</v>
      </c>
      <c r="K85" s="61">
        <v>1</v>
      </c>
      <c r="L85" s="60" t="s">
        <v>428</v>
      </c>
      <c r="M85" s="61" t="s">
        <v>459</v>
      </c>
      <c r="N85" s="98" t="s">
        <v>460</v>
      </c>
      <c r="O85" s="82">
        <v>1</v>
      </c>
      <c r="P85" s="62">
        <v>43313</v>
      </c>
      <c r="Q85" s="62">
        <v>43464</v>
      </c>
      <c r="R85" s="60" t="s">
        <v>89</v>
      </c>
      <c r="S85" s="60" t="str">
        <f>IF(R85="","",VLOOKUP(R85,[2]Datos.!$G$28:$H$50,2,FALSE))</f>
        <v xml:space="preserve">Subdirector Administrativo </v>
      </c>
      <c r="T85" s="60" t="str">
        <f>IF(R85="","",VLOOKUP(R85,[2]Datos.!$J$28:$K$50,2,FALSE))</f>
        <v>Líder de Gestión Documental</v>
      </c>
      <c r="U85" s="63" t="s">
        <v>171</v>
      </c>
      <c r="V85" s="67"/>
      <c r="W85" s="60"/>
      <c r="X85" s="60"/>
      <c r="Y85" s="69" t="str">
        <f t="shared" si="24"/>
        <v/>
      </c>
      <c r="Z85" s="70" t="str">
        <f t="shared" si="25"/>
        <v/>
      </c>
      <c r="AA85" s="71" t="str">
        <f t="shared" si="26"/>
        <v/>
      </c>
      <c r="AB85" s="71" t="str">
        <f t="shared" si="27"/>
        <v/>
      </c>
      <c r="AC85" s="72" t="str">
        <f t="shared" si="28"/>
        <v/>
      </c>
      <c r="AD85" s="60"/>
      <c r="AE85" s="63"/>
      <c r="AF85" s="73"/>
      <c r="AG85" s="74" t="str">
        <f t="shared" si="29"/>
        <v/>
      </c>
      <c r="AH85" s="75"/>
      <c r="AI85" s="69" t="str">
        <f t="shared" si="30"/>
        <v/>
      </c>
      <c r="AJ85" s="70" t="str">
        <f t="shared" si="31"/>
        <v/>
      </c>
      <c r="AK85" s="71" t="str">
        <f t="shared" si="32"/>
        <v/>
      </c>
      <c r="AL85" s="71" t="str">
        <f t="shared" si="33"/>
        <v/>
      </c>
      <c r="AM85" s="71" t="str">
        <f t="shared" si="34"/>
        <v/>
      </c>
      <c r="AN85" s="74"/>
      <c r="AO85" s="76"/>
      <c r="AP85" s="77"/>
      <c r="AQ85" s="74" t="str">
        <f t="shared" si="35"/>
        <v/>
      </c>
      <c r="AR85" s="75"/>
      <c r="AS85" s="69" t="str">
        <f t="shared" si="36"/>
        <v/>
      </c>
      <c r="AT85" s="70" t="str">
        <f t="shared" si="37"/>
        <v/>
      </c>
      <c r="AU85" s="71" t="str">
        <f t="shared" si="38"/>
        <v/>
      </c>
      <c r="AV85" s="71" t="str">
        <f t="shared" si="39"/>
        <v/>
      </c>
      <c r="AW85" s="71" t="str">
        <f t="shared" si="40"/>
        <v/>
      </c>
      <c r="AX85" s="74"/>
      <c r="AY85" s="78"/>
      <c r="AZ85" s="73"/>
      <c r="BA85" s="74" t="str">
        <f t="shared" si="41"/>
        <v/>
      </c>
      <c r="BB85" s="75"/>
      <c r="BC85" s="69" t="str">
        <f t="shared" si="42"/>
        <v/>
      </c>
      <c r="BD85" s="70" t="str">
        <f t="shared" si="43"/>
        <v/>
      </c>
      <c r="BE85" s="71" t="str">
        <f t="shared" si="44"/>
        <v/>
      </c>
      <c r="BF85" s="71" t="str">
        <f t="shared" si="45"/>
        <v/>
      </c>
      <c r="BG85" s="71" t="str">
        <f t="shared" si="46"/>
        <v/>
      </c>
      <c r="BH85" s="74"/>
      <c r="BI85" s="76"/>
      <c r="BJ85" s="79" t="str">
        <f t="shared" si="47"/>
        <v>PENDIENTE</v>
      </c>
      <c r="BK85" s="80"/>
      <c r="BL85" s="80"/>
      <c r="BM85" s="81"/>
    </row>
    <row r="86" spans="1:65" ht="65" x14ac:dyDescent="0.15">
      <c r="A86" s="58">
        <v>92</v>
      </c>
      <c r="B86" s="62">
        <v>43181</v>
      </c>
      <c r="C86" s="61" t="s">
        <v>20</v>
      </c>
      <c r="D86" s="61" t="s">
        <v>266</v>
      </c>
      <c r="E86" s="62">
        <v>43181</v>
      </c>
      <c r="F86" s="109" t="s">
        <v>279</v>
      </c>
      <c r="G86" s="61" t="s">
        <v>280</v>
      </c>
      <c r="H86" s="110" t="s">
        <v>116</v>
      </c>
      <c r="I86" s="85" t="s">
        <v>461</v>
      </c>
      <c r="J86" s="107" t="s">
        <v>462</v>
      </c>
      <c r="K86" s="61">
        <v>1</v>
      </c>
      <c r="L86" s="60" t="s">
        <v>428</v>
      </c>
      <c r="M86" s="61" t="s">
        <v>604</v>
      </c>
      <c r="N86" s="98" t="s">
        <v>463</v>
      </c>
      <c r="O86" s="82">
        <v>1</v>
      </c>
      <c r="P86" s="62">
        <v>43282</v>
      </c>
      <c r="Q86" s="62">
        <v>43373</v>
      </c>
      <c r="R86" s="60" t="s">
        <v>89</v>
      </c>
      <c r="S86" s="60" t="str">
        <f>IF(R86="","",VLOOKUP(R86,[2]Datos.!$G$28:$H$50,2,FALSE))</f>
        <v xml:space="preserve">Subdirector Administrativo </v>
      </c>
      <c r="T86" s="60" t="str">
        <f>IF(R86="","",VLOOKUP(R86,[2]Datos.!$J$28:$K$50,2,FALSE))</f>
        <v>Líder de Gestión Documental</v>
      </c>
      <c r="U86" s="63" t="s">
        <v>171</v>
      </c>
      <c r="V86" s="67"/>
      <c r="W86" s="60"/>
      <c r="X86" s="60"/>
      <c r="Y86" s="69" t="str">
        <f t="shared" si="24"/>
        <v/>
      </c>
      <c r="Z86" s="70" t="str">
        <f t="shared" si="25"/>
        <v/>
      </c>
      <c r="AA86" s="71" t="str">
        <f t="shared" si="26"/>
        <v/>
      </c>
      <c r="AB86" s="71" t="str">
        <f t="shared" si="27"/>
        <v/>
      </c>
      <c r="AC86" s="72" t="str">
        <f t="shared" si="28"/>
        <v/>
      </c>
      <c r="AD86" s="60"/>
      <c r="AE86" s="63"/>
      <c r="AF86" s="73"/>
      <c r="AG86" s="74" t="str">
        <f t="shared" si="29"/>
        <v/>
      </c>
      <c r="AH86" s="75"/>
      <c r="AI86" s="69" t="str">
        <f t="shared" si="30"/>
        <v/>
      </c>
      <c r="AJ86" s="70" t="str">
        <f t="shared" si="31"/>
        <v/>
      </c>
      <c r="AK86" s="71" t="str">
        <f t="shared" si="32"/>
        <v/>
      </c>
      <c r="AL86" s="71" t="str">
        <f t="shared" si="33"/>
        <v/>
      </c>
      <c r="AM86" s="71" t="str">
        <f t="shared" si="34"/>
        <v/>
      </c>
      <c r="AN86" s="74"/>
      <c r="AO86" s="76"/>
      <c r="AP86" s="77"/>
      <c r="AQ86" s="74" t="str">
        <f t="shared" si="35"/>
        <v/>
      </c>
      <c r="AR86" s="75"/>
      <c r="AS86" s="69" t="str">
        <f t="shared" si="36"/>
        <v/>
      </c>
      <c r="AT86" s="70" t="str">
        <f t="shared" si="37"/>
        <v/>
      </c>
      <c r="AU86" s="71" t="str">
        <f t="shared" si="38"/>
        <v/>
      </c>
      <c r="AV86" s="71" t="str">
        <f t="shared" si="39"/>
        <v/>
      </c>
      <c r="AW86" s="71" t="str">
        <f t="shared" si="40"/>
        <v/>
      </c>
      <c r="AX86" s="74"/>
      <c r="AY86" s="78"/>
      <c r="AZ86" s="73"/>
      <c r="BA86" s="74" t="str">
        <f t="shared" si="41"/>
        <v/>
      </c>
      <c r="BB86" s="75"/>
      <c r="BC86" s="69" t="str">
        <f t="shared" si="42"/>
        <v/>
      </c>
      <c r="BD86" s="70" t="str">
        <f t="shared" si="43"/>
        <v/>
      </c>
      <c r="BE86" s="71" t="str">
        <f t="shared" si="44"/>
        <v/>
      </c>
      <c r="BF86" s="71" t="str">
        <f t="shared" si="45"/>
        <v/>
      </c>
      <c r="BG86" s="71" t="str">
        <f t="shared" si="46"/>
        <v/>
      </c>
      <c r="BH86" s="74"/>
      <c r="BI86" s="76"/>
      <c r="BJ86" s="79" t="str">
        <f t="shared" si="47"/>
        <v>PENDIENTE</v>
      </c>
      <c r="BK86" s="80"/>
      <c r="BL86" s="80"/>
      <c r="BM86" s="81"/>
    </row>
    <row r="87" spans="1:65" ht="52" x14ac:dyDescent="0.15">
      <c r="A87" s="58">
        <v>93</v>
      </c>
      <c r="B87" s="62">
        <v>43181</v>
      </c>
      <c r="C87" s="61" t="s">
        <v>20</v>
      </c>
      <c r="D87" s="61" t="s">
        <v>281</v>
      </c>
      <c r="E87" s="62">
        <v>43181</v>
      </c>
      <c r="F87" s="61" t="s">
        <v>282</v>
      </c>
      <c r="G87" s="61" t="s">
        <v>283</v>
      </c>
      <c r="H87" s="110" t="s">
        <v>116</v>
      </c>
      <c r="I87" s="85" t="s">
        <v>464</v>
      </c>
      <c r="J87" s="107" t="s">
        <v>465</v>
      </c>
      <c r="K87" s="111">
        <v>2</v>
      </c>
      <c r="L87" s="60" t="s">
        <v>428</v>
      </c>
      <c r="M87" s="61" t="s">
        <v>466</v>
      </c>
      <c r="N87" s="98" t="s">
        <v>467</v>
      </c>
      <c r="O87" s="82">
        <v>1</v>
      </c>
      <c r="P87" s="62">
        <v>43160</v>
      </c>
      <c r="Q87" s="62">
        <v>43281</v>
      </c>
      <c r="R87" s="60" t="s">
        <v>89</v>
      </c>
      <c r="S87" s="60" t="str">
        <f>IF(R87="","",VLOOKUP(R87,[2]Datos.!$G$28:$H$50,2,FALSE))</f>
        <v xml:space="preserve">Subdirector Administrativo </v>
      </c>
      <c r="T87" s="60" t="str">
        <f>IF(R87="","",VLOOKUP(R87,[2]Datos.!$J$28:$K$50,2,FALSE))</f>
        <v>Líder de Gestión Documental</v>
      </c>
      <c r="U87" s="63" t="s">
        <v>171</v>
      </c>
      <c r="V87" s="67"/>
      <c r="W87" s="68"/>
      <c r="X87" s="60"/>
      <c r="Y87" s="69" t="str">
        <f t="shared" si="24"/>
        <v/>
      </c>
      <c r="Z87" s="70" t="str">
        <f t="shared" si="25"/>
        <v/>
      </c>
      <c r="AA87" s="71" t="str">
        <f t="shared" si="26"/>
        <v/>
      </c>
      <c r="AB87" s="71" t="str">
        <f t="shared" si="27"/>
        <v/>
      </c>
      <c r="AC87" s="72" t="str">
        <f t="shared" si="28"/>
        <v/>
      </c>
      <c r="AD87" s="68"/>
      <c r="AE87" s="63"/>
      <c r="AF87" s="73"/>
      <c r="AG87" s="74" t="str">
        <f t="shared" si="29"/>
        <v/>
      </c>
      <c r="AH87" s="75"/>
      <c r="AI87" s="69" t="str">
        <f t="shared" si="30"/>
        <v/>
      </c>
      <c r="AJ87" s="70" t="str">
        <f t="shared" si="31"/>
        <v/>
      </c>
      <c r="AK87" s="71" t="str">
        <f t="shared" si="32"/>
        <v/>
      </c>
      <c r="AL87" s="71" t="str">
        <f t="shared" si="33"/>
        <v/>
      </c>
      <c r="AM87" s="71" t="str">
        <f t="shared" si="34"/>
        <v/>
      </c>
      <c r="AN87" s="74"/>
      <c r="AO87" s="76"/>
      <c r="AP87" s="77"/>
      <c r="AQ87" s="74" t="str">
        <f t="shared" si="35"/>
        <v/>
      </c>
      <c r="AR87" s="75"/>
      <c r="AS87" s="69" t="str">
        <f t="shared" si="36"/>
        <v/>
      </c>
      <c r="AT87" s="70" t="str">
        <f t="shared" si="37"/>
        <v/>
      </c>
      <c r="AU87" s="71" t="str">
        <f t="shared" si="38"/>
        <v/>
      </c>
      <c r="AV87" s="71" t="str">
        <f t="shared" si="39"/>
        <v/>
      </c>
      <c r="AW87" s="71" t="str">
        <f t="shared" si="40"/>
        <v/>
      </c>
      <c r="AX87" s="74"/>
      <c r="AY87" s="78"/>
      <c r="AZ87" s="73"/>
      <c r="BA87" s="74" t="str">
        <f t="shared" si="41"/>
        <v/>
      </c>
      <c r="BB87" s="75"/>
      <c r="BC87" s="69" t="str">
        <f t="shared" si="42"/>
        <v/>
      </c>
      <c r="BD87" s="70" t="str">
        <f t="shared" si="43"/>
        <v/>
      </c>
      <c r="BE87" s="71" t="str">
        <f t="shared" si="44"/>
        <v/>
      </c>
      <c r="BF87" s="71" t="str">
        <f t="shared" si="45"/>
        <v/>
      </c>
      <c r="BG87" s="71" t="str">
        <f t="shared" si="46"/>
        <v/>
      </c>
      <c r="BH87" s="74"/>
      <c r="BI87" s="76"/>
      <c r="BJ87" s="79" t="str">
        <f t="shared" si="47"/>
        <v>PENDIENTE</v>
      </c>
      <c r="BK87" s="80"/>
      <c r="BL87" s="80"/>
      <c r="BM87" s="81"/>
    </row>
    <row r="88" spans="1:65" ht="52" x14ac:dyDescent="0.15">
      <c r="A88" s="58">
        <v>94</v>
      </c>
      <c r="B88" s="62">
        <v>43181</v>
      </c>
      <c r="C88" s="61" t="s">
        <v>20</v>
      </c>
      <c r="D88" s="61" t="s">
        <v>281</v>
      </c>
      <c r="E88" s="62">
        <v>43181</v>
      </c>
      <c r="F88" s="61" t="s">
        <v>284</v>
      </c>
      <c r="G88" s="61" t="s">
        <v>285</v>
      </c>
      <c r="H88" s="110" t="s">
        <v>116</v>
      </c>
      <c r="I88" s="85" t="s">
        <v>468</v>
      </c>
      <c r="J88" s="107" t="s">
        <v>469</v>
      </c>
      <c r="K88" s="61">
        <v>1</v>
      </c>
      <c r="L88" s="60" t="s">
        <v>428</v>
      </c>
      <c r="M88" s="61" t="s">
        <v>605</v>
      </c>
      <c r="N88" s="98" t="s">
        <v>470</v>
      </c>
      <c r="O88" s="82">
        <v>0.8</v>
      </c>
      <c r="P88" s="62">
        <v>43221</v>
      </c>
      <c r="Q88" s="62">
        <v>43462</v>
      </c>
      <c r="R88" s="60" t="s">
        <v>89</v>
      </c>
      <c r="S88" s="60" t="str">
        <f>IF(R88="","",VLOOKUP(R88,[2]Datos.!$G$28:$H$50,2,FALSE))</f>
        <v xml:space="preserve">Subdirector Administrativo </v>
      </c>
      <c r="T88" s="60" t="str">
        <f>IF(R88="","",VLOOKUP(R88,[2]Datos.!$J$28:$K$50,2,FALSE))</f>
        <v>Líder de Gestión Documental</v>
      </c>
      <c r="U88" s="63" t="s">
        <v>171</v>
      </c>
      <c r="V88" s="67"/>
      <c r="W88" s="60"/>
      <c r="X88" s="60"/>
      <c r="Y88" s="69" t="str">
        <f t="shared" si="24"/>
        <v/>
      </c>
      <c r="Z88" s="70" t="str">
        <f t="shared" si="25"/>
        <v/>
      </c>
      <c r="AA88" s="71" t="str">
        <f t="shared" si="26"/>
        <v/>
      </c>
      <c r="AB88" s="71" t="str">
        <f t="shared" si="27"/>
        <v/>
      </c>
      <c r="AC88" s="72" t="str">
        <f t="shared" si="28"/>
        <v/>
      </c>
      <c r="AD88" s="60"/>
      <c r="AE88" s="63"/>
      <c r="AF88" s="73"/>
      <c r="AG88" s="74" t="str">
        <f t="shared" si="29"/>
        <v/>
      </c>
      <c r="AH88" s="75"/>
      <c r="AI88" s="69" t="str">
        <f t="shared" si="30"/>
        <v/>
      </c>
      <c r="AJ88" s="70" t="str">
        <f t="shared" si="31"/>
        <v/>
      </c>
      <c r="AK88" s="71" t="str">
        <f t="shared" si="32"/>
        <v/>
      </c>
      <c r="AL88" s="71" t="str">
        <f t="shared" si="33"/>
        <v/>
      </c>
      <c r="AM88" s="71" t="str">
        <f t="shared" si="34"/>
        <v/>
      </c>
      <c r="AN88" s="74"/>
      <c r="AO88" s="76"/>
      <c r="AP88" s="77"/>
      <c r="AQ88" s="74" t="str">
        <f t="shared" si="35"/>
        <v/>
      </c>
      <c r="AR88" s="75"/>
      <c r="AS88" s="69" t="str">
        <f t="shared" si="36"/>
        <v/>
      </c>
      <c r="AT88" s="70" t="str">
        <f t="shared" si="37"/>
        <v/>
      </c>
      <c r="AU88" s="71" t="str">
        <f t="shared" si="38"/>
        <v/>
      </c>
      <c r="AV88" s="71" t="str">
        <f t="shared" si="39"/>
        <v/>
      </c>
      <c r="AW88" s="71" t="str">
        <f t="shared" si="40"/>
        <v/>
      </c>
      <c r="AX88" s="74"/>
      <c r="AY88" s="78"/>
      <c r="AZ88" s="73"/>
      <c r="BA88" s="74" t="str">
        <f t="shared" si="41"/>
        <v/>
      </c>
      <c r="BB88" s="75"/>
      <c r="BC88" s="69" t="str">
        <f t="shared" si="42"/>
        <v/>
      </c>
      <c r="BD88" s="70" t="str">
        <f t="shared" si="43"/>
        <v/>
      </c>
      <c r="BE88" s="71" t="str">
        <f t="shared" si="44"/>
        <v/>
      </c>
      <c r="BF88" s="71" t="str">
        <f t="shared" si="45"/>
        <v/>
      </c>
      <c r="BG88" s="71" t="str">
        <f t="shared" si="46"/>
        <v/>
      </c>
      <c r="BH88" s="74"/>
      <c r="BI88" s="76"/>
      <c r="BJ88" s="79" t="str">
        <f t="shared" si="47"/>
        <v>PENDIENTE</v>
      </c>
      <c r="BK88" s="80"/>
      <c r="BL88" s="80"/>
      <c r="BM88" s="81"/>
    </row>
    <row r="89" spans="1:65" ht="52" x14ac:dyDescent="0.15">
      <c r="A89" s="58">
        <v>95</v>
      </c>
      <c r="B89" s="62">
        <v>43181</v>
      </c>
      <c r="C89" s="61" t="s">
        <v>20</v>
      </c>
      <c r="D89" s="61" t="s">
        <v>281</v>
      </c>
      <c r="E89" s="62">
        <v>43181</v>
      </c>
      <c r="F89" s="61" t="s">
        <v>286</v>
      </c>
      <c r="G89" s="61" t="s">
        <v>287</v>
      </c>
      <c r="H89" s="110" t="s">
        <v>116</v>
      </c>
      <c r="I89" s="85" t="s">
        <v>471</v>
      </c>
      <c r="J89" s="107" t="s">
        <v>606</v>
      </c>
      <c r="K89" s="61">
        <v>1</v>
      </c>
      <c r="L89" s="60" t="s">
        <v>428</v>
      </c>
      <c r="M89" s="61" t="s">
        <v>472</v>
      </c>
      <c r="N89" s="98" t="s">
        <v>473</v>
      </c>
      <c r="O89" s="82">
        <v>1</v>
      </c>
      <c r="P89" s="62">
        <v>43222</v>
      </c>
      <c r="Q89" s="62">
        <v>43250</v>
      </c>
      <c r="R89" s="60" t="s">
        <v>89</v>
      </c>
      <c r="S89" s="60" t="str">
        <f>IF(R89="","",VLOOKUP(R89,[2]Datos.!$G$28:$H$50,2,FALSE))</f>
        <v xml:space="preserve">Subdirector Administrativo </v>
      </c>
      <c r="T89" s="60" t="str">
        <f>IF(R89="","",VLOOKUP(R89,[2]Datos.!$J$28:$K$50,2,FALSE))</f>
        <v>Líder de Gestión Documental</v>
      </c>
      <c r="U89" s="63" t="s">
        <v>171</v>
      </c>
      <c r="V89" s="67"/>
      <c r="W89" s="60"/>
      <c r="X89" s="60"/>
      <c r="Y89" s="69" t="str">
        <f t="shared" si="24"/>
        <v/>
      </c>
      <c r="Z89" s="70" t="str">
        <f t="shared" si="25"/>
        <v/>
      </c>
      <c r="AA89" s="71" t="str">
        <f t="shared" si="26"/>
        <v/>
      </c>
      <c r="AB89" s="71" t="str">
        <f t="shared" si="27"/>
        <v/>
      </c>
      <c r="AC89" s="72" t="str">
        <f t="shared" si="28"/>
        <v/>
      </c>
      <c r="AD89" s="60"/>
      <c r="AE89" s="63"/>
      <c r="AF89" s="73"/>
      <c r="AG89" s="74" t="str">
        <f t="shared" si="29"/>
        <v/>
      </c>
      <c r="AH89" s="75"/>
      <c r="AI89" s="69" t="str">
        <f t="shared" si="30"/>
        <v/>
      </c>
      <c r="AJ89" s="70" t="str">
        <f t="shared" si="31"/>
        <v/>
      </c>
      <c r="AK89" s="71" t="str">
        <f t="shared" si="32"/>
        <v/>
      </c>
      <c r="AL89" s="71" t="str">
        <f t="shared" si="33"/>
        <v/>
      </c>
      <c r="AM89" s="71" t="str">
        <f t="shared" si="34"/>
        <v/>
      </c>
      <c r="AN89" s="74"/>
      <c r="AO89" s="76"/>
      <c r="AP89" s="77"/>
      <c r="AQ89" s="74" t="str">
        <f t="shared" si="35"/>
        <v/>
      </c>
      <c r="AR89" s="75"/>
      <c r="AS89" s="69" t="str">
        <f t="shared" si="36"/>
        <v/>
      </c>
      <c r="AT89" s="70" t="str">
        <f t="shared" si="37"/>
        <v/>
      </c>
      <c r="AU89" s="71" t="str">
        <f t="shared" si="38"/>
        <v/>
      </c>
      <c r="AV89" s="71" t="str">
        <f t="shared" si="39"/>
        <v/>
      </c>
      <c r="AW89" s="71" t="str">
        <f t="shared" si="40"/>
        <v/>
      </c>
      <c r="AX89" s="74"/>
      <c r="AY89" s="78"/>
      <c r="AZ89" s="73"/>
      <c r="BA89" s="74" t="str">
        <f t="shared" si="41"/>
        <v/>
      </c>
      <c r="BB89" s="75"/>
      <c r="BC89" s="69" t="str">
        <f t="shared" si="42"/>
        <v/>
      </c>
      <c r="BD89" s="70" t="str">
        <f t="shared" si="43"/>
        <v/>
      </c>
      <c r="BE89" s="71" t="str">
        <f t="shared" si="44"/>
        <v/>
      </c>
      <c r="BF89" s="71" t="str">
        <f t="shared" si="45"/>
        <v/>
      </c>
      <c r="BG89" s="71" t="str">
        <f t="shared" si="46"/>
        <v/>
      </c>
      <c r="BH89" s="74"/>
      <c r="BI89" s="76"/>
      <c r="BJ89" s="79" t="str">
        <f t="shared" si="47"/>
        <v>PENDIENTE</v>
      </c>
      <c r="BK89" s="80"/>
      <c r="BL89" s="80"/>
      <c r="BM89" s="81"/>
    </row>
    <row r="90" spans="1:65" ht="52" x14ac:dyDescent="0.15">
      <c r="A90" s="58">
        <v>96</v>
      </c>
      <c r="B90" s="62">
        <v>43181</v>
      </c>
      <c r="C90" s="61" t="s">
        <v>20</v>
      </c>
      <c r="D90" s="61" t="s">
        <v>266</v>
      </c>
      <c r="E90" s="62">
        <v>43181</v>
      </c>
      <c r="F90" s="109" t="s">
        <v>288</v>
      </c>
      <c r="G90" s="61" t="s">
        <v>289</v>
      </c>
      <c r="H90" s="110" t="s">
        <v>116</v>
      </c>
      <c r="I90" s="85" t="s">
        <v>474</v>
      </c>
      <c r="J90" s="61" t="s">
        <v>607</v>
      </c>
      <c r="K90" s="61">
        <v>1</v>
      </c>
      <c r="L90" s="60" t="s">
        <v>428</v>
      </c>
      <c r="M90" s="61" t="s">
        <v>475</v>
      </c>
      <c r="N90" s="98" t="s">
        <v>476</v>
      </c>
      <c r="O90" s="82">
        <v>1</v>
      </c>
      <c r="P90" s="62">
        <v>43221</v>
      </c>
      <c r="Q90" s="62">
        <v>43311</v>
      </c>
      <c r="R90" s="60" t="s">
        <v>89</v>
      </c>
      <c r="S90" s="60" t="str">
        <f>IF(R90="","",VLOOKUP(R90,[2]Datos.!$G$28:$H$50,2,FALSE))</f>
        <v xml:space="preserve">Subdirector Administrativo </v>
      </c>
      <c r="T90" s="60" t="str">
        <f>IF(R90="","",VLOOKUP(R90,[2]Datos.!$J$28:$K$50,2,FALSE))</f>
        <v>Líder de Gestión Documental</v>
      </c>
      <c r="U90" s="63" t="s">
        <v>171</v>
      </c>
      <c r="V90" s="67"/>
      <c r="W90" s="60"/>
      <c r="X90" s="60"/>
      <c r="Y90" s="69" t="str">
        <f t="shared" si="24"/>
        <v/>
      </c>
      <c r="Z90" s="70" t="str">
        <f t="shared" si="25"/>
        <v/>
      </c>
      <c r="AA90" s="71" t="str">
        <f t="shared" si="26"/>
        <v/>
      </c>
      <c r="AB90" s="71" t="str">
        <f t="shared" si="27"/>
        <v/>
      </c>
      <c r="AC90" s="72" t="str">
        <f t="shared" si="28"/>
        <v/>
      </c>
      <c r="AD90" s="60"/>
      <c r="AE90" s="63"/>
      <c r="AF90" s="73"/>
      <c r="AG90" s="74" t="str">
        <f t="shared" si="29"/>
        <v/>
      </c>
      <c r="AH90" s="75"/>
      <c r="AI90" s="69" t="str">
        <f t="shared" si="30"/>
        <v/>
      </c>
      <c r="AJ90" s="70" t="str">
        <f t="shared" si="31"/>
        <v/>
      </c>
      <c r="AK90" s="71" t="str">
        <f t="shared" si="32"/>
        <v/>
      </c>
      <c r="AL90" s="71" t="str">
        <f t="shared" si="33"/>
        <v/>
      </c>
      <c r="AM90" s="71" t="str">
        <f t="shared" si="34"/>
        <v/>
      </c>
      <c r="AN90" s="74"/>
      <c r="AO90" s="76"/>
      <c r="AP90" s="77"/>
      <c r="AQ90" s="74" t="str">
        <f t="shared" si="35"/>
        <v/>
      </c>
      <c r="AR90" s="75"/>
      <c r="AS90" s="69" t="str">
        <f t="shared" si="36"/>
        <v/>
      </c>
      <c r="AT90" s="70" t="str">
        <f t="shared" si="37"/>
        <v/>
      </c>
      <c r="AU90" s="71" t="str">
        <f t="shared" si="38"/>
        <v/>
      </c>
      <c r="AV90" s="71" t="str">
        <f t="shared" si="39"/>
        <v/>
      </c>
      <c r="AW90" s="71" t="str">
        <f t="shared" si="40"/>
        <v/>
      </c>
      <c r="AX90" s="74"/>
      <c r="AY90" s="78"/>
      <c r="AZ90" s="73"/>
      <c r="BA90" s="74" t="str">
        <f t="shared" si="41"/>
        <v/>
      </c>
      <c r="BB90" s="75"/>
      <c r="BC90" s="69" t="str">
        <f t="shared" si="42"/>
        <v/>
      </c>
      <c r="BD90" s="70" t="str">
        <f t="shared" si="43"/>
        <v/>
      </c>
      <c r="BE90" s="71" t="str">
        <f t="shared" si="44"/>
        <v/>
      </c>
      <c r="BF90" s="71" t="str">
        <f t="shared" si="45"/>
        <v/>
      </c>
      <c r="BG90" s="71" t="str">
        <f t="shared" si="46"/>
        <v/>
      </c>
      <c r="BH90" s="74"/>
      <c r="BI90" s="76"/>
      <c r="BJ90" s="79" t="str">
        <f t="shared" si="47"/>
        <v>PENDIENTE</v>
      </c>
      <c r="BK90" s="80"/>
      <c r="BL90" s="80"/>
      <c r="BM90" s="81"/>
    </row>
    <row r="91" spans="1:65" ht="91" x14ac:dyDescent="0.15">
      <c r="A91" s="58">
        <v>97</v>
      </c>
      <c r="B91" s="62">
        <v>43181</v>
      </c>
      <c r="C91" s="61" t="s">
        <v>20</v>
      </c>
      <c r="D91" s="61" t="s">
        <v>266</v>
      </c>
      <c r="E91" s="62">
        <v>43181</v>
      </c>
      <c r="F91" s="109" t="s">
        <v>290</v>
      </c>
      <c r="G91" s="61" t="s">
        <v>291</v>
      </c>
      <c r="H91" s="110" t="s">
        <v>116</v>
      </c>
      <c r="I91" s="64" t="s">
        <v>608</v>
      </c>
      <c r="J91" s="107" t="s">
        <v>477</v>
      </c>
      <c r="K91" s="61">
        <v>1</v>
      </c>
      <c r="L91" s="60" t="s">
        <v>428</v>
      </c>
      <c r="M91" s="61" t="s">
        <v>478</v>
      </c>
      <c r="N91" s="98" t="s">
        <v>479</v>
      </c>
      <c r="O91" s="82">
        <v>1</v>
      </c>
      <c r="P91" s="62">
        <v>43221</v>
      </c>
      <c r="Q91" s="62">
        <v>43250</v>
      </c>
      <c r="R91" s="60" t="s">
        <v>89</v>
      </c>
      <c r="S91" s="60" t="str">
        <f>IF(R91="","",VLOOKUP(R91,[2]Datos.!$G$28:$H$50,2,FALSE))</f>
        <v xml:space="preserve">Subdirector Administrativo </v>
      </c>
      <c r="T91" s="60" t="str">
        <f>IF(R91="","",VLOOKUP(R91,[2]Datos.!$J$28:$K$50,2,FALSE))</f>
        <v>Líder de Gestión Documental</v>
      </c>
      <c r="U91" s="63" t="s">
        <v>171</v>
      </c>
      <c r="V91" s="67"/>
      <c r="W91" s="60"/>
      <c r="X91" s="60"/>
      <c r="Y91" s="69" t="str">
        <f t="shared" si="24"/>
        <v/>
      </c>
      <c r="Z91" s="70" t="str">
        <f t="shared" si="25"/>
        <v/>
      </c>
      <c r="AA91" s="71" t="str">
        <f t="shared" si="26"/>
        <v/>
      </c>
      <c r="AB91" s="71" t="str">
        <f t="shared" si="27"/>
        <v/>
      </c>
      <c r="AC91" s="72" t="str">
        <f t="shared" si="28"/>
        <v/>
      </c>
      <c r="AD91" s="60"/>
      <c r="AE91" s="63"/>
      <c r="AF91" s="73"/>
      <c r="AG91" s="74" t="str">
        <f t="shared" si="29"/>
        <v/>
      </c>
      <c r="AH91" s="75"/>
      <c r="AI91" s="69" t="str">
        <f t="shared" si="30"/>
        <v/>
      </c>
      <c r="AJ91" s="70" t="str">
        <f t="shared" si="31"/>
        <v/>
      </c>
      <c r="AK91" s="71" t="str">
        <f t="shared" si="32"/>
        <v/>
      </c>
      <c r="AL91" s="71" t="str">
        <f t="shared" si="33"/>
        <v/>
      </c>
      <c r="AM91" s="71" t="str">
        <f t="shared" si="34"/>
        <v/>
      </c>
      <c r="AN91" s="74"/>
      <c r="AO91" s="76"/>
      <c r="AP91" s="77"/>
      <c r="AQ91" s="74" t="str">
        <f t="shared" si="35"/>
        <v/>
      </c>
      <c r="AR91" s="75"/>
      <c r="AS91" s="69" t="str">
        <f t="shared" si="36"/>
        <v/>
      </c>
      <c r="AT91" s="70" t="str">
        <f t="shared" si="37"/>
        <v/>
      </c>
      <c r="AU91" s="71" t="str">
        <f t="shared" si="38"/>
        <v/>
      </c>
      <c r="AV91" s="71" t="str">
        <f t="shared" si="39"/>
        <v/>
      </c>
      <c r="AW91" s="71" t="str">
        <f t="shared" si="40"/>
        <v/>
      </c>
      <c r="AX91" s="74"/>
      <c r="AY91" s="78"/>
      <c r="AZ91" s="73"/>
      <c r="BA91" s="74" t="str">
        <f t="shared" si="41"/>
        <v/>
      </c>
      <c r="BB91" s="75"/>
      <c r="BC91" s="69" t="str">
        <f t="shared" si="42"/>
        <v/>
      </c>
      <c r="BD91" s="70" t="str">
        <f t="shared" si="43"/>
        <v/>
      </c>
      <c r="BE91" s="71" t="str">
        <f t="shared" si="44"/>
        <v/>
      </c>
      <c r="BF91" s="71" t="str">
        <f t="shared" si="45"/>
        <v/>
      </c>
      <c r="BG91" s="71" t="str">
        <f t="shared" si="46"/>
        <v/>
      </c>
      <c r="BH91" s="74"/>
      <c r="BI91" s="76"/>
      <c r="BJ91" s="79" t="str">
        <f t="shared" si="47"/>
        <v>PENDIENTE</v>
      </c>
      <c r="BK91" s="80"/>
      <c r="BL91" s="80"/>
      <c r="BM91" s="81"/>
    </row>
    <row r="92" spans="1:65" ht="91" x14ac:dyDescent="0.15">
      <c r="A92" s="58">
        <v>98</v>
      </c>
      <c r="B92" s="62">
        <v>43181</v>
      </c>
      <c r="C92" s="61" t="s">
        <v>20</v>
      </c>
      <c r="D92" s="61" t="s">
        <v>266</v>
      </c>
      <c r="E92" s="62">
        <v>43181</v>
      </c>
      <c r="F92" s="61" t="s">
        <v>292</v>
      </c>
      <c r="G92" s="61" t="s">
        <v>293</v>
      </c>
      <c r="H92" s="110" t="s">
        <v>116</v>
      </c>
      <c r="I92" s="85" t="s">
        <v>480</v>
      </c>
      <c r="J92" s="107" t="s">
        <v>481</v>
      </c>
      <c r="K92" s="61">
        <v>1</v>
      </c>
      <c r="L92" s="60" t="s">
        <v>428</v>
      </c>
      <c r="M92" s="61" t="s">
        <v>482</v>
      </c>
      <c r="N92" s="98" t="s">
        <v>609</v>
      </c>
      <c r="O92" s="82">
        <v>1</v>
      </c>
      <c r="P92" s="62">
        <v>43313</v>
      </c>
      <c r="Q92" s="62">
        <v>43342</v>
      </c>
      <c r="R92" s="60" t="s">
        <v>89</v>
      </c>
      <c r="S92" s="60" t="str">
        <f>IF(R92="","",VLOOKUP(R92,[2]Datos.!$G$28:$H$50,2,FALSE))</f>
        <v xml:space="preserve">Subdirector Administrativo </v>
      </c>
      <c r="T92" s="60" t="str">
        <f>IF(R92="","",VLOOKUP(R92,[2]Datos.!$J$28:$K$50,2,FALSE))</f>
        <v>Líder de Gestión Documental</v>
      </c>
      <c r="U92" s="63" t="s">
        <v>171</v>
      </c>
      <c r="V92" s="67"/>
      <c r="W92" s="60"/>
      <c r="X92" s="60"/>
      <c r="Y92" s="69" t="str">
        <f t="shared" si="24"/>
        <v/>
      </c>
      <c r="Z92" s="70" t="str">
        <f t="shared" si="25"/>
        <v/>
      </c>
      <c r="AA92" s="71" t="str">
        <f t="shared" si="26"/>
        <v/>
      </c>
      <c r="AB92" s="71" t="str">
        <f t="shared" si="27"/>
        <v/>
      </c>
      <c r="AC92" s="72" t="str">
        <f t="shared" si="28"/>
        <v/>
      </c>
      <c r="AD92" s="60"/>
      <c r="AE92" s="63"/>
      <c r="AF92" s="73"/>
      <c r="AG92" s="74" t="str">
        <f t="shared" si="29"/>
        <v/>
      </c>
      <c r="AH92" s="75"/>
      <c r="AI92" s="69" t="str">
        <f t="shared" si="30"/>
        <v/>
      </c>
      <c r="AJ92" s="70" t="str">
        <f t="shared" si="31"/>
        <v/>
      </c>
      <c r="AK92" s="71" t="str">
        <f t="shared" si="32"/>
        <v/>
      </c>
      <c r="AL92" s="71" t="str">
        <f t="shared" si="33"/>
        <v/>
      </c>
      <c r="AM92" s="71" t="str">
        <f t="shared" si="34"/>
        <v/>
      </c>
      <c r="AN92" s="74"/>
      <c r="AO92" s="76"/>
      <c r="AP92" s="77"/>
      <c r="AQ92" s="74" t="str">
        <f t="shared" si="35"/>
        <v/>
      </c>
      <c r="AR92" s="75"/>
      <c r="AS92" s="69" t="str">
        <f t="shared" si="36"/>
        <v/>
      </c>
      <c r="AT92" s="70" t="str">
        <f t="shared" si="37"/>
        <v/>
      </c>
      <c r="AU92" s="71" t="str">
        <f t="shared" si="38"/>
        <v/>
      </c>
      <c r="AV92" s="71" t="str">
        <f t="shared" si="39"/>
        <v/>
      </c>
      <c r="AW92" s="71" t="str">
        <f t="shared" si="40"/>
        <v/>
      </c>
      <c r="AX92" s="74"/>
      <c r="AY92" s="78"/>
      <c r="AZ92" s="73"/>
      <c r="BA92" s="74" t="str">
        <f t="shared" si="41"/>
        <v/>
      </c>
      <c r="BB92" s="75"/>
      <c r="BC92" s="69" t="str">
        <f t="shared" si="42"/>
        <v/>
      </c>
      <c r="BD92" s="70" t="str">
        <f t="shared" si="43"/>
        <v/>
      </c>
      <c r="BE92" s="71" t="str">
        <f t="shared" si="44"/>
        <v/>
      </c>
      <c r="BF92" s="71" t="str">
        <f t="shared" si="45"/>
        <v/>
      </c>
      <c r="BG92" s="71" t="str">
        <f t="shared" si="46"/>
        <v/>
      </c>
      <c r="BH92" s="74"/>
      <c r="BI92" s="76"/>
      <c r="BJ92" s="79" t="str">
        <f t="shared" si="47"/>
        <v>PENDIENTE</v>
      </c>
      <c r="BK92" s="80"/>
      <c r="BL92" s="80"/>
      <c r="BM92" s="81"/>
    </row>
    <row r="93" spans="1:65" ht="52" x14ac:dyDescent="0.15">
      <c r="A93" s="58">
        <v>99</v>
      </c>
      <c r="B93" s="62">
        <v>43181</v>
      </c>
      <c r="C93" s="61" t="s">
        <v>20</v>
      </c>
      <c r="D93" s="61" t="s">
        <v>266</v>
      </c>
      <c r="E93" s="62">
        <v>43181</v>
      </c>
      <c r="F93" s="109" t="s">
        <v>610</v>
      </c>
      <c r="G93" s="61" t="s">
        <v>294</v>
      </c>
      <c r="H93" s="110" t="s">
        <v>116</v>
      </c>
      <c r="I93" s="85" t="s">
        <v>611</v>
      </c>
      <c r="J93" s="107" t="s">
        <v>612</v>
      </c>
      <c r="K93" s="61">
        <v>1</v>
      </c>
      <c r="L93" s="60" t="s">
        <v>428</v>
      </c>
      <c r="M93" s="61" t="s">
        <v>483</v>
      </c>
      <c r="N93" s="98" t="s">
        <v>484</v>
      </c>
      <c r="O93" s="82">
        <v>1</v>
      </c>
      <c r="P93" s="62">
        <v>43252</v>
      </c>
      <c r="Q93" s="62">
        <v>43279</v>
      </c>
      <c r="R93" s="60" t="s">
        <v>89</v>
      </c>
      <c r="S93" s="60" t="str">
        <f>IF(R93="","",VLOOKUP(R93,[2]Datos.!$G$28:$H$50,2,FALSE))</f>
        <v xml:space="preserve">Subdirector Administrativo </v>
      </c>
      <c r="T93" s="60" t="str">
        <f>IF(R93="","",VLOOKUP(R93,[2]Datos.!$J$28:$K$50,2,FALSE))</f>
        <v>Líder de Gestión Documental</v>
      </c>
      <c r="U93" s="63" t="s">
        <v>171</v>
      </c>
      <c r="V93" s="67"/>
      <c r="W93" s="60"/>
      <c r="X93" s="60"/>
      <c r="Y93" s="69" t="str">
        <f t="shared" si="24"/>
        <v/>
      </c>
      <c r="Z93" s="70" t="str">
        <f t="shared" si="25"/>
        <v/>
      </c>
      <c r="AA93" s="71" t="str">
        <f t="shared" si="26"/>
        <v/>
      </c>
      <c r="AB93" s="71" t="str">
        <f t="shared" si="27"/>
        <v/>
      </c>
      <c r="AC93" s="72" t="str">
        <f t="shared" si="28"/>
        <v/>
      </c>
      <c r="AD93" s="60"/>
      <c r="AE93" s="63"/>
      <c r="AF93" s="73"/>
      <c r="AG93" s="74" t="str">
        <f t="shared" si="29"/>
        <v/>
      </c>
      <c r="AH93" s="75"/>
      <c r="AI93" s="69" t="str">
        <f t="shared" si="30"/>
        <v/>
      </c>
      <c r="AJ93" s="70" t="str">
        <f t="shared" si="31"/>
        <v/>
      </c>
      <c r="AK93" s="71" t="str">
        <f t="shared" si="32"/>
        <v/>
      </c>
      <c r="AL93" s="71" t="str">
        <f t="shared" si="33"/>
        <v/>
      </c>
      <c r="AM93" s="71" t="str">
        <f t="shared" si="34"/>
        <v/>
      </c>
      <c r="AN93" s="74"/>
      <c r="AO93" s="76"/>
      <c r="AP93" s="77"/>
      <c r="AQ93" s="74" t="str">
        <f t="shared" si="35"/>
        <v/>
      </c>
      <c r="AR93" s="75"/>
      <c r="AS93" s="69" t="str">
        <f t="shared" si="36"/>
        <v/>
      </c>
      <c r="AT93" s="70" t="str">
        <f t="shared" si="37"/>
        <v/>
      </c>
      <c r="AU93" s="71" t="str">
        <f t="shared" si="38"/>
        <v/>
      </c>
      <c r="AV93" s="71" t="str">
        <f t="shared" si="39"/>
        <v/>
      </c>
      <c r="AW93" s="71" t="str">
        <f t="shared" si="40"/>
        <v/>
      </c>
      <c r="AX93" s="74"/>
      <c r="AY93" s="78"/>
      <c r="AZ93" s="73"/>
      <c r="BA93" s="74" t="str">
        <f t="shared" si="41"/>
        <v/>
      </c>
      <c r="BB93" s="75"/>
      <c r="BC93" s="69" t="str">
        <f t="shared" si="42"/>
        <v/>
      </c>
      <c r="BD93" s="70" t="str">
        <f t="shared" si="43"/>
        <v/>
      </c>
      <c r="BE93" s="71" t="str">
        <f t="shared" si="44"/>
        <v/>
      </c>
      <c r="BF93" s="71" t="str">
        <f t="shared" si="45"/>
        <v/>
      </c>
      <c r="BG93" s="71" t="str">
        <f t="shared" si="46"/>
        <v/>
      </c>
      <c r="BH93" s="74"/>
      <c r="BI93" s="76"/>
      <c r="BJ93" s="79" t="str">
        <f t="shared" si="47"/>
        <v>PENDIENTE</v>
      </c>
      <c r="BK93" s="80"/>
      <c r="BL93" s="80"/>
      <c r="BM93" s="81"/>
    </row>
    <row r="94" spans="1:65" ht="130" x14ac:dyDescent="0.15">
      <c r="A94" s="58">
        <v>100</v>
      </c>
      <c r="B94" s="62">
        <v>43181</v>
      </c>
      <c r="C94" s="61" t="s">
        <v>20</v>
      </c>
      <c r="D94" s="61" t="s">
        <v>266</v>
      </c>
      <c r="E94" s="62">
        <v>43181</v>
      </c>
      <c r="F94" s="61" t="s">
        <v>295</v>
      </c>
      <c r="G94" s="61" t="s">
        <v>613</v>
      </c>
      <c r="H94" s="110" t="s">
        <v>116</v>
      </c>
      <c r="I94" s="85" t="s">
        <v>485</v>
      </c>
      <c r="J94" s="107" t="s">
        <v>614</v>
      </c>
      <c r="K94" s="61">
        <v>2</v>
      </c>
      <c r="L94" s="60" t="s">
        <v>428</v>
      </c>
      <c r="M94" s="61" t="s">
        <v>486</v>
      </c>
      <c r="N94" s="98" t="s">
        <v>476</v>
      </c>
      <c r="O94" s="82">
        <v>1</v>
      </c>
      <c r="P94" s="62">
        <v>43101</v>
      </c>
      <c r="Q94" s="62">
        <v>43220</v>
      </c>
      <c r="R94" s="60" t="s">
        <v>89</v>
      </c>
      <c r="S94" s="60" t="str">
        <f>IF(R94="","",VLOOKUP(R94,[2]Datos.!$G$28:$H$50,2,FALSE))</f>
        <v xml:space="preserve">Subdirector Administrativo </v>
      </c>
      <c r="T94" s="60" t="str">
        <f>IF(R94="","",VLOOKUP(R94,[2]Datos.!$J$28:$K$50,2,FALSE))</f>
        <v>Líder de Gestión Documental</v>
      </c>
      <c r="U94" s="63" t="s">
        <v>171</v>
      </c>
      <c r="V94" s="67"/>
      <c r="W94" s="68"/>
      <c r="X94" s="60"/>
      <c r="Y94" s="69" t="str">
        <f t="shared" si="24"/>
        <v/>
      </c>
      <c r="Z94" s="70" t="str">
        <f t="shared" si="25"/>
        <v/>
      </c>
      <c r="AA94" s="71" t="str">
        <f t="shared" si="26"/>
        <v/>
      </c>
      <c r="AB94" s="71" t="str">
        <f t="shared" si="27"/>
        <v/>
      </c>
      <c r="AC94" s="72" t="str">
        <f t="shared" si="28"/>
        <v/>
      </c>
      <c r="AD94" s="83"/>
      <c r="AE94" s="63"/>
      <c r="AF94" s="73"/>
      <c r="AG94" s="74" t="str">
        <f t="shared" si="29"/>
        <v/>
      </c>
      <c r="AH94" s="75"/>
      <c r="AI94" s="69" t="str">
        <f t="shared" si="30"/>
        <v/>
      </c>
      <c r="AJ94" s="70" t="str">
        <f t="shared" si="31"/>
        <v/>
      </c>
      <c r="AK94" s="71" t="str">
        <f t="shared" si="32"/>
        <v/>
      </c>
      <c r="AL94" s="71" t="str">
        <f t="shared" si="33"/>
        <v/>
      </c>
      <c r="AM94" s="71" t="str">
        <f t="shared" si="34"/>
        <v/>
      </c>
      <c r="AN94" s="74"/>
      <c r="AO94" s="76"/>
      <c r="AP94" s="77"/>
      <c r="AQ94" s="74" t="str">
        <f t="shared" si="35"/>
        <v/>
      </c>
      <c r="AR94" s="75"/>
      <c r="AS94" s="69" t="str">
        <f t="shared" si="36"/>
        <v/>
      </c>
      <c r="AT94" s="70" t="str">
        <f t="shared" si="37"/>
        <v/>
      </c>
      <c r="AU94" s="71" t="str">
        <f t="shared" si="38"/>
        <v/>
      </c>
      <c r="AV94" s="71" t="str">
        <f t="shared" si="39"/>
        <v/>
      </c>
      <c r="AW94" s="71" t="str">
        <f t="shared" si="40"/>
        <v/>
      </c>
      <c r="AX94" s="74"/>
      <c r="AY94" s="78"/>
      <c r="AZ94" s="73"/>
      <c r="BA94" s="74" t="str">
        <f t="shared" si="41"/>
        <v/>
      </c>
      <c r="BB94" s="75"/>
      <c r="BC94" s="69" t="str">
        <f t="shared" si="42"/>
        <v/>
      </c>
      <c r="BD94" s="70" t="str">
        <f t="shared" si="43"/>
        <v/>
      </c>
      <c r="BE94" s="71" t="str">
        <f t="shared" si="44"/>
        <v/>
      </c>
      <c r="BF94" s="71" t="str">
        <f t="shared" si="45"/>
        <v/>
      </c>
      <c r="BG94" s="71" t="str">
        <f t="shared" si="46"/>
        <v/>
      </c>
      <c r="BH94" s="74"/>
      <c r="BI94" s="76"/>
      <c r="BJ94" s="79" t="str">
        <f t="shared" si="47"/>
        <v>PENDIENTE</v>
      </c>
      <c r="BK94" s="80"/>
      <c r="BL94" s="80"/>
      <c r="BM94" s="81"/>
    </row>
    <row r="95" spans="1:65" ht="117" x14ac:dyDescent="0.15">
      <c r="A95" s="58">
        <v>101</v>
      </c>
      <c r="B95" s="62">
        <v>43181</v>
      </c>
      <c r="C95" s="61" t="s">
        <v>20</v>
      </c>
      <c r="D95" s="61" t="s">
        <v>266</v>
      </c>
      <c r="E95" s="62">
        <v>43181</v>
      </c>
      <c r="F95" s="61" t="s">
        <v>296</v>
      </c>
      <c r="G95" s="61" t="s">
        <v>615</v>
      </c>
      <c r="H95" s="110" t="s">
        <v>116</v>
      </c>
      <c r="I95" s="85" t="s">
        <v>487</v>
      </c>
      <c r="J95" s="107" t="s">
        <v>616</v>
      </c>
      <c r="K95" s="61">
        <v>2</v>
      </c>
      <c r="L95" s="60" t="s">
        <v>428</v>
      </c>
      <c r="M95" s="61" t="s">
        <v>488</v>
      </c>
      <c r="N95" s="98" t="s">
        <v>476</v>
      </c>
      <c r="O95" s="82">
        <v>1</v>
      </c>
      <c r="P95" s="62">
        <v>43101</v>
      </c>
      <c r="Q95" s="62">
        <v>43312</v>
      </c>
      <c r="R95" s="60" t="s">
        <v>89</v>
      </c>
      <c r="S95" s="60" t="str">
        <f>IF(R95="","",VLOOKUP(R95,[2]Datos.!$G$28:$H$50,2,FALSE))</f>
        <v xml:space="preserve">Subdirector Administrativo </v>
      </c>
      <c r="T95" s="60" t="str">
        <f>IF(R95="","",VLOOKUP(R95,[2]Datos.!$J$28:$K$50,2,FALSE))</f>
        <v>Líder de Gestión Documental</v>
      </c>
      <c r="U95" s="63" t="s">
        <v>171</v>
      </c>
      <c r="V95" s="67"/>
      <c r="W95" s="68"/>
      <c r="X95" s="60"/>
      <c r="Y95" s="69" t="str">
        <f t="shared" si="24"/>
        <v/>
      </c>
      <c r="Z95" s="70" t="str">
        <f t="shared" si="25"/>
        <v/>
      </c>
      <c r="AA95" s="71" t="str">
        <f t="shared" si="26"/>
        <v/>
      </c>
      <c r="AB95" s="71" t="str">
        <f t="shared" si="27"/>
        <v/>
      </c>
      <c r="AC95" s="72" t="str">
        <f t="shared" si="28"/>
        <v/>
      </c>
      <c r="AD95" s="83"/>
      <c r="AE95" s="63"/>
      <c r="AF95" s="73"/>
      <c r="AG95" s="74" t="str">
        <f t="shared" si="29"/>
        <v/>
      </c>
      <c r="AH95" s="75"/>
      <c r="AI95" s="69" t="str">
        <f t="shared" si="30"/>
        <v/>
      </c>
      <c r="AJ95" s="70" t="str">
        <f t="shared" si="31"/>
        <v/>
      </c>
      <c r="AK95" s="71" t="str">
        <f t="shared" si="32"/>
        <v/>
      </c>
      <c r="AL95" s="71" t="str">
        <f t="shared" si="33"/>
        <v/>
      </c>
      <c r="AM95" s="71" t="str">
        <f t="shared" si="34"/>
        <v/>
      </c>
      <c r="AN95" s="74"/>
      <c r="AO95" s="76"/>
      <c r="AP95" s="77"/>
      <c r="AQ95" s="74" t="str">
        <f t="shared" si="35"/>
        <v/>
      </c>
      <c r="AR95" s="75"/>
      <c r="AS95" s="69" t="str">
        <f t="shared" si="36"/>
        <v/>
      </c>
      <c r="AT95" s="70" t="str">
        <f t="shared" si="37"/>
        <v/>
      </c>
      <c r="AU95" s="71" t="str">
        <f t="shared" si="38"/>
        <v/>
      </c>
      <c r="AV95" s="71" t="str">
        <f t="shared" si="39"/>
        <v/>
      </c>
      <c r="AW95" s="71" t="str">
        <f t="shared" si="40"/>
        <v/>
      </c>
      <c r="AX95" s="74"/>
      <c r="AY95" s="78"/>
      <c r="AZ95" s="73"/>
      <c r="BA95" s="74" t="str">
        <f t="shared" si="41"/>
        <v/>
      </c>
      <c r="BB95" s="75"/>
      <c r="BC95" s="69" t="str">
        <f t="shared" si="42"/>
        <v/>
      </c>
      <c r="BD95" s="70" t="str">
        <f t="shared" si="43"/>
        <v/>
      </c>
      <c r="BE95" s="71" t="str">
        <f t="shared" si="44"/>
        <v/>
      </c>
      <c r="BF95" s="71" t="str">
        <f t="shared" si="45"/>
        <v/>
      </c>
      <c r="BG95" s="71" t="str">
        <f t="shared" si="46"/>
        <v/>
      </c>
      <c r="BH95" s="74"/>
      <c r="BI95" s="76"/>
      <c r="BJ95" s="79" t="str">
        <f t="shared" si="47"/>
        <v>PENDIENTE</v>
      </c>
      <c r="BK95" s="80"/>
      <c r="BL95" s="80"/>
      <c r="BM95" s="81"/>
    </row>
    <row r="96" spans="1:65" ht="104" x14ac:dyDescent="0.15">
      <c r="A96" s="58">
        <v>102</v>
      </c>
      <c r="B96" s="62">
        <v>43181</v>
      </c>
      <c r="C96" s="61" t="s">
        <v>20</v>
      </c>
      <c r="D96" s="61" t="s">
        <v>281</v>
      </c>
      <c r="E96" s="62">
        <v>43181</v>
      </c>
      <c r="F96" s="61" t="s">
        <v>297</v>
      </c>
      <c r="G96" s="61" t="s">
        <v>298</v>
      </c>
      <c r="H96" s="110" t="s">
        <v>116</v>
      </c>
      <c r="I96" s="85" t="s">
        <v>489</v>
      </c>
      <c r="J96" s="107" t="s">
        <v>490</v>
      </c>
      <c r="K96" s="61">
        <v>2</v>
      </c>
      <c r="L96" s="60" t="s">
        <v>428</v>
      </c>
      <c r="M96" s="61" t="s">
        <v>617</v>
      </c>
      <c r="N96" s="98" t="s">
        <v>491</v>
      </c>
      <c r="O96" s="82">
        <v>1</v>
      </c>
      <c r="P96" s="62">
        <v>43222</v>
      </c>
      <c r="Q96" s="62">
        <v>43250</v>
      </c>
      <c r="R96" s="60" t="s">
        <v>89</v>
      </c>
      <c r="S96" s="60" t="str">
        <f>IF(R96="","",VLOOKUP(R96,[2]Datos.!$G$28:$H$50,2,FALSE))</f>
        <v xml:space="preserve">Subdirector Administrativo </v>
      </c>
      <c r="T96" s="60" t="str">
        <f>IF(R96="","",VLOOKUP(R96,[2]Datos.!$J$28:$K$50,2,FALSE))</f>
        <v>Líder de Gestión Documental</v>
      </c>
      <c r="U96" s="63" t="s">
        <v>171</v>
      </c>
      <c r="V96" s="67"/>
      <c r="W96" s="60"/>
      <c r="X96" s="60"/>
      <c r="Y96" s="69" t="str">
        <f t="shared" si="24"/>
        <v/>
      </c>
      <c r="Z96" s="70" t="str">
        <f t="shared" si="25"/>
        <v/>
      </c>
      <c r="AA96" s="71" t="str">
        <f t="shared" si="26"/>
        <v/>
      </c>
      <c r="AB96" s="71" t="str">
        <f t="shared" si="27"/>
        <v/>
      </c>
      <c r="AC96" s="72" t="str">
        <f t="shared" si="28"/>
        <v/>
      </c>
      <c r="AD96" s="60"/>
      <c r="AE96" s="63"/>
      <c r="AF96" s="73"/>
      <c r="AG96" s="74" t="str">
        <f t="shared" si="29"/>
        <v/>
      </c>
      <c r="AH96" s="75"/>
      <c r="AI96" s="69" t="str">
        <f t="shared" si="30"/>
        <v/>
      </c>
      <c r="AJ96" s="70" t="str">
        <f t="shared" si="31"/>
        <v/>
      </c>
      <c r="AK96" s="71" t="str">
        <f t="shared" si="32"/>
        <v/>
      </c>
      <c r="AL96" s="71" t="str">
        <f t="shared" si="33"/>
        <v/>
      </c>
      <c r="AM96" s="71" t="str">
        <f t="shared" si="34"/>
        <v/>
      </c>
      <c r="AN96" s="74"/>
      <c r="AO96" s="76"/>
      <c r="AP96" s="77"/>
      <c r="AQ96" s="74" t="str">
        <f t="shared" si="35"/>
        <v/>
      </c>
      <c r="AR96" s="75"/>
      <c r="AS96" s="69" t="str">
        <f t="shared" si="36"/>
        <v/>
      </c>
      <c r="AT96" s="70" t="str">
        <f t="shared" si="37"/>
        <v/>
      </c>
      <c r="AU96" s="71" t="str">
        <f t="shared" si="38"/>
        <v/>
      </c>
      <c r="AV96" s="71" t="str">
        <f t="shared" si="39"/>
        <v/>
      </c>
      <c r="AW96" s="71" t="str">
        <f t="shared" si="40"/>
        <v/>
      </c>
      <c r="AX96" s="74"/>
      <c r="AY96" s="78"/>
      <c r="AZ96" s="73"/>
      <c r="BA96" s="74" t="str">
        <f t="shared" si="41"/>
        <v/>
      </c>
      <c r="BB96" s="75"/>
      <c r="BC96" s="69" t="str">
        <f t="shared" si="42"/>
        <v/>
      </c>
      <c r="BD96" s="70" t="str">
        <f t="shared" si="43"/>
        <v/>
      </c>
      <c r="BE96" s="71" t="str">
        <f t="shared" si="44"/>
        <v/>
      </c>
      <c r="BF96" s="71" t="str">
        <f t="shared" si="45"/>
        <v/>
      </c>
      <c r="BG96" s="71" t="str">
        <f t="shared" si="46"/>
        <v/>
      </c>
      <c r="BH96" s="74"/>
      <c r="BI96" s="76"/>
      <c r="BJ96" s="79" t="str">
        <f t="shared" si="47"/>
        <v>PENDIENTE</v>
      </c>
      <c r="BK96" s="80"/>
      <c r="BL96" s="80"/>
      <c r="BM96" s="81"/>
    </row>
    <row r="97" spans="1:65" ht="52" x14ac:dyDescent="0.15">
      <c r="A97" s="58">
        <v>103</v>
      </c>
      <c r="B97" s="62">
        <v>43181</v>
      </c>
      <c r="C97" s="61" t="s">
        <v>20</v>
      </c>
      <c r="D97" s="61" t="s">
        <v>299</v>
      </c>
      <c r="E97" s="62">
        <v>43181</v>
      </c>
      <c r="F97" s="61" t="s">
        <v>300</v>
      </c>
      <c r="G97" s="61" t="s">
        <v>301</v>
      </c>
      <c r="H97" s="110" t="s">
        <v>116</v>
      </c>
      <c r="I97" s="85" t="s">
        <v>468</v>
      </c>
      <c r="J97" s="107" t="s">
        <v>469</v>
      </c>
      <c r="K97" s="61">
        <v>1</v>
      </c>
      <c r="L97" s="60" t="s">
        <v>428</v>
      </c>
      <c r="M97" s="61" t="s">
        <v>605</v>
      </c>
      <c r="N97" s="98" t="s">
        <v>470</v>
      </c>
      <c r="O97" s="82">
        <v>0.8</v>
      </c>
      <c r="P97" s="62">
        <v>43221</v>
      </c>
      <c r="Q97" s="62">
        <v>43462</v>
      </c>
      <c r="R97" s="60" t="s">
        <v>89</v>
      </c>
      <c r="S97" s="60" t="str">
        <f>IF(R97="","",VLOOKUP(R97,[2]Datos.!$G$28:$H$50,2,FALSE))</f>
        <v xml:space="preserve">Subdirector Administrativo </v>
      </c>
      <c r="T97" s="60" t="str">
        <f>IF(R97="","",VLOOKUP(R97,[2]Datos.!$J$28:$K$50,2,FALSE))</f>
        <v>Líder de Gestión Documental</v>
      </c>
      <c r="U97" s="63" t="s">
        <v>171</v>
      </c>
      <c r="V97" s="67"/>
      <c r="W97" s="60"/>
      <c r="X97" s="60"/>
      <c r="Y97" s="69" t="str">
        <f t="shared" si="24"/>
        <v/>
      </c>
      <c r="Z97" s="70" t="str">
        <f t="shared" si="25"/>
        <v/>
      </c>
      <c r="AA97" s="71" t="str">
        <f t="shared" si="26"/>
        <v/>
      </c>
      <c r="AB97" s="71" t="str">
        <f t="shared" si="27"/>
        <v/>
      </c>
      <c r="AC97" s="72" t="str">
        <f t="shared" si="28"/>
        <v/>
      </c>
      <c r="AD97" s="60"/>
      <c r="AE97" s="63"/>
      <c r="AF97" s="73"/>
      <c r="AG97" s="74" t="str">
        <f t="shared" si="29"/>
        <v/>
      </c>
      <c r="AH97" s="75"/>
      <c r="AI97" s="69" t="str">
        <f t="shared" si="30"/>
        <v/>
      </c>
      <c r="AJ97" s="70" t="str">
        <f t="shared" si="31"/>
        <v/>
      </c>
      <c r="AK97" s="71" t="str">
        <f t="shared" si="32"/>
        <v/>
      </c>
      <c r="AL97" s="71" t="str">
        <f t="shared" si="33"/>
        <v/>
      </c>
      <c r="AM97" s="71" t="str">
        <f t="shared" si="34"/>
        <v/>
      </c>
      <c r="AN97" s="74"/>
      <c r="AO97" s="76"/>
      <c r="AP97" s="77"/>
      <c r="AQ97" s="74" t="str">
        <f t="shared" si="35"/>
        <v/>
      </c>
      <c r="AR97" s="75"/>
      <c r="AS97" s="69" t="str">
        <f t="shared" si="36"/>
        <v/>
      </c>
      <c r="AT97" s="70" t="str">
        <f t="shared" si="37"/>
        <v/>
      </c>
      <c r="AU97" s="71" t="str">
        <f t="shared" si="38"/>
        <v/>
      </c>
      <c r="AV97" s="71" t="str">
        <f t="shared" si="39"/>
        <v/>
      </c>
      <c r="AW97" s="71" t="str">
        <f t="shared" si="40"/>
        <v/>
      </c>
      <c r="AX97" s="74"/>
      <c r="AY97" s="78"/>
      <c r="AZ97" s="73"/>
      <c r="BA97" s="74" t="str">
        <f t="shared" si="41"/>
        <v/>
      </c>
      <c r="BB97" s="75"/>
      <c r="BC97" s="69" t="str">
        <f t="shared" si="42"/>
        <v/>
      </c>
      <c r="BD97" s="70" t="str">
        <f t="shared" si="43"/>
        <v/>
      </c>
      <c r="BE97" s="71" t="str">
        <f t="shared" si="44"/>
        <v/>
      </c>
      <c r="BF97" s="71" t="str">
        <f t="shared" si="45"/>
        <v/>
      </c>
      <c r="BG97" s="71" t="str">
        <f t="shared" si="46"/>
        <v/>
      </c>
      <c r="BH97" s="74"/>
      <c r="BI97" s="76"/>
      <c r="BJ97" s="79" t="str">
        <f t="shared" si="47"/>
        <v>PENDIENTE</v>
      </c>
      <c r="BK97" s="80"/>
      <c r="BL97" s="80"/>
      <c r="BM97" s="81"/>
    </row>
    <row r="98" spans="1:65" ht="130" x14ac:dyDescent="0.15">
      <c r="A98" s="58">
        <v>104</v>
      </c>
      <c r="B98" s="62">
        <v>43181</v>
      </c>
      <c r="C98" s="61" t="s">
        <v>20</v>
      </c>
      <c r="D98" s="61" t="s">
        <v>299</v>
      </c>
      <c r="E98" s="62">
        <v>43181</v>
      </c>
      <c r="F98" s="61" t="s">
        <v>302</v>
      </c>
      <c r="G98" s="61" t="s">
        <v>303</v>
      </c>
      <c r="H98" s="110" t="s">
        <v>116</v>
      </c>
      <c r="I98" s="85" t="s">
        <v>492</v>
      </c>
      <c r="J98" s="107" t="s">
        <v>618</v>
      </c>
      <c r="K98" s="61">
        <v>2</v>
      </c>
      <c r="L98" s="60" t="s">
        <v>428</v>
      </c>
      <c r="M98" s="61" t="s">
        <v>493</v>
      </c>
      <c r="N98" s="98" t="s">
        <v>619</v>
      </c>
      <c r="O98" s="82">
        <v>1</v>
      </c>
      <c r="P98" s="62">
        <v>43160</v>
      </c>
      <c r="Q98" s="62">
        <v>43281</v>
      </c>
      <c r="R98" s="60" t="s">
        <v>89</v>
      </c>
      <c r="S98" s="60" t="str">
        <f>IF(R98="","",VLOOKUP(R98,[2]Datos.!$G$28:$H$50,2,FALSE))</f>
        <v xml:space="preserve">Subdirector Administrativo </v>
      </c>
      <c r="T98" s="60" t="str">
        <f>IF(R98="","",VLOOKUP(R98,[2]Datos.!$J$28:$K$50,2,FALSE))</f>
        <v>Líder de Gestión Documental</v>
      </c>
      <c r="U98" s="63" t="s">
        <v>171</v>
      </c>
      <c r="V98" s="67"/>
      <c r="W98" s="68"/>
      <c r="X98" s="60"/>
      <c r="Y98" s="69" t="str">
        <f t="shared" si="24"/>
        <v/>
      </c>
      <c r="Z98" s="70" t="str">
        <f t="shared" si="25"/>
        <v/>
      </c>
      <c r="AA98" s="71" t="str">
        <f t="shared" si="26"/>
        <v/>
      </c>
      <c r="AB98" s="71" t="str">
        <f t="shared" si="27"/>
        <v/>
      </c>
      <c r="AC98" s="72" t="str">
        <f t="shared" si="28"/>
        <v/>
      </c>
      <c r="AD98" s="68"/>
      <c r="AE98" s="63"/>
      <c r="AF98" s="73"/>
      <c r="AG98" s="74" t="str">
        <f t="shared" si="29"/>
        <v/>
      </c>
      <c r="AH98" s="75"/>
      <c r="AI98" s="69" t="str">
        <f t="shared" si="30"/>
        <v/>
      </c>
      <c r="AJ98" s="70" t="str">
        <f t="shared" si="31"/>
        <v/>
      </c>
      <c r="AK98" s="71" t="str">
        <f t="shared" si="32"/>
        <v/>
      </c>
      <c r="AL98" s="71" t="str">
        <f t="shared" si="33"/>
        <v/>
      </c>
      <c r="AM98" s="71" t="str">
        <f t="shared" si="34"/>
        <v/>
      </c>
      <c r="AN98" s="74"/>
      <c r="AO98" s="76"/>
      <c r="AP98" s="77"/>
      <c r="AQ98" s="74" t="str">
        <f t="shared" si="35"/>
        <v/>
      </c>
      <c r="AR98" s="75"/>
      <c r="AS98" s="69" t="str">
        <f t="shared" si="36"/>
        <v/>
      </c>
      <c r="AT98" s="70" t="str">
        <f t="shared" si="37"/>
        <v/>
      </c>
      <c r="AU98" s="71" t="str">
        <f t="shared" si="38"/>
        <v/>
      </c>
      <c r="AV98" s="71" t="str">
        <f t="shared" si="39"/>
        <v/>
      </c>
      <c r="AW98" s="71" t="str">
        <f t="shared" si="40"/>
        <v/>
      </c>
      <c r="AX98" s="74"/>
      <c r="AY98" s="78"/>
      <c r="AZ98" s="73"/>
      <c r="BA98" s="74" t="str">
        <f t="shared" si="41"/>
        <v/>
      </c>
      <c r="BB98" s="75"/>
      <c r="BC98" s="69" t="str">
        <f t="shared" si="42"/>
        <v/>
      </c>
      <c r="BD98" s="70" t="str">
        <f t="shared" si="43"/>
        <v/>
      </c>
      <c r="BE98" s="71" t="str">
        <f t="shared" si="44"/>
        <v/>
      </c>
      <c r="BF98" s="71" t="str">
        <f t="shared" si="45"/>
        <v/>
      </c>
      <c r="BG98" s="71" t="str">
        <f t="shared" si="46"/>
        <v/>
      </c>
      <c r="BH98" s="74"/>
      <c r="BI98" s="76"/>
      <c r="BJ98" s="79" t="str">
        <f t="shared" si="47"/>
        <v>PENDIENTE</v>
      </c>
      <c r="BK98" s="80"/>
      <c r="BL98" s="80"/>
      <c r="BM98" s="81"/>
    </row>
    <row r="99" spans="1:65" ht="78" x14ac:dyDescent="0.15">
      <c r="A99" s="58">
        <v>105</v>
      </c>
      <c r="B99" s="62">
        <v>43181</v>
      </c>
      <c r="C99" s="61" t="s">
        <v>20</v>
      </c>
      <c r="D99" s="61" t="s">
        <v>299</v>
      </c>
      <c r="E99" s="62">
        <v>43181</v>
      </c>
      <c r="F99" s="61" t="s">
        <v>304</v>
      </c>
      <c r="G99" s="61" t="s">
        <v>305</v>
      </c>
      <c r="H99" s="110" t="s">
        <v>116</v>
      </c>
      <c r="I99" s="85" t="s">
        <v>494</v>
      </c>
      <c r="J99" s="107" t="s">
        <v>620</v>
      </c>
      <c r="K99" s="61">
        <v>1</v>
      </c>
      <c r="L99" s="60" t="s">
        <v>428</v>
      </c>
      <c r="M99" s="61" t="s">
        <v>495</v>
      </c>
      <c r="N99" s="98" t="s">
        <v>496</v>
      </c>
      <c r="O99" s="98">
        <v>1</v>
      </c>
      <c r="P99" s="62">
        <v>43252</v>
      </c>
      <c r="Q99" s="62">
        <v>43312</v>
      </c>
      <c r="R99" s="60" t="s">
        <v>89</v>
      </c>
      <c r="S99" s="60" t="str">
        <f>IF(R99="","",VLOOKUP(R99,[2]Datos.!$G$28:$H$50,2,FALSE))</f>
        <v xml:space="preserve">Subdirector Administrativo </v>
      </c>
      <c r="T99" s="60" t="str">
        <f>IF(R99="","",VLOOKUP(R99,[2]Datos.!$J$28:$K$50,2,FALSE))</f>
        <v>Líder de Gestión Documental</v>
      </c>
      <c r="U99" s="63" t="s">
        <v>171</v>
      </c>
      <c r="V99" s="67"/>
      <c r="W99" s="60"/>
      <c r="X99" s="60"/>
      <c r="Y99" s="69" t="str">
        <f t="shared" si="24"/>
        <v/>
      </c>
      <c r="Z99" s="70" t="str">
        <f t="shared" si="25"/>
        <v/>
      </c>
      <c r="AA99" s="71" t="str">
        <f t="shared" si="26"/>
        <v/>
      </c>
      <c r="AB99" s="71" t="str">
        <f t="shared" si="27"/>
        <v/>
      </c>
      <c r="AC99" s="72" t="str">
        <f t="shared" si="28"/>
        <v/>
      </c>
      <c r="AD99" s="60"/>
      <c r="AE99" s="63"/>
      <c r="AF99" s="73"/>
      <c r="AG99" s="74" t="str">
        <f t="shared" si="29"/>
        <v/>
      </c>
      <c r="AH99" s="75"/>
      <c r="AI99" s="69" t="str">
        <f t="shared" si="30"/>
        <v/>
      </c>
      <c r="AJ99" s="70" t="str">
        <f t="shared" si="31"/>
        <v/>
      </c>
      <c r="AK99" s="71" t="str">
        <f t="shared" si="32"/>
        <v/>
      </c>
      <c r="AL99" s="71" t="str">
        <f t="shared" si="33"/>
        <v/>
      </c>
      <c r="AM99" s="71" t="str">
        <f t="shared" si="34"/>
        <v/>
      </c>
      <c r="AN99" s="74"/>
      <c r="AO99" s="76"/>
      <c r="AP99" s="77"/>
      <c r="AQ99" s="74" t="str">
        <f t="shared" si="35"/>
        <v/>
      </c>
      <c r="AR99" s="75"/>
      <c r="AS99" s="69" t="str">
        <f t="shared" si="36"/>
        <v/>
      </c>
      <c r="AT99" s="70" t="str">
        <f t="shared" si="37"/>
        <v/>
      </c>
      <c r="AU99" s="71" t="str">
        <f t="shared" si="38"/>
        <v/>
      </c>
      <c r="AV99" s="71" t="str">
        <f t="shared" si="39"/>
        <v/>
      </c>
      <c r="AW99" s="71" t="str">
        <f t="shared" si="40"/>
        <v/>
      </c>
      <c r="AX99" s="74"/>
      <c r="AY99" s="78"/>
      <c r="AZ99" s="73"/>
      <c r="BA99" s="74" t="str">
        <f t="shared" si="41"/>
        <v/>
      </c>
      <c r="BB99" s="75"/>
      <c r="BC99" s="69" t="str">
        <f t="shared" si="42"/>
        <v/>
      </c>
      <c r="BD99" s="70" t="str">
        <f t="shared" si="43"/>
        <v/>
      </c>
      <c r="BE99" s="71" t="str">
        <f t="shared" si="44"/>
        <v/>
      </c>
      <c r="BF99" s="71" t="str">
        <f t="shared" si="45"/>
        <v/>
      </c>
      <c r="BG99" s="71" t="str">
        <f t="shared" si="46"/>
        <v/>
      </c>
      <c r="BH99" s="74"/>
      <c r="BI99" s="76"/>
      <c r="BJ99" s="79" t="str">
        <f t="shared" si="47"/>
        <v>PENDIENTE</v>
      </c>
      <c r="BK99" s="80"/>
      <c r="BL99" s="80"/>
      <c r="BM99" s="81"/>
    </row>
    <row r="100" spans="1:65" ht="65" x14ac:dyDescent="0.15">
      <c r="A100" s="58">
        <v>106</v>
      </c>
      <c r="B100" s="62">
        <v>43181</v>
      </c>
      <c r="C100" s="61" t="s">
        <v>20</v>
      </c>
      <c r="D100" s="61" t="s">
        <v>299</v>
      </c>
      <c r="E100" s="62">
        <v>43181</v>
      </c>
      <c r="F100" s="61" t="s">
        <v>306</v>
      </c>
      <c r="G100" s="61" t="s">
        <v>307</v>
      </c>
      <c r="H100" s="110" t="s">
        <v>116</v>
      </c>
      <c r="I100" s="85" t="s">
        <v>621</v>
      </c>
      <c r="J100" s="107" t="s">
        <v>622</v>
      </c>
      <c r="K100" s="61">
        <v>1</v>
      </c>
      <c r="L100" s="60" t="s">
        <v>428</v>
      </c>
      <c r="M100" s="61" t="s">
        <v>623</v>
      </c>
      <c r="N100" s="98" t="s">
        <v>624</v>
      </c>
      <c r="O100" s="82">
        <v>1</v>
      </c>
      <c r="P100" s="62">
        <v>43222</v>
      </c>
      <c r="Q100" s="62">
        <v>43434</v>
      </c>
      <c r="R100" s="60" t="s">
        <v>89</v>
      </c>
      <c r="S100" s="60" t="str">
        <f>IF(R100="","",VLOOKUP(R100,[2]Datos.!$G$28:$H$50,2,FALSE))</f>
        <v xml:space="preserve">Subdirector Administrativo </v>
      </c>
      <c r="T100" s="60" t="str">
        <f>IF(R100="","",VLOOKUP(R100,[2]Datos.!$J$28:$K$50,2,FALSE))</f>
        <v>Líder de Gestión Documental</v>
      </c>
      <c r="U100" s="63" t="s">
        <v>171</v>
      </c>
      <c r="V100" s="67"/>
      <c r="W100" s="60"/>
      <c r="X100" s="60"/>
      <c r="Y100" s="69" t="str">
        <f t="shared" si="24"/>
        <v/>
      </c>
      <c r="Z100" s="70" t="str">
        <f t="shared" si="25"/>
        <v/>
      </c>
      <c r="AA100" s="71" t="str">
        <f t="shared" si="26"/>
        <v/>
      </c>
      <c r="AB100" s="71" t="str">
        <f t="shared" si="27"/>
        <v/>
      </c>
      <c r="AC100" s="72" t="str">
        <f t="shared" si="28"/>
        <v/>
      </c>
      <c r="AD100" s="60"/>
      <c r="AE100" s="63"/>
      <c r="AF100" s="73"/>
      <c r="AG100" s="74" t="str">
        <f t="shared" si="29"/>
        <v/>
      </c>
      <c r="AH100" s="75"/>
      <c r="AI100" s="69" t="str">
        <f t="shared" si="30"/>
        <v/>
      </c>
      <c r="AJ100" s="70" t="str">
        <f t="shared" si="31"/>
        <v/>
      </c>
      <c r="AK100" s="71" t="str">
        <f t="shared" si="32"/>
        <v/>
      </c>
      <c r="AL100" s="71" t="str">
        <f t="shared" si="33"/>
        <v/>
      </c>
      <c r="AM100" s="71" t="str">
        <f t="shared" si="34"/>
        <v/>
      </c>
      <c r="AN100" s="74"/>
      <c r="AO100" s="76"/>
      <c r="AP100" s="77"/>
      <c r="AQ100" s="74" t="str">
        <f t="shared" si="35"/>
        <v/>
      </c>
      <c r="AR100" s="75"/>
      <c r="AS100" s="69" t="str">
        <f t="shared" si="36"/>
        <v/>
      </c>
      <c r="AT100" s="70" t="str">
        <f t="shared" si="37"/>
        <v/>
      </c>
      <c r="AU100" s="71" t="str">
        <f t="shared" si="38"/>
        <v/>
      </c>
      <c r="AV100" s="71" t="str">
        <f t="shared" si="39"/>
        <v/>
      </c>
      <c r="AW100" s="71" t="str">
        <f t="shared" si="40"/>
        <v/>
      </c>
      <c r="AX100" s="74"/>
      <c r="AY100" s="78"/>
      <c r="AZ100" s="73"/>
      <c r="BA100" s="74" t="str">
        <f t="shared" si="41"/>
        <v/>
      </c>
      <c r="BB100" s="75"/>
      <c r="BC100" s="69" t="str">
        <f t="shared" si="42"/>
        <v/>
      </c>
      <c r="BD100" s="70" t="str">
        <f t="shared" si="43"/>
        <v/>
      </c>
      <c r="BE100" s="71" t="str">
        <f t="shared" si="44"/>
        <v/>
      </c>
      <c r="BF100" s="71" t="str">
        <f t="shared" si="45"/>
        <v/>
      </c>
      <c r="BG100" s="71" t="str">
        <f t="shared" si="46"/>
        <v/>
      </c>
      <c r="BH100" s="74"/>
      <c r="BI100" s="76"/>
      <c r="BJ100" s="79" t="str">
        <f t="shared" ref="BJ100:BJ127" si="48">IF(G100="","",IF(OR(Z100=100%,AJ100=100%,AT100=100%,BD100=100%),"CUMPLIDA","PENDIENTE"))</f>
        <v>PENDIENTE</v>
      </c>
      <c r="BK100" s="80"/>
      <c r="BL100" s="80"/>
      <c r="BM100" s="81"/>
    </row>
    <row r="101" spans="1:65" ht="130" x14ac:dyDescent="0.15">
      <c r="A101" s="58">
        <v>107</v>
      </c>
      <c r="B101" s="59">
        <v>43192</v>
      </c>
      <c r="C101" s="60" t="s">
        <v>23</v>
      </c>
      <c r="D101" s="60" t="s">
        <v>308</v>
      </c>
      <c r="E101" s="59">
        <v>43192</v>
      </c>
      <c r="F101" s="60" t="s">
        <v>309</v>
      </c>
      <c r="G101" s="60" t="s">
        <v>310</v>
      </c>
      <c r="H101" s="110" t="s">
        <v>116</v>
      </c>
      <c r="I101" s="87" t="s">
        <v>625</v>
      </c>
      <c r="J101" s="68" t="s">
        <v>497</v>
      </c>
      <c r="K101" s="60">
        <v>1</v>
      </c>
      <c r="L101" s="60" t="s">
        <v>29</v>
      </c>
      <c r="M101" s="68" t="s">
        <v>498</v>
      </c>
      <c r="N101" s="60" t="s">
        <v>626</v>
      </c>
      <c r="O101" s="100">
        <v>1</v>
      </c>
      <c r="P101" s="59">
        <v>43193</v>
      </c>
      <c r="Q101" s="59">
        <v>43454</v>
      </c>
      <c r="R101" s="60" t="s">
        <v>45</v>
      </c>
      <c r="S101" s="60" t="str">
        <f>IF(R101="","",VLOOKUP(R101,[2]Datos.!$G$28:$H$50,2,FALSE))</f>
        <v xml:space="preserve">Subdirector Administrativo </v>
      </c>
      <c r="T101" s="60" t="str">
        <f>IF(R101="","",VLOOKUP(R101,[2]Datos.!$J$28:$K$50,2,FALSE))</f>
        <v>Profesional Universitario de Sistemas</v>
      </c>
      <c r="U101" s="63" t="s">
        <v>171</v>
      </c>
      <c r="V101" s="67"/>
      <c r="W101" s="88"/>
      <c r="X101" s="60"/>
      <c r="Y101" s="69" t="str">
        <f t="shared" si="24"/>
        <v/>
      </c>
      <c r="Z101" s="70" t="str">
        <f t="shared" si="25"/>
        <v/>
      </c>
      <c r="AA101" s="71" t="str">
        <f t="shared" si="26"/>
        <v/>
      </c>
      <c r="AB101" s="71" t="str">
        <f t="shared" si="27"/>
        <v/>
      </c>
      <c r="AC101" s="72" t="str">
        <f t="shared" si="28"/>
        <v/>
      </c>
      <c r="AD101" s="88"/>
      <c r="AE101" s="63"/>
      <c r="AF101" s="73"/>
      <c r="AG101" s="74" t="str">
        <f t="shared" si="29"/>
        <v/>
      </c>
      <c r="AH101" s="75"/>
      <c r="AI101" s="69" t="str">
        <f t="shared" si="30"/>
        <v/>
      </c>
      <c r="AJ101" s="70" t="str">
        <f t="shared" si="31"/>
        <v/>
      </c>
      <c r="AK101" s="71" t="str">
        <f t="shared" si="32"/>
        <v/>
      </c>
      <c r="AL101" s="71" t="str">
        <f t="shared" si="33"/>
        <v/>
      </c>
      <c r="AM101" s="71" t="str">
        <f t="shared" si="34"/>
        <v/>
      </c>
      <c r="AN101" s="74"/>
      <c r="AO101" s="76"/>
      <c r="AP101" s="77"/>
      <c r="AQ101" s="74" t="str">
        <f t="shared" si="35"/>
        <v/>
      </c>
      <c r="AR101" s="75"/>
      <c r="AS101" s="69" t="str">
        <f t="shared" si="36"/>
        <v/>
      </c>
      <c r="AT101" s="70" t="str">
        <f t="shared" si="37"/>
        <v/>
      </c>
      <c r="AU101" s="71" t="str">
        <f t="shared" si="38"/>
        <v/>
      </c>
      <c r="AV101" s="71" t="str">
        <f t="shared" si="39"/>
        <v/>
      </c>
      <c r="AW101" s="71" t="str">
        <f t="shared" si="40"/>
        <v/>
      </c>
      <c r="AX101" s="74"/>
      <c r="AY101" s="78"/>
      <c r="AZ101" s="73"/>
      <c r="BA101" s="74" t="str">
        <f t="shared" si="41"/>
        <v/>
      </c>
      <c r="BB101" s="75"/>
      <c r="BC101" s="69" t="str">
        <f t="shared" si="42"/>
        <v/>
      </c>
      <c r="BD101" s="70" t="str">
        <f t="shared" si="43"/>
        <v/>
      </c>
      <c r="BE101" s="71" t="str">
        <f t="shared" si="44"/>
        <v/>
      </c>
      <c r="BF101" s="71" t="str">
        <f t="shared" si="45"/>
        <v/>
      </c>
      <c r="BG101" s="71" t="str">
        <f t="shared" si="46"/>
        <v/>
      </c>
      <c r="BH101" s="74"/>
      <c r="BI101" s="76"/>
      <c r="BJ101" s="79" t="str">
        <f t="shared" si="48"/>
        <v>PENDIENTE</v>
      </c>
      <c r="BK101" s="80"/>
      <c r="BL101" s="80"/>
      <c r="BM101" s="81"/>
    </row>
    <row r="102" spans="1:65" ht="156" x14ac:dyDescent="0.15">
      <c r="A102" s="58">
        <v>108</v>
      </c>
      <c r="B102" s="59">
        <v>43192</v>
      </c>
      <c r="C102" s="60" t="s">
        <v>23</v>
      </c>
      <c r="D102" s="60" t="s">
        <v>308</v>
      </c>
      <c r="E102" s="59">
        <v>43192</v>
      </c>
      <c r="F102" s="60" t="s">
        <v>309</v>
      </c>
      <c r="G102" s="60" t="s">
        <v>311</v>
      </c>
      <c r="H102" s="110" t="s">
        <v>116</v>
      </c>
      <c r="I102" s="112" t="s">
        <v>627</v>
      </c>
      <c r="J102" s="68" t="s">
        <v>499</v>
      </c>
      <c r="K102" s="60">
        <v>2</v>
      </c>
      <c r="L102" s="60" t="s">
        <v>29</v>
      </c>
      <c r="M102" s="68" t="s">
        <v>500</v>
      </c>
      <c r="N102" s="60" t="s">
        <v>501</v>
      </c>
      <c r="O102" s="100">
        <v>1</v>
      </c>
      <c r="P102" s="59">
        <v>43193</v>
      </c>
      <c r="Q102" s="59">
        <v>43454</v>
      </c>
      <c r="R102" s="60" t="s">
        <v>45</v>
      </c>
      <c r="S102" s="60" t="str">
        <f>IF(R102="","",VLOOKUP(R102,[2]Datos.!$G$28:$H$50,2,FALSE))</f>
        <v xml:space="preserve">Subdirector Administrativo </v>
      </c>
      <c r="T102" s="60" t="str">
        <f>IF(R102="","",VLOOKUP(R102,[2]Datos.!$J$28:$K$50,2,FALSE))</f>
        <v>Profesional Universitario de Sistemas</v>
      </c>
      <c r="U102" s="63" t="s">
        <v>530</v>
      </c>
      <c r="V102" s="67"/>
      <c r="W102" s="68"/>
      <c r="X102" s="60"/>
      <c r="Y102" s="69" t="str">
        <f t="shared" si="24"/>
        <v/>
      </c>
      <c r="Z102" s="70" t="str">
        <f t="shared" si="25"/>
        <v/>
      </c>
      <c r="AA102" s="71" t="str">
        <f t="shared" si="26"/>
        <v/>
      </c>
      <c r="AB102" s="71" t="str">
        <f t="shared" si="27"/>
        <v/>
      </c>
      <c r="AC102" s="72" t="str">
        <f t="shared" si="28"/>
        <v/>
      </c>
      <c r="AD102" s="88"/>
      <c r="AE102" s="63"/>
      <c r="AF102" s="73"/>
      <c r="AG102" s="74" t="str">
        <f t="shared" si="29"/>
        <v/>
      </c>
      <c r="AH102" s="75"/>
      <c r="AI102" s="69" t="str">
        <f t="shared" si="30"/>
        <v/>
      </c>
      <c r="AJ102" s="70" t="str">
        <f t="shared" si="31"/>
        <v/>
      </c>
      <c r="AK102" s="71" t="str">
        <f t="shared" si="32"/>
        <v/>
      </c>
      <c r="AL102" s="71" t="str">
        <f t="shared" si="33"/>
        <v/>
      </c>
      <c r="AM102" s="71" t="str">
        <f t="shared" si="34"/>
        <v/>
      </c>
      <c r="AN102" s="74"/>
      <c r="AO102" s="76"/>
      <c r="AP102" s="77"/>
      <c r="AQ102" s="74" t="str">
        <f t="shared" si="35"/>
        <v/>
      </c>
      <c r="AR102" s="75"/>
      <c r="AS102" s="69" t="str">
        <f t="shared" si="36"/>
        <v/>
      </c>
      <c r="AT102" s="70" t="str">
        <f t="shared" si="37"/>
        <v/>
      </c>
      <c r="AU102" s="71" t="str">
        <f t="shared" si="38"/>
        <v/>
      </c>
      <c r="AV102" s="71" t="str">
        <f t="shared" si="39"/>
        <v/>
      </c>
      <c r="AW102" s="71" t="str">
        <f t="shared" si="40"/>
        <v/>
      </c>
      <c r="AX102" s="74"/>
      <c r="AY102" s="78"/>
      <c r="AZ102" s="73"/>
      <c r="BA102" s="74" t="str">
        <f t="shared" si="41"/>
        <v/>
      </c>
      <c r="BB102" s="75"/>
      <c r="BC102" s="69" t="str">
        <f t="shared" si="42"/>
        <v/>
      </c>
      <c r="BD102" s="70" t="str">
        <f t="shared" si="43"/>
        <v/>
      </c>
      <c r="BE102" s="71" t="str">
        <f t="shared" si="44"/>
        <v/>
      </c>
      <c r="BF102" s="71" t="str">
        <f t="shared" si="45"/>
        <v/>
      </c>
      <c r="BG102" s="71" t="str">
        <f t="shared" si="46"/>
        <v/>
      </c>
      <c r="BH102" s="74"/>
      <c r="BI102" s="76"/>
      <c r="BJ102" s="79" t="str">
        <f t="shared" si="48"/>
        <v>PENDIENTE</v>
      </c>
      <c r="BK102" s="80"/>
      <c r="BL102" s="80"/>
      <c r="BM102" s="81"/>
    </row>
    <row r="103" spans="1:65" ht="156" x14ac:dyDescent="0.15">
      <c r="A103" s="58">
        <v>109</v>
      </c>
      <c r="B103" s="59">
        <v>43192</v>
      </c>
      <c r="C103" s="60" t="s">
        <v>23</v>
      </c>
      <c r="D103" s="60" t="s">
        <v>308</v>
      </c>
      <c r="E103" s="59">
        <v>43192</v>
      </c>
      <c r="F103" s="60" t="s">
        <v>309</v>
      </c>
      <c r="G103" s="60" t="s">
        <v>311</v>
      </c>
      <c r="H103" s="110" t="s">
        <v>116</v>
      </c>
      <c r="I103" s="112" t="s">
        <v>627</v>
      </c>
      <c r="J103" s="68" t="s">
        <v>502</v>
      </c>
      <c r="K103" s="60">
        <v>2</v>
      </c>
      <c r="L103" s="60" t="s">
        <v>29</v>
      </c>
      <c r="M103" s="68" t="s">
        <v>503</v>
      </c>
      <c r="N103" s="60" t="s">
        <v>501</v>
      </c>
      <c r="O103" s="100">
        <v>1</v>
      </c>
      <c r="P103" s="59">
        <v>43193</v>
      </c>
      <c r="Q103" s="59">
        <v>43454</v>
      </c>
      <c r="R103" s="60" t="s">
        <v>45</v>
      </c>
      <c r="S103" s="60" t="str">
        <f>IF(R103="","",VLOOKUP(R103,[2]Datos.!$G$28:$H$50,2,FALSE))</f>
        <v xml:space="preserve">Subdirector Administrativo </v>
      </c>
      <c r="T103" s="60" t="str">
        <f>IF(R103="","",VLOOKUP(R103,[2]Datos.!$J$28:$K$50,2,FALSE))</f>
        <v>Profesional Universitario de Sistemas</v>
      </c>
      <c r="U103" s="63" t="s">
        <v>530</v>
      </c>
      <c r="V103" s="67"/>
      <c r="W103" s="88"/>
      <c r="X103" s="60"/>
      <c r="Y103" s="69" t="str">
        <f t="shared" si="24"/>
        <v/>
      </c>
      <c r="Z103" s="70" t="str">
        <f t="shared" si="25"/>
        <v/>
      </c>
      <c r="AA103" s="71" t="str">
        <f t="shared" si="26"/>
        <v/>
      </c>
      <c r="AB103" s="71" t="str">
        <f t="shared" si="27"/>
        <v/>
      </c>
      <c r="AC103" s="72" t="str">
        <f t="shared" si="28"/>
        <v/>
      </c>
      <c r="AD103" s="88"/>
      <c r="AE103" s="63"/>
      <c r="AF103" s="73"/>
      <c r="AG103" s="74" t="str">
        <f t="shared" si="29"/>
        <v/>
      </c>
      <c r="AH103" s="75"/>
      <c r="AI103" s="69" t="str">
        <f t="shared" si="30"/>
        <v/>
      </c>
      <c r="AJ103" s="70" t="str">
        <f t="shared" si="31"/>
        <v/>
      </c>
      <c r="AK103" s="71" t="str">
        <f t="shared" si="32"/>
        <v/>
      </c>
      <c r="AL103" s="71" t="str">
        <f t="shared" si="33"/>
        <v/>
      </c>
      <c r="AM103" s="71" t="str">
        <f t="shared" si="34"/>
        <v/>
      </c>
      <c r="AN103" s="74"/>
      <c r="AO103" s="76"/>
      <c r="AP103" s="77"/>
      <c r="AQ103" s="74" t="str">
        <f t="shared" si="35"/>
        <v/>
      </c>
      <c r="AR103" s="75"/>
      <c r="AS103" s="69" t="str">
        <f t="shared" si="36"/>
        <v/>
      </c>
      <c r="AT103" s="70" t="str">
        <f t="shared" si="37"/>
        <v/>
      </c>
      <c r="AU103" s="71" t="str">
        <f t="shared" si="38"/>
        <v/>
      </c>
      <c r="AV103" s="71" t="str">
        <f t="shared" si="39"/>
        <v/>
      </c>
      <c r="AW103" s="71" t="str">
        <f t="shared" si="40"/>
        <v/>
      </c>
      <c r="AX103" s="74"/>
      <c r="AY103" s="78"/>
      <c r="AZ103" s="73"/>
      <c r="BA103" s="74" t="str">
        <f t="shared" si="41"/>
        <v/>
      </c>
      <c r="BB103" s="75"/>
      <c r="BC103" s="69" t="str">
        <f t="shared" si="42"/>
        <v/>
      </c>
      <c r="BD103" s="70" t="str">
        <f t="shared" si="43"/>
        <v/>
      </c>
      <c r="BE103" s="71" t="str">
        <f t="shared" si="44"/>
        <v/>
      </c>
      <c r="BF103" s="71" t="str">
        <f t="shared" si="45"/>
        <v/>
      </c>
      <c r="BG103" s="71" t="str">
        <f t="shared" si="46"/>
        <v/>
      </c>
      <c r="BH103" s="74"/>
      <c r="BI103" s="76"/>
      <c r="BJ103" s="79" t="str">
        <f t="shared" si="48"/>
        <v>PENDIENTE</v>
      </c>
      <c r="BK103" s="80"/>
      <c r="BL103" s="80"/>
      <c r="BM103" s="81"/>
    </row>
    <row r="104" spans="1:65" ht="143" x14ac:dyDescent="0.15">
      <c r="A104" s="58">
        <v>110</v>
      </c>
      <c r="B104" s="59">
        <v>43192</v>
      </c>
      <c r="C104" s="60" t="s">
        <v>23</v>
      </c>
      <c r="D104" s="60" t="s">
        <v>308</v>
      </c>
      <c r="E104" s="59">
        <v>43192</v>
      </c>
      <c r="F104" s="60" t="s">
        <v>312</v>
      </c>
      <c r="G104" s="92" t="s">
        <v>313</v>
      </c>
      <c r="H104" s="110" t="s">
        <v>116</v>
      </c>
      <c r="I104" s="112" t="s">
        <v>628</v>
      </c>
      <c r="J104" s="113" t="s">
        <v>629</v>
      </c>
      <c r="K104" s="60">
        <v>2</v>
      </c>
      <c r="L104" s="60" t="s">
        <v>29</v>
      </c>
      <c r="M104" s="68" t="s">
        <v>504</v>
      </c>
      <c r="N104" s="60" t="s">
        <v>505</v>
      </c>
      <c r="O104" s="100">
        <v>1</v>
      </c>
      <c r="P104" s="59">
        <v>43193</v>
      </c>
      <c r="Q104" s="59">
        <v>43454</v>
      </c>
      <c r="R104" s="60" t="s">
        <v>45</v>
      </c>
      <c r="S104" s="60" t="str">
        <f>IF(R104="","",VLOOKUP(R104,[2]Datos.!$G$28:$H$50,2,FALSE))</f>
        <v xml:space="preserve">Subdirector Administrativo </v>
      </c>
      <c r="T104" s="60" t="str">
        <f>IF(R104="","",VLOOKUP(R104,[2]Datos.!$J$28:$K$50,2,FALSE))</f>
        <v>Profesional Universitario de Sistemas</v>
      </c>
      <c r="U104" s="63" t="s">
        <v>171</v>
      </c>
      <c r="V104" s="67"/>
      <c r="W104" s="88"/>
      <c r="X104" s="60"/>
      <c r="Y104" s="69" t="str">
        <f t="shared" si="24"/>
        <v/>
      </c>
      <c r="Z104" s="70" t="str">
        <f t="shared" si="25"/>
        <v/>
      </c>
      <c r="AA104" s="71" t="str">
        <f t="shared" si="26"/>
        <v/>
      </c>
      <c r="AB104" s="71" t="str">
        <f t="shared" si="27"/>
        <v/>
      </c>
      <c r="AC104" s="72" t="str">
        <f t="shared" si="28"/>
        <v/>
      </c>
      <c r="AD104" s="90"/>
      <c r="AE104" s="63"/>
      <c r="AF104" s="73"/>
      <c r="AG104" s="74" t="str">
        <f t="shared" si="29"/>
        <v/>
      </c>
      <c r="AH104" s="75"/>
      <c r="AI104" s="69" t="str">
        <f t="shared" si="30"/>
        <v/>
      </c>
      <c r="AJ104" s="70" t="str">
        <f t="shared" si="31"/>
        <v/>
      </c>
      <c r="AK104" s="71" t="str">
        <f t="shared" si="32"/>
        <v/>
      </c>
      <c r="AL104" s="71" t="str">
        <f t="shared" si="33"/>
        <v/>
      </c>
      <c r="AM104" s="71" t="str">
        <f t="shared" si="34"/>
        <v/>
      </c>
      <c r="AN104" s="74"/>
      <c r="AO104" s="76"/>
      <c r="AP104" s="77"/>
      <c r="AQ104" s="74" t="str">
        <f t="shared" si="35"/>
        <v/>
      </c>
      <c r="AR104" s="75"/>
      <c r="AS104" s="69" t="str">
        <f t="shared" si="36"/>
        <v/>
      </c>
      <c r="AT104" s="70" t="str">
        <f t="shared" si="37"/>
        <v/>
      </c>
      <c r="AU104" s="71" t="str">
        <f t="shared" si="38"/>
        <v/>
      </c>
      <c r="AV104" s="71" t="str">
        <f t="shared" si="39"/>
        <v/>
      </c>
      <c r="AW104" s="71" t="str">
        <f t="shared" si="40"/>
        <v/>
      </c>
      <c r="AX104" s="74"/>
      <c r="AY104" s="78"/>
      <c r="AZ104" s="73"/>
      <c r="BA104" s="74" t="str">
        <f t="shared" si="41"/>
        <v/>
      </c>
      <c r="BB104" s="75"/>
      <c r="BC104" s="69" t="str">
        <f t="shared" si="42"/>
        <v/>
      </c>
      <c r="BD104" s="70" t="str">
        <f t="shared" si="43"/>
        <v/>
      </c>
      <c r="BE104" s="71" t="str">
        <f t="shared" si="44"/>
        <v/>
      </c>
      <c r="BF104" s="71" t="str">
        <f t="shared" si="45"/>
        <v/>
      </c>
      <c r="BG104" s="71" t="str">
        <f t="shared" si="46"/>
        <v/>
      </c>
      <c r="BH104" s="74"/>
      <c r="BI104" s="76"/>
      <c r="BJ104" s="79" t="str">
        <f t="shared" si="48"/>
        <v>PENDIENTE</v>
      </c>
      <c r="BK104" s="80"/>
      <c r="BL104" s="80"/>
      <c r="BM104" s="81"/>
    </row>
    <row r="105" spans="1:65" ht="143" x14ac:dyDescent="0.15">
      <c r="A105" s="58">
        <v>111</v>
      </c>
      <c r="B105" s="59">
        <v>43192</v>
      </c>
      <c r="C105" s="60" t="s">
        <v>23</v>
      </c>
      <c r="D105" s="60" t="s">
        <v>308</v>
      </c>
      <c r="E105" s="59">
        <v>43192</v>
      </c>
      <c r="F105" s="60" t="s">
        <v>312</v>
      </c>
      <c r="G105" s="60" t="s">
        <v>314</v>
      </c>
      <c r="H105" s="110" t="s">
        <v>116</v>
      </c>
      <c r="I105" s="87" t="s">
        <v>506</v>
      </c>
      <c r="J105" s="68" t="s">
        <v>507</v>
      </c>
      <c r="K105" s="60">
        <v>1</v>
      </c>
      <c r="L105" s="60" t="s">
        <v>27</v>
      </c>
      <c r="M105" s="68" t="s">
        <v>508</v>
      </c>
      <c r="N105" s="60" t="s">
        <v>509</v>
      </c>
      <c r="O105" s="100">
        <v>1</v>
      </c>
      <c r="P105" s="59">
        <v>43193</v>
      </c>
      <c r="Q105" s="59">
        <v>43454</v>
      </c>
      <c r="R105" s="60" t="s">
        <v>45</v>
      </c>
      <c r="S105" s="60" t="str">
        <f>IF(R105="","",VLOOKUP(R105,[2]Datos.!$G$28:$H$50,2,FALSE))</f>
        <v xml:space="preserve">Subdirector Administrativo </v>
      </c>
      <c r="T105" s="60" t="str">
        <f>IF(R105="","",VLOOKUP(R105,[2]Datos.!$J$28:$K$50,2,FALSE))</f>
        <v>Profesional Universitario de Sistemas</v>
      </c>
      <c r="U105" s="63" t="s">
        <v>171</v>
      </c>
      <c r="V105" s="67"/>
      <c r="W105" s="68"/>
      <c r="X105" s="60"/>
      <c r="Y105" s="69" t="str">
        <f t="shared" si="24"/>
        <v/>
      </c>
      <c r="Z105" s="70" t="str">
        <f t="shared" si="25"/>
        <v/>
      </c>
      <c r="AA105" s="71" t="str">
        <f t="shared" si="26"/>
        <v/>
      </c>
      <c r="AB105" s="71" t="str">
        <f t="shared" si="27"/>
        <v/>
      </c>
      <c r="AC105" s="72" t="str">
        <f t="shared" si="28"/>
        <v/>
      </c>
      <c r="AD105" s="88"/>
      <c r="AE105" s="63"/>
      <c r="AF105" s="73"/>
      <c r="AG105" s="74" t="str">
        <f t="shared" si="29"/>
        <v/>
      </c>
      <c r="AH105" s="75"/>
      <c r="AI105" s="69" t="str">
        <f t="shared" si="30"/>
        <v/>
      </c>
      <c r="AJ105" s="70" t="str">
        <f t="shared" si="31"/>
        <v/>
      </c>
      <c r="AK105" s="71" t="str">
        <f t="shared" si="32"/>
        <v/>
      </c>
      <c r="AL105" s="71" t="str">
        <f t="shared" si="33"/>
        <v/>
      </c>
      <c r="AM105" s="71" t="str">
        <f t="shared" si="34"/>
        <v/>
      </c>
      <c r="AN105" s="74"/>
      <c r="AO105" s="76"/>
      <c r="AP105" s="77"/>
      <c r="AQ105" s="74" t="str">
        <f t="shared" si="35"/>
        <v/>
      </c>
      <c r="AR105" s="75"/>
      <c r="AS105" s="69" t="str">
        <f t="shared" si="36"/>
        <v/>
      </c>
      <c r="AT105" s="70" t="str">
        <f t="shared" si="37"/>
        <v/>
      </c>
      <c r="AU105" s="71" t="str">
        <f t="shared" si="38"/>
        <v/>
      </c>
      <c r="AV105" s="71" t="str">
        <f t="shared" si="39"/>
        <v/>
      </c>
      <c r="AW105" s="71" t="str">
        <f t="shared" si="40"/>
        <v/>
      </c>
      <c r="AX105" s="74"/>
      <c r="AY105" s="78"/>
      <c r="AZ105" s="73"/>
      <c r="BA105" s="74" t="str">
        <f t="shared" si="41"/>
        <v/>
      </c>
      <c r="BB105" s="75"/>
      <c r="BC105" s="69" t="str">
        <f t="shared" si="42"/>
        <v/>
      </c>
      <c r="BD105" s="70" t="str">
        <f t="shared" si="43"/>
        <v/>
      </c>
      <c r="BE105" s="71" t="str">
        <f t="shared" si="44"/>
        <v/>
      </c>
      <c r="BF105" s="71" t="str">
        <f t="shared" si="45"/>
        <v/>
      </c>
      <c r="BG105" s="71" t="str">
        <f t="shared" si="46"/>
        <v/>
      </c>
      <c r="BH105" s="74"/>
      <c r="BI105" s="76"/>
      <c r="BJ105" s="79" t="str">
        <f t="shared" si="48"/>
        <v>PENDIENTE</v>
      </c>
      <c r="BK105" s="80"/>
      <c r="BL105" s="80"/>
      <c r="BM105" s="81"/>
    </row>
    <row r="106" spans="1:65" ht="130" x14ac:dyDescent="0.15">
      <c r="A106" s="58">
        <v>112</v>
      </c>
      <c r="B106" s="59">
        <v>43192</v>
      </c>
      <c r="C106" s="60" t="s">
        <v>23</v>
      </c>
      <c r="D106" s="60" t="s">
        <v>308</v>
      </c>
      <c r="E106" s="59">
        <v>43192</v>
      </c>
      <c r="F106" s="60" t="s">
        <v>315</v>
      </c>
      <c r="G106" s="92" t="s">
        <v>316</v>
      </c>
      <c r="H106" s="110" t="s">
        <v>116</v>
      </c>
      <c r="I106" s="112" t="s">
        <v>510</v>
      </c>
      <c r="J106" s="114" t="s">
        <v>630</v>
      </c>
      <c r="K106" s="92">
        <v>5</v>
      </c>
      <c r="L106" s="92" t="s">
        <v>27</v>
      </c>
      <c r="M106" s="115" t="s">
        <v>511</v>
      </c>
      <c r="N106" s="60" t="s">
        <v>512</v>
      </c>
      <c r="O106" s="100">
        <v>1</v>
      </c>
      <c r="P106" s="91">
        <v>43205</v>
      </c>
      <c r="Q106" s="91">
        <v>43454</v>
      </c>
      <c r="R106" s="60" t="s">
        <v>88</v>
      </c>
      <c r="S106" s="60" t="str">
        <f>IF(R106="","",VLOOKUP(R106,[2]Datos.!$G$28:$H$50,2,FALSE))</f>
        <v xml:space="preserve">Subdirector Administrativo </v>
      </c>
      <c r="T106" s="60" t="str">
        <f>IF(R106="","",VLOOKUP(R106,[2]Datos.!$J$28:$K$50,2,FALSE))</f>
        <v>Técnico de Servicios Administrativos</v>
      </c>
      <c r="U106" s="63" t="s">
        <v>171</v>
      </c>
      <c r="V106" s="67"/>
      <c r="W106" s="88"/>
      <c r="X106" s="60"/>
      <c r="Y106" s="69" t="str">
        <f t="shared" si="24"/>
        <v/>
      </c>
      <c r="Z106" s="70" t="str">
        <f t="shared" si="25"/>
        <v/>
      </c>
      <c r="AA106" s="71" t="str">
        <f t="shared" si="26"/>
        <v/>
      </c>
      <c r="AB106" s="71" t="str">
        <f t="shared" si="27"/>
        <v/>
      </c>
      <c r="AC106" s="72" t="str">
        <f t="shared" si="28"/>
        <v/>
      </c>
      <c r="AD106" s="88"/>
      <c r="AE106" s="63"/>
      <c r="AF106" s="73"/>
      <c r="AG106" s="74" t="str">
        <f t="shared" si="29"/>
        <v/>
      </c>
      <c r="AH106" s="75"/>
      <c r="AI106" s="69" t="str">
        <f t="shared" si="30"/>
        <v/>
      </c>
      <c r="AJ106" s="70" t="str">
        <f t="shared" si="31"/>
        <v/>
      </c>
      <c r="AK106" s="71" t="str">
        <f t="shared" si="32"/>
        <v/>
      </c>
      <c r="AL106" s="71" t="str">
        <f t="shared" si="33"/>
        <v/>
      </c>
      <c r="AM106" s="71" t="str">
        <f t="shared" si="34"/>
        <v/>
      </c>
      <c r="AN106" s="74"/>
      <c r="AO106" s="76"/>
      <c r="AP106" s="77"/>
      <c r="AQ106" s="74" t="str">
        <f t="shared" si="35"/>
        <v/>
      </c>
      <c r="AR106" s="75"/>
      <c r="AS106" s="69" t="str">
        <f t="shared" si="36"/>
        <v/>
      </c>
      <c r="AT106" s="70" t="str">
        <f t="shared" si="37"/>
        <v/>
      </c>
      <c r="AU106" s="71" t="str">
        <f t="shared" si="38"/>
        <v/>
      </c>
      <c r="AV106" s="71" t="str">
        <f t="shared" si="39"/>
        <v/>
      </c>
      <c r="AW106" s="71" t="str">
        <f t="shared" si="40"/>
        <v/>
      </c>
      <c r="AX106" s="74"/>
      <c r="AY106" s="78"/>
      <c r="AZ106" s="73"/>
      <c r="BA106" s="74" t="str">
        <f t="shared" si="41"/>
        <v/>
      </c>
      <c r="BB106" s="75"/>
      <c r="BC106" s="69" t="str">
        <f t="shared" si="42"/>
        <v/>
      </c>
      <c r="BD106" s="70" t="str">
        <f t="shared" si="43"/>
        <v/>
      </c>
      <c r="BE106" s="71" t="str">
        <f t="shared" si="44"/>
        <v/>
      </c>
      <c r="BF106" s="71" t="str">
        <f t="shared" si="45"/>
        <v/>
      </c>
      <c r="BG106" s="71" t="str">
        <f t="shared" si="46"/>
        <v/>
      </c>
      <c r="BH106" s="74"/>
      <c r="BI106" s="76"/>
      <c r="BJ106" s="79" t="str">
        <f t="shared" si="48"/>
        <v>PENDIENTE</v>
      </c>
      <c r="BK106" s="80"/>
      <c r="BL106" s="80"/>
      <c r="BM106" s="81"/>
    </row>
    <row r="107" spans="1:65" ht="78" x14ac:dyDescent="0.15">
      <c r="A107" s="58">
        <v>113</v>
      </c>
      <c r="B107" s="59">
        <v>43195</v>
      </c>
      <c r="C107" s="60" t="s">
        <v>23</v>
      </c>
      <c r="D107" s="60" t="s">
        <v>317</v>
      </c>
      <c r="E107" s="59">
        <v>43195</v>
      </c>
      <c r="F107" s="60">
        <v>1</v>
      </c>
      <c r="G107" s="92" t="s">
        <v>318</v>
      </c>
      <c r="H107" s="110" t="s">
        <v>521</v>
      </c>
      <c r="I107" s="112" t="s">
        <v>513</v>
      </c>
      <c r="J107" s="92" t="s">
        <v>514</v>
      </c>
      <c r="K107" s="92">
        <v>2</v>
      </c>
      <c r="L107" s="92" t="s">
        <v>62</v>
      </c>
      <c r="M107" s="115" t="s">
        <v>515</v>
      </c>
      <c r="N107" s="60" t="s">
        <v>631</v>
      </c>
      <c r="O107" s="100">
        <v>1</v>
      </c>
      <c r="P107" s="91">
        <v>43195</v>
      </c>
      <c r="Q107" s="91">
        <v>43465</v>
      </c>
      <c r="R107" s="60" t="s">
        <v>78</v>
      </c>
      <c r="S107" s="60" t="s">
        <v>528</v>
      </c>
      <c r="T107" s="60" t="s">
        <v>529</v>
      </c>
      <c r="U107" s="63" t="s">
        <v>171</v>
      </c>
      <c r="V107" s="67"/>
      <c r="W107" s="116"/>
      <c r="X107" s="60"/>
      <c r="Y107" s="69" t="str">
        <f t="shared" si="24"/>
        <v/>
      </c>
      <c r="Z107" s="70" t="str">
        <f t="shared" si="25"/>
        <v/>
      </c>
      <c r="AA107" s="71" t="str">
        <f t="shared" si="26"/>
        <v/>
      </c>
      <c r="AB107" s="71" t="str">
        <f t="shared" si="27"/>
        <v/>
      </c>
      <c r="AC107" s="72" t="str">
        <f t="shared" si="28"/>
        <v/>
      </c>
      <c r="AD107" s="83"/>
      <c r="AE107" s="63"/>
      <c r="AF107" s="73"/>
      <c r="AG107" s="74" t="str">
        <f t="shared" si="29"/>
        <v/>
      </c>
      <c r="AH107" s="75"/>
      <c r="AI107" s="69" t="str">
        <f t="shared" si="30"/>
        <v/>
      </c>
      <c r="AJ107" s="70" t="str">
        <f t="shared" si="31"/>
        <v/>
      </c>
      <c r="AK107" s="71" t="str">
        <f t="shared" si="32"/>
        <v/>
      </c>
      <c r="AL107" s="71" t="str">
        <f t="shared" si="33"/>
        <v/>
      </c>
      <c r="AM107" s="71" t="str">
        <f t="shared" si="34"/>
        <v/>
      </c>
      <c r="AN107" s="74"/>
      <c r="AO107" s="76"/>
      <c r="AP107" s="77"/>
      <c r="AQ107" s="74" t="str">
        <f t="shared" si="35"/>
        <v/>
      </c>
      <c r="AR107" s="75"/>
      <c r="AS107" s="69" t="str">
        <f t="shared" si="36"/>
        <v/>
      </c>
      <c r="AT107" s="70" t="str">
        <f t="shared" si="37"/>
        <v/>
      </c>
      <c r="AU107" s="71" t="str">
        <f t="shared" si="38"/>
        <v/>
      </c>
      <c r="AV107" s="71" t="str">
        <f t="shared" si="39"/>
        <v/>
      </c>
      <c r="AW107" s="71" t="str">
        <f t="shared" si="40"/>
        <v/>
      </c>
      <c r="AX107" s="74"/>
      <c r="AY107" s="78"/>
      <c r="AZ107" s="73"/>
      <c r="BA107" s="74" t="str">
        <f t="shared" si="41"/>
        <v/>
      </c>
      <c r="BB107" s="75"/>
      <c r="BC107" s="69" t="str">
        <f t="shared" si="42"/>
        <v/>
      </c>
      <c r="BD107" s="70" t="str">
        <f t="shared" si="43"/>
        <v/>
      </c>
      <c r="BE107" s="71" t="str">
        <f t="shared" si="44"/>
        <v/>
      </c>
      <c r="BF107" s="71" t="str">
        <f t="shared" si="45"/>
        <v/>
      </c>
      <c r="BG107" s="71" t="str">
        <f t="shared" si="46"/>
        <v/>
      </c>
      <c r="BH107" s="74"/>
      <c r="BI107" s="76"/>
      <c r="BJ107" s="79" t="str">
        <f t="shared" si="48"/>
        <v>PENDIENTE</v>
      </c>
      <c r="BK107" s="80"/>
      <c r="BL107" s="80"/>
      <c r="BM107" s="81"/>
    </row>
    <row r="108" spans="1:65" ht="368" x14ac:dyDescent="0.15">
      <c r="A108" s="58">
        <v>114</v>
      </c>
      <c r="B108" s="117">
        <v>43231</v>
      </c>
      <c r="C108" s="118" t="s">
        <v>23</v>
      </c>
      <c r="D108" s="118" t="s">
        <v>644</v>
      </c>
      <c r="E108" s="117">
        <v>43231</v>
      </c>
      <c r="F108" s="118">
        <v>1</v>
      </c>
      <c r="G108" s="119" t="s">
        <v>645</v>
      </c>
      <c r="H108" s="120" t="s">
        <v>108</v>
      </c>
      <c r="I108" s="121" t="s">
        <v>646</v>
      </c>
      <c r="J108" s="119" t="s">
        <v>647</v>
      </c>
      <c r="K108" s="118">
        <v>4</v>
      </c>
      <c r="L108" s="118" t="s">
        <v>27</v>
      </c>
      <c r="M108" s="119" t="s">
        <v>648</v>
      </c>
      <c r="N108" s="119" t="s">
        <v>649</v>
      </c>
      <c r="O108" s="122">
        <v>1</v>
      </c>
      <c r="P108" s="117">
        <v>43252</v>
      </c>
      <c r="Q108" s="117">
        <v>43465</v>
      </c>
      <c r="R108" s="118" t="s">
        <v>46</v>
      </c>
      <c r="S108" s="118" t="s">
        <v>77</v>
      </c>
      <c r="T108" s="118" t="s">
        <v>650</v>
      </c>
      <c r="U108" s="123" t="s">
        <v>171</v>
      </c>
      <c r="V108" s="124"/>
      <c r="W108" s="125"/>
      <c r="X108" s="125"/>
      <c r="Y108" s="69" t="str">
        <f t="shared" si="24"/>
        <v/>
      </c>
      <c r="Z108" s="70" t="str">
        <f t="shared" si="25"/>
        <v/>
      </c>
      <c r="AA108" s="71" t="str">
        <f t="shared" si="26"/>
        <v/>
      </c>
      <c r="AB108" s="71" t="str">
        <f t="shared" si="27"/>
        <v/>
      </c>
      <c r="AC108" s="72" t="str">
        <f t="shared" si="28"/>
        <v/>
      </c>
      <c r="AD108" s="126"/>
      <c r="AE108" s="127"/>
      <c r="AF108" s="73"/>
      <c r="AG108" s="74" t="str">
        <f t="shared" si="29"/>
        <v/>
      </c>
      <c r="AH108" s="75"/>
      <c r="AI108" s="69" t="str">
        <f t="shared" si="30"/>
        <v/>
      </c>
      <c r="AJ108" s="70" t="str">
        <f t="shared" si="31"/>
        <v/>
      </c>
      <c r="AK108" s="71" t="str">
        <f t="shared" si="32"/>
        <v/>
      </c>
      <c r="AL108" s="71" t="str">
        <f t="shared" si="33"/>
        <v/>
      </c>
      <c r="AM108" s="71" t="str">
        <f t="shared" si="34"/>
        <v/>
      </c>
      <c r="AN108" s="74"/>
      <c r="AO108" s="76"/>
      <c r="AP108" s="77"/>
      <c r="AQ108" s="74" t="str">
        <f t="shared" si="35"/>
        <v/>
      </c>
      <c r="AR108" s="75"/>
      <c r="AS108" s="69" t="str">
        <f t="shared" si="36"/>
        <v/>
      </c>
      <c r="AT108" s="70" t="str">
        <f t="shared" si="37"/>
        <v/>
      </c>
      <c r="AU108" s="71" t="str">
        <f t="shared" si="38"/>
        <v/>
      </c>
      <c r="AV108" s="71" t="str">
        <f t="shared" si="39"/>
        <v/>
      </c>
      <c r="AW108" s="71" t="str">
        <f t="shared" si="40"/>
        <v/>
      </c>
      <c r="AX108" s="74"/>
      <c r="AY108" s="78"/>
      <c r="AZ108" s="73"/>
      <c r="BA108" s="74" t="str">
        <f t="shared" si="41"/>
        <v/>
      </c>
      <c r="BB108" s="75"/>
      <c r="BC108" s="69" t="str">
        <f t="shared" si="42"/>
        <v/>
      </c>
      <c r="BD108" s="70" t="str">
        <f t="shared" si="43"/>
        <v/>
      </c>
      <c r="BE108" s="71" t="str">
        <f t="shared" si="44"/>
        <v/>
      </c>
      <c r="BF108" s="71" t="str">
        <f t="shared" si="45"/>
        <v/>
      </c>
      <c r="BG108" s="71" t="str">
        <f t="shared" si="46"/>
        <v/>
      </c>
      <c r="BH108" s="74"/>
      <c r="BI108" s="76"/>
      <c r="BJ108" s="79" t="str">
        <f t="shared" si="48"/>
        <v>PENDIENTE</v>
      </c>
      <c r="BK108" s="80"/>
      <c r="BL108" s="80"/>
      <c r="BM108" s="81"/>
    </row>
    <row r="109" spans="1:65" ht="247" x14ac:dyDescent="0.15">
      <c r="A109" s="58">
        <v>115</v>
      </c>
      <c r="B109" s="117">
        <v>43231</v>
      </c>
      <c r="C109" s="118" t="s">
        <v>23</v>
      </c>
      <c r="D109" s="118" t="s">
        <v>644</v>
      </c>
      <c r="E109" s="117">
        <v>43231</v>
      </c>
      <c r="F109" s="118">
        <v>2</v>
      </c>
      <c r="G109" s="128" t="s">
        <v>651</v>
      </c>
      <c r="H109" s="120" t="s">
        <v>108</v>
      </c>
      <c r="I109" s="121" t="s">
        <v>652</v>
      </c>
      <c r="J109" s="119" t="s">
        <v>653</v>
      </c>
      <c r="K109" s="118">
        <v>3</v>
      </c>
      <c r="L109" s="118" t="s">
        <v>27</v>
      </c>
      <c r="M109" s="119" t="s">
        <v>648</v>
      </c>
      <c r="N109" s="119" t="s">
        <v>654</v>
      </c>
      <c r="O109" s="122">
        <v>1</v>
      </c>
      <c r="P109" s="117">
        <v>43252</v>
      </c>
      <c r="Q109" s="117">
        <v>43465</v>
      </c>
      <c r="R109" s="118" t="s">
        <v>46</v>
      </c>
      <c r="S109" s="118" t="s">
        <v>77</v>
      </c>
      <c r="T109" s="118" t="s">
        <v>650</v>
      </c>
      <c r="U109" s="123" t="s">
        <v>171</v>
      </c>
      <c r="V109" s="124"/>
      <c r="W109" s="125"/>
      <c r="X109" s="125"/>
      <c r="Y109" s="69" t="str">
        <f t="shared" si="24"/>
        <v/>
      </c>
      <c r="Z109" s="70" t="str">
        <f t="shared" si="25"/>
        <v/>
      </c>
      <c r="AA109" s="71" t="str">
        <f t="shared" si="26"/>
        <v/>
      </c>
      <c r="AB109" s="71" t="str">
        <f t="shared" si="27"/>
        <v/>
      </c>
      <c r="AC109" s="72" t="str">
        <f t="shared" si="28"/>
        <v/>
      </c>
      <c r="AD109" s="126"/>
      <c r="AE109" s="127"/>
      <c r="AF109" s="73"/>
      <c r="AG109" s="74" t="str">
        <f t="shared" si="29"/>
        <v/>
      </c>
      <c r="AH109" s="75"/>
      <c r="AI109" s="69" t="str">
        <f t="shared" si="30"/>
        <v/>
      </c>
      <c r="AJ109" s="70" t="str">
        <f t="shared" si="31"/>
        <v/>
      </c>
      <c r="AK109" s="71" t="str">
        <f t="shared" si="32"/>
        <v/>
      </c>
      <c r="AL109" s="71" t="str">
        <f t="shared" si="33"/>
        <v/>
      </c>
      <c r="AM109" s="71" t="str">
        <f t="shared" si="34"/>
        <v/>
      </c>
      <c r="AN109" s="74"/>
      <c r="AO109" s="76"/>
      <c r="AP109" s="77"/>
      <c r="AQ109" s="74" t="str">
        <f t="shared" si="35"/>
        <v/>
      </c>
      <c r="AR109" s="75"/>
      <c r="AS109" s="69" t="str">
        <f t="shared" si="36"/>
        <v/>
      </c>
      <c r="AT109" s="70" t="str">
        <f t="shared" si="37"/>
        <v/>
      </c>
      <c r="AU109" s="71" t="str">
        <f t="shared" si="38"/>
        <v/>
      </c>
      <c r="AV109" s="71" t="str">
        <f t="shared" si="39"/>
        <v/>
      </c>
      <c r="AW109" s="71" t="str">
        <f t="shared" si="40"/>
        <v/>
      </c>
      <c r="AX109" s="74"/>
      <c r="AY109" s="78"/>
      <c r="AZ109" s="73"/>
      <c r="BA109" s="74" t="str">
        <f t="shared" si="41"/>
        <v/>
      </c>
      <c r="BB109" s="75"/>
      <c r="BC109" s="69" t="str">
        <f t="shared" si="42"/>
        <v/>
      </c>
      <c r="BD109" s="70" t="str">
        <f t="shared" si="43"/>
        <v/>
      </c>
      <c r="BE109" s="71" t="str">
        <f t="shared" si="44"/>
        <v/>
      </c>
      <c r="BF109" s="71" t="str">
        <f t="shared" si="45"/>
        <v/>
      </c>
      <c r="BG109" s="71" t="str">
        <f t="shared" si="46"/>
        <v/>
      </c>
      <c r="BH109" s="74"/>
      <c r="BI109" s="76"/>
      <c r="BJ109" s="79" t="str">
        <f t="shared" si="48"/>
        <v>PENDIENTE</v>
      </c>
      <c r="BK109" s="80"/>
      <c r="BL109" s="80"/>
      <c r="BM109" s="81"/>
    </row>
    <row r="110" spans="1:65" ht="143" x14ac:dyDescent="0.15">
      <c r="A110" s="58">
        <v>116</v>
      </c>
      <c r="B110" s="117">
        <v>43231</v>
      </c>
      <c r="C110" s="118" t="s">
        <v>23</v>
      </c>
      <c r="D110" s="118" t="s">
        <v>644</v>
      </c>
      <c r="E110" s="117">
        <v>43231</v>
      </c>
      <c r="F110" s="118">
        <v>3</v>
      </c>
      <c r="G110" s="119" t="s">
        <v>655</v>
      </c>
      <c r="H110" s="120" t="s">
        <v>108</v>
      </c>
      <c r="I110" s="121" t="s">
        <v>656</v>
      </c>
      <c r="J110" s="119" t="s">
        <v>657</v>
      </c>
      <c r="K110" s="118">
        <v>2</v>
      </c>
      <c r="L110" s="118" t="s">
        <v>27</v>
      </c>
      <c r="M110" s="119" t="s">
        <v>648</v>
      </c>
      <c r="N110" s="119" t="s">
        <v>658</v>
      </c>
      <c r="O110" s="122">
        <v>1</v>
      </c>
      <c r="P110" s="117">
        <v>43252</v>
      </c>
      <c r="Q110" s="117">
        <v>43465</v>
      </c>
      <c r="R110" s="118" t="s">
        <v>46</v>
      </c>
      <c r="S110" s="118" t="s">
        <v>77</v>
      </c>
      <c r="T110" s="118" t="s">
        <v>650</v>
      </c>
      <c r="U110" s="123" t="s">
        <v>171</v>
      </c>
      <c r="V110" s="124"/>
      <c r="W110" s="125"/>
      <c r="X110" s="125"/>
      <c r="Y110" s="69" t="str">
        <f t="shared" si="24"/>
        <v/>
      </c>
      <c r="Z110" s="70" t="str">
        <f t="shared" si="25"/>
        <v/>
      </c>
      <c r="AA110" s="71" t="str">
        <f t="shared" si="26"/>
        <v/>
      </c>
      <c r="AB110" s="71" t="str">
        <f t="shared" si="27"/>
        <v/>
      </c>
      <c r="AC110" s="72" t="str">
        <f t="shared" si="28"/>
        <v/>
      </c>
      <c r="AD110" s="126"/>
      <c r="AE110" s="127"/>
      <c r="AF110" s="73"/>
      <c r="AG110" s="74" t="str">
        <f t="shared" si="29"/>
        <v/>
      </c>
      <c r="AH110" s="75"/>
      <c r="AI110" s="69" t="str">
        <f t="shared" si="30"/>
        <v/>
      </c>
      <c r="AJ110" s="70" t="str">
        <f t="shared" si="31"/>
        <v/>
      </c>
      <c r="AK110" s="71" t="str">
        <f t="shared" si="32"/>
        <v/>
      </c>
      <c r="AL110" s="71" t="str">
        <f t="shared" si="33"/>
        <v/>
      </c>
      <c r="AM110" s="71" t="str">
        <f t="shared" si="34"/>
        <v/>
      </c>
      <c r="AN110" s="74"/>
      <c r="AO110" s="76"/>
      <c r="AP110" s="77"/>
      <c r="AQ110" s="74" t="str">
        <f t="shared" si="35"/>
        <v/>
      </c>
      <c r="AR110" s="75"/>
      <c r="AS110" s="69" t="str">
        <f t="shared" si="36"/>
        <v/>
      </c>
      <c r="AT110" s="70" t="str">
        <f t="shared" si="37"/>
        <v/>
      </c>
      <c r="AU110" s="71" t="str">
        <f t="shared" si="38"/>
        <v/>
      </c>
      <c r="AV110" s="71" t="str">
        <f t="shared" si="39"/>
        <v/>
      </c>
      <c r="AW110" s="71" t="str">
        <f t="shared" si="40"/>
        <v/>
      </c>
      <c r="AX110" s="74"/>
      <c r="AY110" s="78"/>
      <c r="AZ110" s="73"/>
      <c r="BA110" s="74" t="str">
        <f t="shared" si="41"/>
        <v/>
      </c>
      <c r="BB110" s="75"/>
      <c r="BC110" s="69" t="str">
        <f t="shared" si="42"/>
        <v/>
      </c>
      <c r="BD110" s="70" t="str">
        <f t="shared" si="43"/>
        <v/>
      </c>
      <c r="BE110" s="71" t="str">
        <f t="shared" si="44"/>
        <v/>
      </c>
      <c r="BF110" s="71" t="str">
        <f t="shared" si="45"/>
        <v/>
      </c>
      <c r="BG110" s="71" t="str">
        <f t="shared" si="46"/>
        <v/>
      </c>
      <c r="BH110" s="74"/>
      <c r="BI110" s="76"/>
      <c r="BJ110" s="79" t="str">
        <f t="shared" si="48"/>
        <v>PENDIENTE</v>
      </c>
      <c r="BK110" s="80"/>
      <c r="BL110" s="80"/>
      <c r="BM110" s="81"/>
    </row>
    <row r="111" spans="1:65" ht="156" x14ac:dyDescent="0.15">
      <c r="A111" s="58">
        <v>117</v>
      </c>
      <c r="B111" s="117">
        <v>43231</v>
      </c>
      <c r="C111" s="118" t="s">
        <v>23</v>
      </c>
      <c r="D111" s="118" t="s">
        <v>644</v>
      </c>
      <c r="E111" s="117">
        <v>43231</v>
      </c>
      <c r="F111" s="118">
        <v>4</v>
      </c>
      <c r="G111" s="128" t="s">
        <v>659</v>
      </c>
      <c r="H111" s="120" t="s">
        <v>108</v>
      </c>
      <c r="I111" s="121" t="s">
        <v>660</v>
      </c>
      <c r="J111" s="119" t="s">
        <v>661</v>
      </c>
      <c r="K111" s="118">
        <v>2</v>
      </c>
      <c r="L111" s="118" t="s">
        <v>27</v>
      </c>
      <c r="M111" s="119" t="s">
        <v>648</v>
      </c>
      <c r="N111" s="119" t="s">
        <v>662</v>
      </c>
      <c r="O111" s="122">
        <v>1</v>
      </c>
      <c r="P111" s="117">
        <v>43252</v>
      </c>
      <c r="Q111" s="117">
        <v>43465</v>
      </c>
      <c r="R111" s="118" t="s">
        <v>46</v>
      </c>
      <c r="S111" s="118" t="s">
        <v>77</v>
      </c>
      <c r="T111" s="118" t="s">
        <v>650</v>
      </c>
      <c r="U111" s="123" t="s">
        <v>171</v>
      </c>
      <c r="V111" s="124"/>
      <c r="W111" s="125"/>
      <c r="X111" s="125"/>
      <c r="Y111" s="69" t="str">
        <f t="shared" si="24"/>
        <v/>
      </c>
      <c r="Z111" s="70" t="str">
        <f t="shared" si="25"/>
        <v/>
      </c>
      <c r="AA111" s="71" t="str">
        <f t="shared" si="26"/>
        <v/>
      </c>
      <c r="AB111" s="71" t="str">
        <f t="shared" si="27"/>
        <v/>
      </c>
      <c r="AC111" s="72" t="str">
        <f t="shared" si="28"/>
        <v/>
      </c>
      <c r="AD111" s="126"/>
      <c r="AE111" s="127"/>
      <c r="AF111" s="73"/>
      <c r="AG111" s="74" t="str">
        <f t="shared" si="29"/>
        <v/>
      </c>
      <c r="AH111" s="75"/>
      <c r="AI111" s="69" t="str">
        <f t="shared" si="30"/>
        <v/>
      </c>
      <c r="AJ111" s="70" t="str">
        <f t="shared" si="31"/>
        <v/>
      </c>
      <c r="AK111" s="71" t="str">
        <f t="shared" si="32"/>
        <v/>
      </c>
      <c r="AL111" s="71" t="str">
        <f t="shared" si="33"/>
        <v/>
      </c>
      <c r="AM111" s="71" t="str">
        <f t="shared" si="34"/>
        <v/>
      </c>
      <c r="AN111" s="74"/>
      <c r="AO111" s="76"/>
      <c r="AP111" s="77"/>
      <c r="AQ111" s="74" t="str">
        <f t="shared" si="35"/>
        <v/>
      </c>
      <c r="AR111" s="75"/>
      <c r="AS111" s="69" t="str">
        <f t="shared" si="36"/>
        <v/>
      </c>
      <c r="AT111" s="70" t="str">
        <f t="shared" si="37"/>
        <v/>
      </c>
      <c r="AU111" s="71" t="str">
        <f t="shared" si="38"/>
        <v/>
      </c>
      <c r="AV111" s="71" t="str">
        <f t="shared" si="39"/>
        <v/>
      </c>
      <c r="AW111" s="71" t="str">
        <f t="shared" si="40"/>
        <v/>
      </c>
      <c r="AX111" s="74"/>
      <c r="AY111" s="78"/>
      <c r="AZ111" s="73"/>
      <c r="BA111" s="74" t="str">
        <f t="shared" si="41"/>
        <v/>
      </c>
      <c r="BB111" s="75"/>
      <c r="BC111" s="69" t="str">
        <f t="shared" si="42"/>
        <v/>
      </c>
      <c r="BD111" s="70" t="str">
        <f t="shared" si="43"/>
        <v/>
      </c>
      <c r="BE111" s="71" t="str">
        <f t="shared" si="44"/>
        <v/>
      </c>
      <c r="BF111" s="71" t="str">
        <f t="shared" si="45"/>
        <v/>
      </c>
      <c r="BG111" s="71" t="str">
        <f t="shared" si="46"/>
        <v/>
      </c>
      <c r="BH111" s="74"/>
      <c r="BI111" s="76"/>
      <c r="BJ111" s="79" t="str">
        <f t="shared" si="48"/>
        <v>PENDIENTE</v>
      </c>
      <c r="BK111" s="80"/>
      <c r="BL111" s="80"/>
      <c r="BM111" s="81"/>
    </row>
    <row r="112" spans="1:65" ht="117" x14ac:dyDescent="0.15">
      <c r="A112" s="58">
        <v>118</v>
      </c>
      <c r="B112" s="117">
        <v>43231</v>
      </c>
      <c r="C112" s="118" t="s">
        <v>23</v>
      </c>
      <c r="D112" s="118" t="s">
        <v>644</v>
      </c>
      <c r="E112" s="117">
        <v>43231</v>
      </c>
      <c r="F112" s="118">
        <v>5</v>
      </c>
      <c r="G112" s="128" t="s">
        <v>663</v>
      </c>
      <c r="H112" s="120" t="s">
        <v>108</v>
      </c>
      <c r="I112" s="121" t="s">
        <v>664</v>
      </c>
      <c r="J112" s="119" t="s">
        <v>665</v>
      </c>
      <c r="K112" s="118">
        <v>1</v>
      </c>
      <c r="L112" s="118" t="s">
        <v>27</v>
      </c>
      <c r="M112" s="119" t="s">
        <v>648</v>
      </c>
      <c r="N112" s="119" t="s">
        <v>666</v>
      </c>
      <c r="O112" s="122">
        <v>1</v>
      </c>
      <c r="P112" s="117">
        <v>43252</v>
      </c>
      <c r="Q112" s="117">
        <v>43465</v>
      </c>
      <c r="R112" s="118" t="s">
        <v>46</v>
      </c>
      <c r="S112" s="118" t="s">
        <v>77</v>
      </c>
      <c r="T112" s="118" t="s">
        <v>650</v>
      </c>
      <c r="U112" s="123" t="s">
        <v>171</v>
      </c>
      <c r="V112" s="124"/>
      <c r="W112" s="125"/>
      <c r="X112" s="125"/>
      <c r="Y112" s="69" t="str">
        <f t="shared" si="24"/>
        <v/>
      </c>
      <c r="Z112" s="70" t="str">
        <f t="shared" si="25"/>
        <v/>
      </c>
      <c r="AA112" s="71" t="str">
        <f t="shared" si="26"/>
        <v/>
      </c>
      <c r="AB112" s="71" t="str">
        <f t="shared" si="27"/>
        <v/>
      </c>
      <c r="AC112" s="72" t="str">
        <f t="shared" si="28"/>
        <v/>
      </c>
      <c r="AD112" s="126"/>
      <c r="AE112" s="127"/>
      <c r="AF112" s="73"/>
      <c r="AG112" s="74" t="str">
        <f t="shared" si="29"/>
        <v/>
      </c>
      <c r="AH112" s="75"/>
      <c r="AI112" s="69" t="str">
        <f t="shared" si="30"/>
        <v/>
      </c>
      <c r="AJ112" s="70" t="str">
        <f t="shared" si="31"/>
        <v/>
      </c>
      <c r="AK112" s="71" t="str">
        <f t="shared" si="32"/>
        <v/>
      </c>
      <c r="AL112" s="71" t="str">
        <f t="shared" si="33"/>
        <v/>
      </c>
      <c r="AM112" s="71" t="str">
        <f t="shared" si="34"/>
        <v/>
      </c>
      <c r="AN112" s="74"/>
      <c r="AO112" s="76"/>
      <c r="AP112" s="77"/>
      <c r="AQ112" s="74" t="str">
        <f t="shared" si="35"/>
        <v/>
      </c>
      <c r="AR112" s="75"/>
      <c r="AS112" s="69" t="str">
        <f t="shared" si="36"/>
        <v/>
      </c>
      <c r="AT112" s="70" t="str">
        <f t="shared" si="37"/>
        <v/>
      </c>
      <c r="AU112" s="71" t="str">
        <f t="shared" si="38"/>
        <v/>
      </c>
      <c r="AV112" s="71" t="str">
        <f t="shared" si="39"/>
        <v/>
      </c>
      <c r="AW112" s="71" t="str">
        <f t="shared" si="40"/>
        <v/>
      </c>
      <c r="AX112" s="74"/>
      <c r="AY112" s="78"/>
      <c r="AZ112" s="73"/>
      <c r="BA112" s="74" t="str">
        <f t="shared" si="41"/>
        <v/>
      </c>
      <c r="BB112" s="75"/>
      <c r="BC112" s="69" t="str">
        <f t="shared" si="42"/>
        <v/>
      </c>
      <c r="BD112" s="70" t="str">
        <f t="shared" si="43"/>
        <v/>
      </c>
      <c r="BE112" s="71" t="str">
        <f t="shared" si="44"/>
        <v/>
      </c>
      <c r="BF112" s="71" t="str">
        <f t="shared" si="45"/>
        <v/>
      </c>
      <c r="BG112" s="71" t="str">
        <f t="shared" si="46"/>
        <v/>
      </c>
      <c r="BH112" s="74"/>
      <c r="BI112" s="76"/>
      <c r="BJ112" s="79" t="str">
        <f t="shared" si="48"/>
        <v>PENDIENTE</v>
      </c>
      <c r="BK112" s="80"/>
      <c r="BL112" s="80"/>
      <c r="BM112" s="81"/>
    </row>
    <row r="113" spans="1:65" ht="169" x14ac:dyDescent="0.15">
      <c r="A113" s="58">
        <v>119</v>
      </c>
      <c r="B113" s="117">
        <v>43231</v>
      </c>
      <c r="C113" s="118" t="s">
        <v>23</v>
      </c>
      <c r="D113" s="118" t="s">
        <v>644</v>
      </c>
      <c r="E113" s="117">
        <v>43231</v>
      </c>
      <c r="F113" s="118">
        <v>6</v>
      </c>
      <c r="G113" s="128" t="s">
        <v>667</v>
      </c>
      <c r="H113" s="120" t="s">
        <v>108</v>
      </c>
      <c r="I113" s="121" t="s">
        <v>668</v>
      </c>
      <c r="J113" s="119" t="s">
        <v>669</v>
      </c>
      <c r="K113" s="118">
        <v>2</v>
      </c>
      <c r="L113" s="118" t="s">
        <v>27</v>
      </c>
      <c r="M113" s="119" t="s">
        <v>648</v>
      </c>
      <c r="N113" s="119" t="s">
        <v>670</v>
      </c>
      <c r="O113" s="122">
        <v>1</v>
      </c>
      <c r="P113" s="117">
        <v>43252</v>
      </c>
      <c r="Q113" s="117">
        <v>43465</v>
      </c>
      <c r="R113" s="118" t="s">
        <v>46</v>
      </c>
      <c r="S113" s="118" t="s">
        <v>77</v>
      </c>
      <c r="T113" s="118" t="s">
        <v>650</v>
      </c>
      <c r="U113" s="123" t="s">
        <v>171</v>
      </c>
      <c r="V113" s="124"/>
      <c r="W113" s="125"/>
      <c r="X113" s="125"/>
      <c r="Y113" s="69" t="str">
        <f t="shared" si="24"/>
        <v/>
      </c>
      <c r="Z113" s="70" t="str">
        <f t="shared" si="25"/>
        <v/>
      </c>
      <c r="AA113" s="71" t="str">
        <f t="shared" si="26"/>
        <v/>
      </c>
      <c r="AB113" s="71" t="str">
        <f t="shared" si="27"/>
        <v/>
      </c>
      <c r="AC113" s="72" t="str">
        <f t="shared" si="28"/>
        <v/>
      </c>
      <c r="AD113" s="126"/>
      <c r="AE113" s="127"/>
      <c r="AF113" s="73"/>
      <c r="AG113" s="74" t="str">
        <f t="shared" si="29"/>
        <v/>
      </c>
      <c r="AH113" s="75"/>
      <c r="AI113" s="69" t="str">
        <f t="shared" si="30"/>
        <v/>
      </c>
      <c r="AJ113" s="70" t="str">
        <f t="shared" si="31"/>
        <v/>
      </c>
      <c r="AK113" s="71" t="str">
        <f t="shared" si="32"/>
        <v/>
      </c>
      <c r="AL113" s="71" t="str">
        <f t="shared" si="33"/>
        <v/>
      </c>
      <c r="AM113" s="71" t="str">
        <f t="shared" si="34"/>
        <v/>
      </c>
      <c r="AN113" s="74"/>
      <c r="AO113" s="76"/>
      <c r="AP113" s="77"/>
      <c r="AQ113" s="74" t="str">
        <f t="shared" si="35"/>
        <v/>
      </c>
      <c r="AR113" s="75"/>
      <c r="AS113" s="69" t="str">
        <f t="shared" si="36"/>
        <v/>
      </c>
      <c r="AT113" s="70" t="str">
        <f t="shared" si="37"/>
        <v/>
      </c>
      <c r="AU113" s="71" t="str">
        <f t="shared" si="38"/>
        <v/>
      </c>
      <c r="AV113" s="71" t="str">
        <f t="shared" si="39"/>
        <v/>
      </c>
      <c r="AW113" s="71" t="str">
        <f t="shared" si="40"/>
        <v/>
      </c>
      <c r="AX113" s="74"/>
      <c r="AY113" s="78"/>
      <c r="AZ113" s="73"/>
      <c r="BA113" s="74" t="str">
        <f t="shared" si="41"/>
        <v/>
      </c>
      <c r="BB113" s="75"/>
      <c r="BC113" s="69" t="str">
        <f t="shared" si="42"/>
        <v/>
      </c>
      <c r="BD113" s="70" t="str">
        <f t="shared" si="43"/>
        <v/>
      </c>
      <c r="BE113" s="71" t="str">
        <f t="shared" si="44"/>
        <v/>
      </c>
      <c r="BF113" s="71" t="str">
        <f t="shared" si="45"/>
        <v/>
      </c>
      <c r="BG113" s="71" t="str">
        <f t="shared" si="46"/>
        <v/>
      </c>
      <c r="BH113" s="74"/>
      <c r="BI113" s="76"/>
      <c r="BJ113" s="79" t="str">
        <f t="shared" si="48"/>
        <v>PENDIENTE</v>
      </c>
      <c r="BK113" s="80"/>
      <c r="BL113" s="80"/>
      <c r="BM113" s="81"/>
    </row>
    <row r="114" spans="1:65" ht="296" x14ac:dyDescent="0.15">
      <c r="A114" s="58">
        <v>120</v>
      </c>
      <c r="B114" s="117">
        <v>43231</v>
      </c>
      <c r="C114" s="118" t="s">
        <v>23</v>
      </c>
      <c r="D114" s="118" t="s">
        <v>644</v>
      </c>
      <c r="E114" s="117">
        <v>43231</v>
      </c>
      <c r="F114" s="118">
        <v>7</v>
      </c>
      <c r="G114" s="119" t="s">
        <v>671</v>
      </c>
      <c r="H114" s="120" t="s">
        <v>672</v>
      </c>
      <c r="I114" s="121" t="s">
        <v>673</v>
      </c>
      <c r="J114" s="119" t="s">
        <v>674</v>
      </c>
      <c r="K114" s="118">
        <v>3</v>
      </c>
      <c r="L114" s="118" t="s">
        <v>27</v>
      </c>
      <c r="M114" s="119" t="s">
        <v>648</v>
      </c>
      <c r="N114" s="119" t="s">
        <v>675</v>
      </c>
      <c r="O114" s="122">
        <v>1</v>
      </c>
      <c r="P114" s="117">
        <v>43252</v>
      </c>
      <c r="Q114" s="117">
        <v>43465</v>
      </c>
      <c r="R114" s="118" t="s">
        <v>46</v>
      </c>
      <c r="S114" s="118" t="s">
        <v>77</v>
      </c>
      <c r="T114" s="118" t="s">
        <v>650</v>
      </c>
      <c r="U114" s="123" t="s">
        <v>171</v>
      </c>
      <c r="V114" s="124"/>
      <c r="W114" s="125"/>
      <c r="X114" s="125"/>
      <c r="Y114" s="69" t="str">
        <f t="shared" si="24"/>
        <v/>
      </c>
      <c r="Z114" s="70" t="str">
        <f t="shared" si="25"/>
        <v/>
      </c>
      <c r="AA114" s="71" t="str">
        <f t="shared" si="26"/>
        <v/>
      </c>
      <c r="AB114" s="71" t="str">
        <f t="shared" si="27"/>
        <v/>
      </c>
      <c r="AC114" s="72" t="str">
        <f t="shared" si="28"/>
        <v/>
      </c>
      <c r="AD114" s="126"/>
      <c r="AE114" s="127"/>
      <c r="AF114" s="73"/>
      <c r="AG114" s="74" t="str">
        <f t="shared" si="29"/>
        <v/>
      </c>
      <c r="AH114" s="75"/>
      <c r="AI114" s="69" t="str">
        <f t="shared" si="30"/>
        <v/>
      </c>
      <c r="AJ114" s="70" t="str">
        <f t="shared" si="31"/>
        <v/>
      </c>
      <c r="AK114" s="71" t="str">
        <f t="shared" si="32"/>
        <v/>
      </c>
      <c r="AL114" s="71" t="str">
        <f t="shared" si="33"/>
        <v/>
      </c>
      <c r="AM114" s="71" t="str">
        <f t="shared" si="34"/>
        <v/>
      </c>
      <c r="AN114" s="74"/>
      <c r="AO114" s="76"/>
      <c r="AP114" s="77"/>
      <c r="AQ114" s="74" t="str">
        <f t="shared" si="35"/>
        <v/>
      </c>
      <c r="AR114" s="75"/>
      <c r="AS114" s="69" t="str">
        <f t="shared" si="36"/>
        <v/>
      </c>
      <c r="AT114" s="70" t="str">
        <f t="shared" si="37"/>
        <v/>
      </c>
      <c r="AU114" s="71" t="str">
        <f t="shared" si="38"/>
        <v/>
      </c>
      <c r="AV114" s="71" t="str">
        <f t="shared" si="39"/>
        <v/>
      </c>
      <c r="AW114" s="71" t="str">
        <f t="shared" si="40"/>
        <v/>
      </c>
      <c r="AX114" s="74"/>
      <c r="AY114" s="78"/>
      <c r="AZ114" s="73"/>
      <c r="BA114" s="74" t="str">
        <f t="shared" si="41"/>
        <v/>
      </c>
      <c r="BB114" s="75"/>
      <c r="BC114" s="69" t="str">
        <f t="shared" si="42"/>
        <v/>
      </c>
      <c r="BD114" s="70" t="str">
        <f t="shared" si="43"/>
        <v/>
      </c>
      <c r="BE114" s="71" t="str">
        <f t="shared" si="44"/>
        <v/>
      </c>
      <c r="BF114" s="71" t="str">
        <f t="shared" si="45"/>
        <v/>
      </c>
      <c r="BG114" s="71" t="str">
        <f t="shared" si="46"/>
        <v/>
      </c>
      <c r="BH114" s="74"/>
      <c r="BI114" s="76"/>
      <c r="BJ114" s="79" t="str">
        <f t="shared" si="48"/>
        <v>PENDIENTE</v>
      </c>
      <c r="BK114" s="80"/>
      <c r="BL114" s="80"/>
      <c r="BM114" s="81"/>
    </row>
    <row r="115" spans="1:65" ht="195" x14ac:dyDescent="0.15">
      <c r="A115" s="58">
        <v>121</v>
      </c>
      <c r="B115" s="117">
        <v>43231</v>
      </c>
      <c r="C115" s="118" t="s">
        <v>23</v>
      </c>
      <c r="D115" s="118" t="s">
        <v>644</v>
      </c>
      <c r="E115" s="117">
        <v>43231</v>
      </c>
      <c r="F115" s="118">
        <v>8</v>
      </c>
      <c r="G115" s="128" t="s">
        <v>676</v>
      </c>
      <c r="H115" s="120" t="s">
        <v>108</v>
      </c>
      <c r="I115" s="121" t="s">
        <v>677</v>
      </c>
      <c r="J115" s="119" t="s">
        <v>678</v>
      </c>
      <c r="K115" s="118">
        <v>2</v>
      </c>
      <c r="L115" s="118" t="s">
        <v>27</v>
      </c>
      <c r="M115" s="119" t="s">
        <v>648</v>
      </c>
      <c r="N115" s="119" t="s">
        <v>679</v>
      </c>
      <c r="O115" s="122">
        <v>1</v>
      </c>
      <c r="P115" s="117">
        <v>43252</v>
      </c>
      <c r="Q115" s="117">
        <v>43465</v>
      </c>
      <c r="R115" s="118" t="s">
        <v>46</v>
      </c>
      <c r="S115" s="118" t="s">
        <v>77</v>
      </c>
      <c r="T115" s="118" t="s">
        <v>650</v>
      </c>
      <c r="U115" s="123" t="s">
        <v>171</v>
      </c>
      <c r="V115" s="124"/>
      <c r="W115" s="125"/>
      <c r="X115" s="125"/>
      <c r="Y115" s="69" t="str">
        <f t="shared" si="24"/>
        <v/>
      </c>
      <c r="Z115" s="70" t="str">
        <f t="shared" si="25"/>
        <v/>
      </c>
      <c r="AA115" s="71" t="str">
        <f t="shared" si="26"/>
        <v/>
      </c>
      <c r="AB115" s="71" t="str">
        <f t="shared" si="27"/>
        <v/>
      </c>
      <c r="AC115" s="72" t="str">
        <f t="shared" si="28"/>
        <v/>
      </c>
      <c r="AD115" s="126"/>
      <c r="AE115" s="127"/>
      <c r="AF115" s="73"/>
      <c r="AG115" s="74" t="str">
        <f t="shared" si="29"/>
        <v/>
      </c>
      <c r="AH115" s="75"/>
      <c r="AI115" s="69" t="str">
        <f t="shared" si="30"/>
        <v/>
      </c>
      <c r="AJ115" s="70" t="str">
        <f t="shared" si="31"/>
        <v/>
      </c>
      <c r="AK115" s="71" t="str">
        <f t="shared" si="32"/>
        <v/>
      </c>
      <c r="AL115" s="71" t="str">
        <f t="shared" si="33"/>
        <v/>
      </c>
      <c r="AM115" s="71" t="str">
        <f t="shared" si="34"/>
        <v/>
      </c>
      <c r="AN115" s="74"/>
      <c r="AO115" s="76"/>
      <c r="AP115" s="77"/>
      <c r="AQ115" s="74" t="str">
        <f t="shared" si="35"/>
        <v/>
      </c>
      <c r="AR115" s="75"/>
      <c r="AS115" s="69" t="str">
        <f t="shared" si="36"/>
        <v/>
      </c>
      <c r="AT115" s="70" t="str">
        <f t="shared" si="37"/>
        <v/>
      </c>
      <c r="AU115" s="71" t="str">
        <f t="shared" si="38"/>
        <v/>
      </c>
      <c r="AV115" s="71" t="str">
        <f t="shared" si="39"/>
        <v/>
      </c>
      <c r="AW115" s="71" t="str">
        <f t="shared" si="40"/>
        <v/>
      </c>
      <c r="AX115" s="74"/>
      <c r="AY115" s="78"/>
      <c r="AZ115" s="73"/>
      <c r="BA115" s="74" t="str">
        <f t="shared" si="41"/>
        <v/>
      </c>
      <c r="BB115" s="75"/>
      <c r="BC115" s="69" t="str">
        <f t="shared" si="42"/>
        <v/>
      </c>
      <c r="BD115" s="70" t="str">
        <f t="shared" si="43"/>
        <v/>
      </c>
      <c r="BE115" s="71" t="str">
        <f t="shared" si="44"/>
        <v/>
      </c>
      <c r="BF115" s="71" t="str">
        <f t="shared" si="45"/>
        <v/>
      </c>
      <c r="BG115" s="71" t="str">
        <f t="shared" si="46"/>
        <v/>
      </c>
      <c r="BH115" s="74"/>
      <c r="BI115" s="76"/>
      <c r="BJ115" s="79" t="str">
        <f t="shared" si="48"/>
        <v>PENDIENTE</v>
      </c>
      <c r="BK115" s="80"/>
      <c r="BL115" s="80"/>
      <c r="BM115" s="81"/>
    </row>
    <row r="116" spans="1:65" ht="195" x14ac:dyDescent="0.15">
      <c r="A116" s="58">
        <v>122</v>
      </c>
      <c r="B116" s="117">
        <v>43231</v>
      </c>
      <c r="C116" s="118" t="s">
        <v>23</v>
      </c>
      <c r="D116" s="118" t="s">
        <v>644</v>
      </c>
      <c r="E116" s="117">
        <v>43231</v>
      </c>
      <c r="F116" s="118">
        <v>9</v>
      </c>
      <c r="G116" s="128" t="s">
        <v>680</v>
      </c>
      <c r="H116" s="120" t="s">
        <v>108</v>
      </c>
      <c r="I116" s="129" t="s">
        <v>681</v>
      </c>
      <c r="J116" s="119" t="s">
        <v>678</v>
      </c>
      <c r="K116" s="118">
        <v>2</v>
      </c>
      <c r="L116" s="118" t="s">
        <v>27</v>
      </c>
      <c r="M116" s="119" t="s">
        <v>648</v>
      </c>
      <c r="N116" s="119" t="s">
        <v>679</v>
      </c>
      <c r="O116" s="122">
        <v>1</v>
      </c>
      <c r="P116" s="117">
        <v>43252</v>
      </c>
      <c r="Q116" s="117">
        <v>43465</v>
      </c>
      <c r="R116" s="118" t="s">
        <v>46</v>
      </c>
      <c r="S116" s="118" t="s">
        <v>77</v>
      </c>
      <c r="T116" s="118" t="s">
        <v>650</v>
      </c>
      <c r="U116" s="123" t="s">
        <v>171</v>
      </c>
      <c r="V116" s="124"/>
      <c r="W116" s="125"/>
      <c r="X116" s="125"/>
      <c r="Y116" s="69" t="str">
        <f t="shared" si="24"/>
        <v/>
      </c>
      <c r="Z116" s="70" t="str">
        <f t="shared" si="25"/>
        <v/>
      </c>
      <c r="AA116" s="71" t="str">
        <f t="shared" si="26"/>
        <v/>
      </c>
      <c r="AB116" s="71" t="str">
        <f t="shared" si="27"/>
        <v/>
      </c>
      <c r="AC116" s="72" t="str">
        <f t="shared" si="28"/>
        <v/>
      </c>
      <c r="AD116" s="126"/>
      <c r="AE116" s="127"/>
      <c r="AF116" s="73"/>
      <c r="AG116" s="74" t="str">
        <f t="shared" si="29"/>
        <v/>
      </c>
      <c r="AH116" s="75"/>
      <c r="AI116" s="69" t="str">
        <f t="shared" si="30"/>
        <v/>
      </c>
      <c r="AJ116" s="70" t="str">
        <f t="shared" si="31"/>
        <v/>
      </c>
      <c r="AK116" s="71" t="str">
        <f t="shared" si="32"/>
        <v/>
      </c>
      <c r="AL116" s="71" t="str">
        <f t="shared" si="33"/>
        <v/>
      </c>
      <c r="AM116" s="71" t="str">
        <f t="shared" si="34"/>
        <v/>
      </c>
      <c r="AN116" s="74"/>
      <c r="AO116" s="76"/>
      <c r="AP116" s="77"/>
      <c r="AQ116" s="74" t="str">
        <f t="shared" si="35"/>
        <v/>
      </c>
      <c r="AR116" s="75"/>
      <c r="AS116" s="69" t="str">
        <f t="shared" si="36"/>
        <v/>
      </c>
      <c r="AT116" s="70" t="str">
        <f t="shared" si="37"/>
        <v/>
      </c>
      <c r="AU116" s="71" t="str">
        <f t="shared" si="38"/>
        <v/>
      </c>
      <c r="AV116" s="71" t="str">
        <f t="shared" si="39"/>
        <v/>
      </c>
      <c r="AW116" s="71" t="str">
        <f t="shared" si="40"/>
        <v/>
      </c>
      <c r="AX116" s="74"/>
      <c r="AY116" s="78"/>
      <c r="AZ116" s="73"/>
      <c r="BA116" s="74" t="str">
        <f t="shared" si="41"/>
        <v/>
      </c>
      <c r="BB116" s="75"/>
      <c r="BC116" s="69" t="str">
        <f t="shared" si="42"/>
        <v/>
      </c>
      <c r="BD116" s="70" t="str">
        <f t="shared" si="43"/>
        <v/>
      </c>
      <c r="BE116" s="71" t="str">
        <f t="shared" si="44"/>
        <v/>
      </c>
      <c r="BF116" s="71" t="str">
        <f t="shared" si="45"/>
        <v/>
      </c>
      <c r="BG116" s="71" t="str">
        <f t="shared" si="46"/>
        <v/>
      </c>
      <c r="BH116" s="74"/>
      <c r="BI116" s="76"/>
      <c r="BJ116" s="79" t="str">
        <f t="shared" si="48"/>
        <v>PENDIENTE</v>
      </c>
      <c r="BK116" s="80"/>
      <c r="BL116" s="80"/>
      <c r="BM116" s="81"/>
    </row>
    <row r="117" spans="1:65" ht="195" x14ac:dyDescent="0.15">
      <c r="A117" s="58">
        <v>123</v>
      </c>
      <c r="B117" s="117">
        <v>43231</v>
      </c>
      <c r="C117" s="118" t="s">
        <v>23</v>
      </c>
      <c r="D117" s="118" t="s">
        <v>644</v>
      </c>
      <c r="E117" s="117">
        <v>43231</v>
      </c>
      <c r="F117" s="118">
        <v>10</v>
      </c>
      <c r="G117" s="128" t="s">
        <v>682</v>
      </c>
      <c r="H117" s="120" t="s">
        <v>683</v>
      </c>
      <c r="I117" s="121" t="s">
        <v>684</v>
      </c>
      <c r="J117" s="119" t="s">
        <v>685</v>
      </c>
      <c r="K117" s="118">
        <v>1</v>
      </c>
      <c r="L117" s="119" t="s">
        <v>62</v>
      </c>
      <c r="M117" s="119" t="s">
        <v>648</v>
      </c>
      <c r="N117" s="119" t="s">
        <v>686</v>
      </c>
      <c r="O117" s="122">
        <v>1</v>
      </c>
      <c r="P117" s="117">
        <v>43252</v>
      </c>
      <c r="Q117" s="117">
        <v>43280</v>
      </c>
      <c r="R117" s="118" t="s">
        <v>687</v>
      </c>
      <c r="S117" s="118" t="s">
        <v>688</v>
      </c>
      <c r="T117" s="118" t="s">
        <v>689</v>
      </c>
      <c r="U117" s="123" t="s">
        <v>171</v>
      </c>
      <c r="V117" s="124"/>
      <c r="W117" s="125"/>
      <c r="X117" s="125"/>
      <c r="Y117" s="69" t="str">
        <f t="shared" si="24"/>
        <v/>
      </c>
      <c r="Z117" s="70" t="str">
        <f t="shared" si="25"/>
        <v/>
      </c>
      <c r="AA117" s="71" t="str">
        <f t="shared" si="26"/>
        <v/>
      </c>
      <c r="AB117" s="71" t="str">
        <f t="shared" si="27"/>
        <v/>
      </c>
      <c r="AC117" s="72" t="str">
        <f t="shared" si="28"/>
        <v/>
      </c>
      <c r="AD117" s="126"/>
      <c r="AE117" s="127"/>
      <c r="AF117" s="73"/>
      <c r="AG117" s="74" t="str">
        <f t="shared" si="29"/>
        <v/>
      </c>
      <c r="AH117" s="75"/>
      <c r="AI117" s="69" t="str">
        <f t="shared" si="30"/>
        <v/>
      </c>
      <c r="AJ117" s="70" t="str">
        <f t="shared" si="31"/>
        <v/>
      </c>
      <c r="AK117" s="71" t="str">
        <f t="shared" si="32"/>
        <v/>
      </c>
      <c r="AL117" s="71" t="str">
        <f t="shared" si="33"/>
        <v/>
      </c>
      <c r="AM117" s="71" t="str">
        <f t="shared" si="34"/>
        <v/>
      </c>
      <c r="AN117" s="74"/>
      <c r="AO117" s="76"/>
      <c r="AP117" s="77"/>
      <c r="AQ117" s="74" t="str">
        <f t="shared" si="35"/>
        <v/>
      </c>
      <c r="AR117" s="75"/>
      <c r="AS117" s="69" t="str">
        <f t="shared" si="36"/>
        <v/>
      </c>
      <c r="AT117" s="70" t="str">
        <f t="shared" si="37"/>
        <v/>
      </c>
      <c r="AU117" s="71" t="str">
        <f t="shared" si="38"/>
        <v/>
      </c>
      <c r="AV117" s="71" t="str">
        <f t="shared" si="39"/>
        <v/>
      </c>
      <c r="AW117" s="71" t="str">
        <f t="shared" si="40"/>
        <v/>
      </c>
      <c r="AX117" s="74"/>
      <c r="AY117" s="78"/>
      <c r="AZ117" s="73"/>
      <c r="BA117" s="74" t="str">
        <f t="shared" si="41"/>
        <v/>
      </c>
      <c r="BB117" s="75"/>
      <c r="BC117" s="69" t="str">
        <f t="shared" si="42"/>
        <v/>
      </c>
      <c r="BD117" s="70" t="str">
        <f t="shared" si="43"/>
        <v/>
      </c>
      <c r="BE117" s="71" t="str">
        <f t="shared" si="44"/>
        <v/>
      </c>
      <c r="BF117" s="71" t="str">
        <f t="shared" si="45"/>
        <v/>
      </c>
      <c r="BG117" s="71" t="str">
        <f t="shared" si="46"/>
        <v/>
      </c>
      <c r="BH117" s="74"/>
      <c r="BI117" s="76"/>
      <c r="BJ117" s="79" t="str">
        <f t="shared" si="48"/>
        <v>PENDIENTE</v>
      </c>
      <c r="BK117" s="80"/>
      <c r="BL117" s="80"/>
      <c r="BM117" s="81"/>
    </row>
    <row r="118" spans="1:65" ht="78" x14ac:dyDescent="0.15">
      <c r="A118" s="58">
        <v>124</v>
      </c>
      <c r="B118" s="117">
        <v>43231</v>
      </c>
      <c r="C118" s="118" t="s">
        <v>23</v>
      </c>
      <c r="D118" s="118" t="s">
        <v>644</v>
      </c>
      <c r="E118" s="117">
        <v>43231</v>
      </c>
      <c r="F118" s="118">
        <v>11</v>
      </c>
      <c r="G118" s="128" t="s">
        <v>690</v>
      </c>
      <c r="H118" s="120" t="s">
        <v>112</v>
      </c>
      <c r="I118" s="121" t="s">
        <v>691</v>
      </c>
      <c r="J118" s="107" t="s">
        <v>692</v>
      </c>
      <c r="K118" s="118">
        <v>1</v>
      </c>
      <c r="L118" s="118" t="s">
        <v>29</v>
      </c>
      <c r="M118" s="130" t="s">
        <v>693</v>
      </c>
      <c r="N118" s="119" t="s">
        <v>694</v>
      </c>
      <c r="O118" s="122">
        <v>1</v>
      </c>
      <c r="P118" s="117">
        <v>43252</v>
      </c>
      <c r="Q118" s="117">
        <v>43465</v>
      </c>
      <c r="R118" s="118" t="s">
        <v>695</v>
      </c>
      <c r="S118" s="118" t="s">
        <v>65</v>
      </c>
      <c r="T118" s="118" t="s">
        <v>696</v>
      </c>
      <c r="U118" s="123" t="s">
        <v>697</v>
      </c>
      <c r="V118" s="124"/>
      <c r="W118" s="125"/>
      <c r="X118" s="125"/>
      <c r="Y118" s="69" t="str">
        <f t="shared" si="24"/>
        <v/>
      </c>
      <c r="Z118" s="70" t="str">
        <f t="shared" si="25"/>
        <v/>
      </c>
      <c r="AA118" s="71" t="str">
        <f t="shared" si="26"/>
        <v/>
      </c>
      <c r="AB118" s="71" t="str">
        <f t="shared" si="27"/>
        <v/>
      </c>
      <c r="AC118" s="72" t="str">
        <f t="shared" si="28"/>
        <v/>
      </c>
      <c r="AD118" s="126"/>
      <c r="AE118" s="127"/>
      <c r="AF118" s="73"/>
      <c r="AG118" s="74" t="str">
        <f t="shared" si="29"/>
        <v/>
      </c>
      <c r="AH118" s="75"/>
      <c r="AI118" s="69" t="str">
        <f t="shared" si="30"/>
        <v/>
      </c>
      <c r="AJ118" s="70" t="str">
        <f t="shared" si="31"/>
        <v/>
      </c>
      <c r="AK118" s="71" t="str">
        <f t="shared" si="32"/>
        <v/>
      </c>
      <c r="AL118" s="71" t="str">
        <f t="shared" si="33"/>
        <v/>
      </c>
      <c r="AM118" s="71" t="str">
        <f t="shared" si="34"/>
        <v/>
      </c>
      <c r="AN118" s="74"/>
      <c r="AO118" s="76"/>
      <c r="AP118" s="77"/>
      <c r="AQ118" s="74" t="str">
        <f t="shared" si="35"/>
        <v/>
      </c>
      <c r="AR118" s="75"/>
      <c r="AS118" s="69" t="str">
        <f t="shared" si="36"/>
        <v/>
      </c>
      <c r="AT118" s="70" t="str">
        <f t="shared" si="37"/>
        <v/>
      </c>
      <c r="AU118" s="71" t="str">
        <f t="shared" si="38"/>
        <v/>
      </c>
      <c r="AV118" s="71" t="str">
        <f t="shared" si="39"/>
        <v/>
      </c>
      <c r="AW118" s="71" t="str">
        <f t="shared" si="40"/>
        <v/>
      </c>
      <c r="AX118" s="74"/>
      <c r="AY118" s="78"/>
      <c r="AZ118" s="73"/>
      <c r="BA118" s="74" t="str">
        <f t="shared" si="41"/>
        <v/>
      </c>
      <c r="BB118" s="75"/>
      <c r="BC118" s="69" t="str">
        <f t="shared" si="42"/>
        <v/>
      </c>
      <c r="BD118" s="70" t="str">
        <f t="shared" si="43"/>
        <v/>
      </c>
      <c r="BE118" s="71" t="str">
        <f t="shared" si="44"/>
        <v/>
      </c>
      <c r="BF118" s="71" t="str">
        <f t="shared" si="45"/>
        <v/>
      </c>
      <c r="BG118" s="71" t="str">
        <f t="shared" si="46"/>
        <v/>
      </c>
      <c r="BH118" s="74"/>
      <c r="BI118" s="76"/>
      <c r="BJ118" s="79" t="str">
        <f t="shared" si="48"/>
        <v>PENDIENTE</v>
      </c>
      <c r="BK118" s="80"/>
      <c r="BL118" s="80"/>
      <c r="BM118" s="81"/>
    </row>
    <row r="119" spans="1:65" ht="91" x14ac:dyDescent="0.15">
      <c r="A119" s="58">
        <v>125</v>
      </c>
      <c r="B119" s="117">
        <v>43231</v>
      </c>
      <c r="C119" s="118" t="s">
        <v>23</v>
      </c>
      <c r="D119" s="118" t="s">
        <v>644</v>
      </c>
      <c r="E119" s="117">
        <v>43231</v>
      </c>
      <c r="F119" s="118">
        <v>12</v>
      </c>
      <c r="G119" s="128" t="s">
        <v>698</v>
      </c>
      <c r="H119" s="120" t="s">
        <v>115</v>
      </c>
      <c r="I119" s="131" t="s">
        <v>349</v>
      </c>
      <c r="J119" s="132" t="s">
        <v>699</v>
      </c>
      <c r="K119" s="118">
        <v>2</v>
      </c>
      <c r="L119" s="118" t="s">
        <v>27</v>
      </c>
      <c r="M119" s="119" t="s">
        <v>648</v>
      </c>
      <c r="N119" s="133" t="s">
        <v>423</v>
      </c>
      <c r="O119" s="122">
        <v>1</v>
      </c>
      <c r="P119" s="117">
        <v>43252</v>
      </c>
      <c r="Q119" s="117">
        <v>43465</v>
      </c>
      <c r="R119" s="118" t="s">
        <v>555</v>
      </c>
      <c r="S119" s="118" t="s">
        <v>81</v>
      </c>
      <c r="T119" s="118" t="s">
        <v>700</v>
      </c>
      <c r="U119" s="123" t="s">
        <v>171</v>
      </c>
      <c r="V119" s="124"/>
      <c r="W119" s="125"/>
      <c r="X119" s="125"/>
      <c r="Y119" s="69" t="str">
        <f t="shared" si="24"/>
        <v/>
      </c>
      <c r="Z119" s="70" t="str">
        <f t="shared" si="25"/>
        <v/>
      </c>
      <c r="AA119" s="71" t="str">
        <f t="shared" si="26"/>
        <v/>
      </c>
      <c r="AB119" s="71" t="str">
        <f t="shared" si="27"/>
        <v/>
      </c>
      <c r="AC119" s="72" t="str">
        <f t="shared" si="28"/>
        <v/>
      </c>
      <c r="AD119" s="126"/>
      <c r="AE119" s="127"/>
      <c r="AF119" s="73"/>
      <c r="AG119" s="74" t="str">
        <f t="shared" si="29"/>
        <v/>
      </c>
      <c r="AH119" s="75"/>
      <c r="AI119" s="69" t="str">
        <f t="shared" si="30"/>
        <v/>
      </c>
      <c r="AJ119" s="70" t="str">
        <f t="shared" si="31"/>
        <v/>
      </c>
      <c r="AK119" s="71" t="str">
        <f t="shared" si="32"/>
        <v/>
      </c>
      <c r="AL119" s="71" t="str">
        <f t="shared" si="33"/>
        <v/>
      </c>
      <c r="AM119" s="71" t="str">
        <f t="shared" si="34"/>
        <v/>
      </c>
      <c r="AN119" s="74"/>
      <c r="AO119" s="76"/>
      <c r="AP119" s="77"/>
      <c r="AQ119" s="74" t="str">
        <f t="shared" si="35"/>
        <v/>
      </c>
      <c r="AR119" s="75"/>
      <c r="AS119" s="69" t="str">
        <f t="shared" si="36"/>
        <v/>
      </c>
      <c r="AT119" s="70" t="str">
        <f t="shared" si="37"/>
        <v/>
      </c>
      <c r="AU119" s="71" t="str">
        <f t="shared" si="38"/>
        <v/>
      </c>
      <c r="AV119" s="71" t="str">
        <f t="shared" si="39"/>
        <v/>
      </c>
      <c r="AW119" s="71" t="str">
        <f t="shared" si="40"/>
        <v/>
      </c>
      <c r="AX119" s="74"/>
      <c r="AY119" s="78"/>
      <c r="AZ119" s="73"/>
      <c r="BA119" s="74" t="str">
        <f t="shared" si="41"/>
        <v/>
      </c>
      <c r="BB119" s="75"/>
      <c r="BC119" s="69" t="str">
        <f t="shared" si="42"/>
        <v/>
      </c>
      <c r="BD119" s="70" t="str">
        <f t="shared" si="43"/>
        <v/>
      </c>
      <c r="BE119" s="71" t="str">
        <f t="shared" si="44"/>
        <v/>
      </c>
      <c r="BF119" s="71" t="str">
        <f t="shared" si="45"/>
        <v/>
      </c>
      <c r="BG119" s="71" t="str">
        <f t="shared" si="46"/>
        <v/>
      </c>
      <c r="BH119" s="74"/>
      <c r="BI119" s="76"/>
      <c r="BJ119" s="79" t="str">
        <f t="shared" si="48"/>
        <v>PENDIENTE</v>
      </c>
      <c r="BK119" s="80"/>
      <c r="BL119" s="80"/>
      <c r="BM119" s="81"/>
    </row>
    <row r="120" spans="1:65" ht="91" x14ac:dyDescent="0.15">
      <c r="A120" s="58">
        <v>126</v>
      </c>
      <c r="B120" s="117">
        <v>43231</v>
      </c>
      <c r="C120" s="118" t="s">
        <v>23</v>
      </c>
      <c r="D120" s="118" t="s">
        <v>644</v>
      </c>
      <c r="E120" s="117">
        <v>43231</v>
      </c>
      <c r="F120" s="118">
        <v>13</v>
      </c>
      <c r="G120" s="128" t="s">
        <v>701</v>
      </c>
      <c r="H120" s="120" t="s">
        <v>114</v>
      </c>
      <c r="I120" s="121" t="s">
        <v>734</v>
      </c>
      <c r="J120" s="119" t="s">
        <v>735</v>
      </c>
      <c r="K120" s="118">
        <v>1</v>
      </c>
      <c r="L120" s="118" t="s">
        <v>27</v>
      </c>
      <c r="M120" s="119" t="s">
        <v>736</v>
      </c>
      <c r="N120" s="119" t="s">
        <v>737</v>
      </c>
      <c r="O120" s="122">
        <v>1</v>
      </c>
      <c r="P120" s="117">
        <v>43281</v>
      </c>
      <c r="Q120" s="117">
        <v>43465</v>
      </c>
      <c r="R120" s="118" t="s">
        <v>66</v>
      </c>
      <c r="S120" s="118" t="s">
        <v>738</v>
      </c>
      <c r="T120" s="118" t="s">
        <v>739</v>
      </c>
      <c r="U120" s="123" t="s">
        <v>171</v>
      </c>
      <c r="V120" s="124"/>
      <c r="W120" s="125"/>
      <c r="X120" s="125"/>
      <c r="Y120" s="69" t="str">
        <f t="shared" si="24"/>
        <v/>
      </c>
      <c r="Z120" s="70" t="str">
        <f t="shared" si="25"/>
        <v/>
      </c>
      <c r="AA120" s="71" t="str">
        <f t="shared" si="26"/>
        <v/>
      </c>
      <c r="AB120" s="71" t="str">
        <f t="shared" si="27"/>
        <v/>
      </c>
      <c r="AC120" s="72" t="str">
        <f t="shared" si="28"/>
        <v/>
      </c>
      <c r="AD120" s="126"/>
      <c r="AE120" s="127"/>
      <c r="AF120" s="73"/>
      <c r="AG120" s="74" t="str">
        <f t="shared" si="29"/>
        <v/>
      </c>
      <c r="AH120" s="75"/>
      <c r="AI120" s="69" t="str">
        <f t="shared" si="30"/>
        <v/>
      </c>
      <c r="AJ120" s="70" t="str">
        <f t="shared" si="31"/>
        <v/>
      </c>
      <c r="AK120" s="71" t="str">
        <f t="shared" si="32"/>
        <v/>
      </c>
      <c r="AL120" s="71" t="str">
        <f t="shared" si="33"/>
        <v/>
      </c>
      <c r="AM120" s="71" t="str">
        <f t="shared" si="34"/>
        <v/>
      </c>
      <c r="AN120" s="74"/>
      <c r="AO120" s="76"/>
      <c r="AP120" s="77"/>
      <c r="AQ120" s="74" t="str">
        <f t="shared" si="35"/>
        <v/>
      </c>
      <c r="AR120" s="75"/>
      <c r="AS120" s="69" t="str">
        <f t="shared" si="36"/>
        <v/>
      </c>
      <c r="AT120" s="70" t="str">
        <f t="shared" si="37"/>
        <v/>
      </c>
      <c r="AU120" s="71" t="str">
        <f t="shared" si="38"/>
        <v/>
      </c>
      <c r="AV120" s="71" t="str">
        <f t="shared" si="39"/>
        <v/>
      </c>
      <c r="AW120" s="71" t="str">
        <f t="shared" si="40"/>
        <v/>
      </c>
      <c r="AX120" s="74"/>
      <c r="AY120" s="78"/>
      <c r="AZ120" s="73"/>
      <c r="BA120" s="74" t="str">
        <f t="shared" si="41"/>
        <v/>
      </c>
      <c r="BB120" s="75"/>
      <c r="BC120" s="69" t="str">
        <f t="shared" si="42"/>
        <v/>
      </c>
      <c r="BD120" s="70" t="str">
        <f t="shared" si="43"/>
        <v/>
      </c>
      <c r="BE120" s="71" t="str">
        <f t="shared" si="44"/>
        <v/>
      </c>
      <c r="BF120" s="71" t="str">
        <f t="shared" si="45"/>
        <v/>
      </c>
      <c r="BG120" s="71" t="str">
        <f t="shared" si="46"/>
        <v/>
      </c>
      <c r="BH120" s="74"/>
      <c r="BI120" s="76"/>
      <c r="BJ120" s="79" t="str">
        <f t="shared" si="48"/>
        <v>PENDIENTE</v>
      </c>
      <c r="BK120" s="80"/>
      <c r="BL120" s="80"/>
      <c r="BM120" s="81"/>
    </row>
    <row r="121" spans="1:65" ht="117" x14ac:dyDescent="0.15">
      <c r="A121" s="58">
        <v>127</v>
      </c>
      <c r="B121" s="117">
        <v>43231</v>
      </c>
      <c r="C121" s="118" t="s">
        <v>23</v>
      </c>
      <c r="D121" s="118" t="s">
        <v>644</v>
      </c>
      <c r="E121" s="117">
        <v>43231</v>
      </c>
      <c r="F121" s="118">
        <v>14</v>
      </c>
      <c r="G121" s="128" t="s">
        <v>702</v>
      </c>
      <c r="H121" s="120" t="s">
        <v>703</v>
      </c>
      <c r="I121" s="121" t="s">
        <v>704</v>
      </c>
      <c r="J121" s="119" t="s">
        <v>705</v>
      </c>
      <c r="K121" s="118">
        <v>3</v>
      </c>
      <c r="L121" s="119" t="s">
        <v>62</v>
      </c>
      <c r="M121" s="119" t="s">
        <v>648</v>
      </c>
      <c r="N121" s="119" t="s">
        <v>706</v>
      </c>
      <c r="O121" s="134">
        <v>1</v>
      </c>
      <c r="P121" s="117">
        <v>43252</v>
      </c>
      <c r="Q121" s="117">
        <v>43465</v>
      </c>
      <c r="R121" s="135" t="s">
        <v>87</v>
      </c>
      <c r="S121" s="118" t="s">
        <v>93</v>
      </c>
      <c r="T121" s="118" t="s">
        <v>69</v>
      </c>
      <c r="U121" s="123" t="s">
        <v>530</v>
      </c>
      <c r="V121" s="124"/>
      <c r="W121" s="125"/>
      <c r="X121" s="125"/>
      <c r="Y121" s="69" t="str">
        <f t="shared" si="24"/>
        <v/>
      </c>
      <c r="Z121" s="70" t="str">
        <f t="shared" si="25"/>
        <v/>
      </c>
      <c r="AA121" s="71" t="str">
        <f t="shared" si="26"/>
        <v/>
      </c>
      <c r="AB121" s="71" t="str">
        <f t="shared" si="27"/>
        <v/>
      </c>
      <c r="AC121" s="72" t="str">
        <f t="shared" si="28"/>
        <v/>
      </c>
      <c r="AD121" s="126"/>
      <c r="AE121" s="127"/>
      <c r="AF121" s="73"/>
      <c r="AG121" s="74" t="str">
        <f t="shared" si="29"/>
        <v/>
      </c>
      <c r="AH121" s="75"/>
      <c r="AI121" s="69" t="str">
        <f t="shared" si="30"/>
        <v/>
      </c>
      <c r="AJ121" s="70" t="str">
        <f t="shared" si="31"/>
        <v/>
      </c>
      <c r="AK121" s="71" t="str">
        <f t="shared" si="32"/>
        <v/>
      </c>
      <c r="AL121" s="71" t="str">
        <f t="shared" si="33"/>
        <v/>
      </c>
      <c r="AM121" s="71" t="str">
        <f t="shared" si="34"/>
        <v/>
      </c>
      <c r="AN121" s="74"/>
      <c r="AO121" s="76"/>
      <c r="AP121" s="77"/>
      <c r="AQ121" s="74" t="str">
        <f t="shared" si="35"/>
        <v/>
      </c>
      <c r="AR121" s="75"/>
      <c r="AS121" s="69" t="str">
        <f t="shared" si="36"/>
        <v/>
      </c>
      <c r="AT121" s="70" t="str">
        <f t="shared" si="37"/>
        <v/>
      </c>
      <c r="AU121" s="71" t="str">
        <f t="shared" si="38"/>
        <v/>
      </c>
      <c r="AV121" s="71" t="str">
        <f t="shared" si="39"/>
        <v/>
      </c>
      <c r="AW121" s="71" t="str">
        <f t="shared" si="40"/>
        <v/>
      </c>
      <c r="AX121" s="74"/>
      <c r="AY121" s="78"/>
      <c r="AZ121" s="73"/>
      <c r="BA121" s="74" t="str">
        <f t="shared" si="41"/>
        <v/>
      </c>
      <c r="BB121" s="75"/>
      <c r="BC121" s="69" t="str">
        <f t="shared" si="42"/>
        <v/>
      </c>
      <c r="BD121" s="70" t="str">
        <f t="shared" si="43"/>
        <v/>
      </c>
      <c r="BE121" s="71" t="str">
        <f t="shared" si="44"/>
        <v/>
      </c>
      <c r="BF121" s="71" t="str">
        <f t="shared" si="45"/>
        <v/>
      </c>
      <c r="BG121" s="71" t="str">
        <f t="shared" si="46"/>
        <v/>
      </c>
      <c r="BH121" s="74"/>
      <c r="BI121" s="76"/>
      <c r="BJ121" s="79" t="str">
        <f t="shared" si="48"/>
        <v>PENDIENTE</v>
      </c>
      <c r="BK121" s="80"/>
      <c r="BL121" s="80"/>
      <c r="BM121" s="81"/>
    </row>
    <row r="122" spans="1:65" ht="182" x14ac:dyDescent="0.15">
      <c r="A122" s="58">
        <v>128</v>
      </c>
      <c r="B122" s="117">
        <v>43231</v>
      </c>
      <c r="C122" s="118" t="s">
        <v>23</v>
      </c>
      <c r="D122" s="118" t="s">
        <v>644</v>
      </c>
      <c r="E122" s="117">
        <v>43231</v>
      </c>
      <c r="F122" s="118">
        <v>15</v>
      </c>
      <c r="G122" s="128" t="s">
        <v>707</v>
      </c>
      <c r="H122" s="120" t="s">
        <v>108</v>
      </c>
      <c r="I122" s="121" t="s">
        <v>708</v>
      </c>
      <c r="J122" s="119" t="s">
        <v>709</v>
      </c>
      <c r="K122" s="118">
        <v>2</v>
      </c>
      <c r="L122" s="119" t="s">
        <v>62</v>
      </c>
      <c r="M122" s="119" t="s">
        <v>648</v>
      </c>
      <c r="N122" s="119" t="s">
        <v>710</v>
      </c>
      <c r="O122" s="134">
        <v>1</v>
      </c>
      <c r="P122" s="117">
        <v>43252</v>
      </c>
      <c r="Q122" s="117">
        <v>43465</v>
      </c>
      <c r="R122" s="118" t="s">
        <v>46</v>
      </c>
      <c r="S122" s="118" t="s">
        <v>77</v>
      </c>
      <c r="T122" s="118" t="s">
        <v>650</v>
      </c>
      <c r="U122" s="123" t="s">
        <v>171</v>
      </c>
      <c r="V122" s="124"/>
      <c r="W122" s="125"/>
      <c r="X122" s="125"/>
      <c r="Y122" s="69" t="str">
        <f t="shared" si="24"/>
        <v/>
      </c>
      <c r="Z122" s="70" t="str">
        <f t="shared" si="25"/>
        <v/>
      </c>
      <c r="AA122" s="71" t="str">
        <f t="shared" si="26"/>
        <v/>
      </c>
      <c r="AB122" s="71" t="str">
        <f t="shared" si="27"/>
        <v/>
      </c>
      <c r="AC122" s="72" t="str">
        <f t="shared" si="28"/>
        <v/>
      </c>
      <c r="AD122" s="126"/>
      <c r="AE122" s="127"/>
      <c r="AF122" s="73"/>
      <c r="AG122" s="74" t="str">
        <f t="shared" si="29"/>
        <v/>
      </c>
      <c r="AH122" s="75"/>
      <c r="AI122" s="69" t="str">
        <f t="shared" si="30"/>
        <v/>
      </c>
      <c r="AJ122" s="70" t="str">
        <f t="shared" si="31"/>
        <v/>
      </c>
      <c r="AK122" s="71" t="str">
        <f t="shared" si="32"/>
        <v/>
      </c>
      <c r="AL122" s="71" t="str">
        <f t="shared" si="33"/>
        <v/>
      </c>
      <c r="AM122" s="71" t="str">
        <f t="shared" si="34"/>
        <v/>
      </c>
      <c r="AN122" s="74"/>
      <c r="AO122" s="76"/>
      <c r="AP122" s="77"/>
      <c r="AQ122" s="74" t="str">
        <f t="shared" si="35"/>
        <v/>
      </c>
      <c r="AR122" s="75"/>
      <c r="AS122" s="69" t="str">
        <f t="shared" si="36"/>
        <v/>
      </c>
      <c r="AT122" s="70" t="str">
        <f t="shared" si="37"/>
        <v/>
      </c>
      <c r="AU122" s="71" t="str">
        <f t="shared" si="38"/>
        <v/>
      </c>
      <c r="AV122" s="71" t="str">
        <f t="shared" si="39"/>
        <v/>
      </c>
      <c r="AW122" s="71" t="str">
        <f t="shared" si="40"/>
        <v/>
      </c>
      <c r="AX122" s="74"/>
      <c r="AY122" s="78"/>
      <c r="AZ122" s="73"/>
      <c r="BA122" s="74" t="str">
        <f t="shared" si="41"/>
        <v/>
      </c>
      <c r="BB122" s="75"/>
      <c r="BC122" s="69" t="str">
        <f t="shared" si="42"/>
        <v/>
      </c>
      <c r="BD122" s="70" t="str">
        <f t="shared" si="43"/>
        <v/>
      </c>
      <c r="BE122" s="71" t="str">
        <f t="shared" si="44"/>
        <v/>
      </c>
      <c r="BF122" s="71" t="str">
        <f t="shared" si="45"/>
        <v/>
      </c>
      <c r="BG122" s="71" t="str">
        <f t="shared" si="46"/>
        <v/>
      </c>
      <c r="BH122" s="74"/>
      <c r="BI122" s="76"/>
      <c r="BJ122" s="79" t="str">
        <f t="shared" si="48"/>
        <v>PENDIENTE</v>
      </c>
      <c r="BK122" s="80"/>
      <c r="BL122" s="80"/>
      <c r="BM122" s="81"/>
    </row>
    <row r="123" spans="1:65" ht="182" x14ac:dyDescent="0.15">
      <c r="A123" s="58">
        <v>129</v>
      </c>
      <c r="B123" s="117">
        <v>43231</v>
      </c>
      <c r="C123" s="118" t="s">
        <v>23</v>
      </c>
      <c r="D123" s="118" t="s">
        <v>644</v>
      </c>
      <c r="E123" s="117">
        <v>43231</v>
      </c>
      <c r="F123" s="118">
        <v>16</v>
      </c>
      <c r="G123" s="128" t="s">
        <v>711</v>
      </c>
      <c r="H123" s="120" t="s">
        <v>108</v>
      </c>
      <c r="I123" s="121" t="s">
        <v>712</v>
      </c>
      <c r="J123" s="119" t="s">
        <v>713</v>
      </c>
      <c r="K123" s="118">
        <v>2</v>
      </c>
      <c r="L123" s="119" t="s">
        <v>62</v>
      </c>
      <c r="M123" s="119" t="s">
        <v>648</v>
      </c>
      <c r="N123" s="119" t="s">
        <v>714</v>
      </c>
      <c r="O123" s="134">
        <v>1</v>
      </c>
      <c r="P123" s="117">
        <v>43252</v>
      </c>
      <c r="Q123" s="117">
        <v>43465</v>
      </c>
      <c r="R123" s="118" t="s">
        <v>46</v>
      </c>
      <c r="S123" s="118" t="s">
        <v>77</v>
      </c>
      <c r="T123" s="118" t="s">
        <v>650</v>
      </c>
      <c r="U123" s="123" t="s">
        <v>171</v>
      </c>
      <c r="V123" s="124"/>
      <c r="W123" s="125"/>
      <c r="X123" s="125"/>
      <c r="Y123" s="69" t="str">
        <f t="shared" si="24"/>
        <v/>
      </c>
      <c r="Z123" s="70" t="str">
        <f t="shared" si="25"/>
        <v/>
      </c>
      <c r="AA123" s="71" t="str">
        <f t="shared" si="26"/>
        <v/>
      </c>
      <c r="AB123" s="71" t="str">
        <f t="shared" si="27"/>
        <v/>
      </c>
      <c r="AC123" s="72" t="str">
        <f t="shared" si="28"/>
        <v/>
      </c>
      <c r="AD123" s="126"/>
      <c r="AE123" s="127"/>
      <c r="AF123" s="73"/>
      <c r="AG123" s="74" t="str">
        <f t="shared" si="29"/>
        <v/>
      </c>
      <c r="AH123" s="75"/>
      <c r="AI123" s="69" t="str">
        <f t="shared" si="30"/>
        <v/>
      </c>
      <c r="AJ123" s="70" t="str">
        <f t="shared" si="31"/>
        <v/>
      </c>
      <c r="AK123" s="71" t="str">
        <f t="shared" si="32"/>
        <v/>
      </c>
      <c r="AL123" s="71" t="str">
        <f t="shared" si="33"/>
        <v/>
      </c>
      <c r="AM123" s="71" t="str">
        <f t="shared" si="34"/>
        <v/>
      </c>
      <c r="AN123" s="74"/>
      <c r="AO123" s="76"/>
      <c r="AP123" s="77"/>
      <c r="AQ123" s="74" t="str">
        <f t="shared" si="35"/>
        <v/>
      </c>
      <c r="AR123" s="75"/>
      <c r="AS123" s="69" t="str">
        <f t="shared" si="36"/>
        <v/>
      </c>
      <c r="AT123" s="70" t="str">
        <f t="shared" si="37"/>
        <v/>
      </c>
      <c r="AU123" s="71" t="str">
        <f t="shared" si="38"/>
        <v/>
      </c>
      <c r="AV123" s="71" t="str">
        <f t="shared" si="39"/>
        <v/>
      </c>
      <c r="AW123" s="71" t="str">
        <f t="shared" si="40"/>
        <v/>
      </c>
      <c r="AX123" s="74"/>
      <c r="AY123" s="78"/>
      <c r="AZ123" s="73"/>
      <c r="BA123" s="74" t="str">
        <f t="shared" si="41"/>
        <v/>
      </c>
      <c r="BB123" s="75"/>
      <c r="BC123" s="69" t="str">
        <f t="shared" si="42"/>
        <v/>
      </c>
      <c r="BD123" s="70" t="str">
        <f t="shared" si="43"/>
        <v/>
      </c>
      <c r="BE123" s="71" t="str">
        <f t="shared" si="44"/>
        <v/>
      </c>
      <c r="BF123" s="71" t="str">
        <f t="shared" si="45"/>
        <v/>
      </c>
      <c r="BG123" s="71" t="str">
        <f t="shared" si="46"/>
        <v/>
      </c>
      <c r="BH123" s="74"/>
      <c r="BI123" s="76"/>
      <c r="BJ123" s="79" t="str">
        <f t="shared" si="48"/>
        <v>PENDIENTE</v>
      </c>
      <c r="BK123" s="80"/>
      <c r="BL123" s="80"/>
      <c r="BM123" s="81"/>
    </row>
    <row r="124" spans="1:65" ht="272" x14ac:dyDescent="0.15">
      <c r="A124" s="58">
        <v>130</v>
      </c>
      <c r="B124" s="117">
        <v>43231</v>
      </c>
      <c r="C124" s="118" t="s">
        <v>23</v>
      </c>
      <c r="D124" s="118" t="s">
        <v>644</v>
      </c>
      <c r="E124" s="117">
        <v>43231</v>
      </c>
      <c r="F124" s="118">
        <v>17</v>
      </c>
      <c r="G124" s="128" t="s">
        <v>715</v>
      </c>
      <c r="H124" s="120" t="s">
        <v>108</v>
      </c>
      <c r="I124" s="121" t="s">
        <v>716</v>
      </c>
      <c r="J124" s="119" t="s">
        <v>717</v>
      </c>
      <c r="K124" s="118">
        <v>5</v>
      </c>
      <c r="L124" s="118" t="s">
        <v>27</v>
      </c>
      <c r="M124" s="119" t="s">
        <v>648</v>
      </c>
      <c r="N124" s="119" t="s">
        <v>718</v>
      </c>
      <c r="O124" s="134">
        <v>1</v>
      </c>
      <c r="P124" s="117">
        <v>43252</v>
      </c>
      <c r="Q124" s="117">
        <v>43465</v>
      </c>
      <c r="R124" s="118" t="s">
        <v>46</v>
      </c>
      <c r="S124" s="118" t="s">
        <v>77</v>
      </c>
      <c r="T124" s="118" t="s">
        <v>650</v>
      </c>
      <c r="U124" s="123" t="s">
        <v>171</v>
      </c>
      <c r="V124" s="124"/>
      <c r="W124" s="125"/>
      <c r="X124" s="125"/>
      <c r="Y124" s="69" t="str">
        <f t="shared" ref="Y124:Y127" si="49">IF(X124="","",IF(OR($K124=0,$K124="",V124=""),"",X124/$K124))</f>
        <v/>
      </c>
      <c r="Z124" s="70" t="str">
        <f t="shared" ref="Z124:Z127" si="50">IF(OR($O124="",Y124=""),"",IF(OR($O124=0,Y124=0),0,IF((Y124*100%)/$O124&gt;100%,100%,(Y124*100%)/$O124)))</f>
        <v/>
      </c>
      <c r="AA124" s="71" t="str">
        <f t="shared" ref="AA124:AA127" si="51">IF(X124="","",IF(V124&lt;=Q124,IF(Z124=0%,"SIN INICIAR",IF(Z124=100%,"TERMINADA",IF(Z124&gt;0%,"EN PROCESO",IF(Z124&lt;0%,"INCUMPLIDA"))))))</f>
        <v/>
      </c>
      <c r="AB124" s="71" t="str">
        <f t="shared" ref="AB124:AB127" si="52">IF(X124="","",IF(V124&gt;=Q124,IF(Z124&lt;100%,"INCUMPLIDA",IF(Z124=100%,"TERMINADA EXTEMPORANEA"))))</f>
        <v/>
      </c>
      <c r="AC124" s="72" t="str">
        <f t="shared" ref="AC124:AC127" si="53">IF(X124="","",IF(V124&lt;=Q124,AA124,IF(V124&gt;=Q124,AB124)))</f>
        <v/>
      </c>
      <c r="AD124" s="126"/>
      <c r="AE124" s="127"/>
      <c r="AF124" s="73"/>
      <c r="AG124" s="74" t="str">
        <f t="shared" ref="AG124:AG127" si="54">IF(AF124="","",IF(V124="",IF(AF124&gt;P124,"","Fecha debe ser posterior a la de inicio (Columna U)"),IF(AF124&gt;V124,"","Fecha debe ser posterior a la del seguimiento anterior")))</f>
        <v/>
      </c>
      <c r="AH124" s="75"/>
      <c r="AI124" s="69" t="str">
        <f t="shared" ref="AI124:AI127" si="55">IF(AH124="","",IF(OR($K124=0,$K124="",AF124=""),"",AH124/$K124))</f>
        <v/>
      </c>
      <c r="AJ124" s="70" t="str">
        <f t="shared" ref="AJ124:AJ127" si="56">IF(OR($O124="",AI124=""),"",IF(OR($O124=0,AI124=0),0,IF((AI124*100%)/$O124&gt;100%,100%,(AI124*100%)/$O124)))</f>
        <v/>
      </c>
      <c r="AK124" s="71" t="str">
        <f t="shared" ref="AK124:AK127" si="57">IF(AH124="","",IF(AF124&lt;=AA124,IF(AJ124=0%,"SIN INICIAR",IF(AJ124=100%,"TERMINADA",IF(AJ124&gt;0%,"EN PROCESO",IF(AJ124&lt;0%,"INCUMPLIDA"))))))</f>
        <v/>
      </c>
      <c r="AL124" s="71" t="str">
        <f t="shared" ref="AL124:AL127" si="58">IF(AH124="","",IF(AF124&gt;=AA124,IF(AJ124&lt;100%,"INCUMPLIDA",IF(AJ124=100%,"TERMINADA EXTEMPORANEA"))))</f>
        <v/>
      </c>
      <c r="AM124" s="71" t="str">
        <f t="shared" ref="AM124:AM127" si="59">IF(AH124="","",IF(AF124&lt;=Q124,AK124,IF(AF124&gt;=Q124,AL124)))</f>
        <v/>
      </c>
      <c r="AN124" s="74"/>
      <c r="AO124" s="76"/>
      <c r="AP124" s="77"/>
      <c r="AQ124" s="74" t="str">
        <f t="shared" ref="AQ124:AQ127" si="60">IF(AP124="","",IF(AF124="",IF(V124="",IF(AP124&gt;P124,"","Fecha debe ser posterior a la de inicio (Columna U)"),IF(AP124&gt;V124,"","Fecha debe ser posterior a la del seguimiento anterior")),IF(AP124&gt;AF124,"","Fecha debe ser posterior a la del seguimiento anterior")))</f>
        <v/>
      </c>
      <c r="AR124" s="75"/>
      <c r="AS124" s="69" t="str">
        <f t="shared" ref="AS124:AS127" si="61">IF(AR124="","",IF(OR($K124=0,$K124="",AP124=""),"",AR124/$K124))</f>
        <v/>
      </c>
      <c r="AT124" s="70" t="str">
        <f t="shared" ref="AT124:AT127" si="62">IF(OR($O124="",AS124=""),"",IF(OR($O124=0,AS124=0),0,IF((AS124*100%)/$O124&gt;100%,100%,(AS124*100%)/$O124)))</f>
        <v/>
      </c>
      <c r="AU124" s="71" t="str">
        <f t="shared" ref="AU124:AU127" si="63">IF(AR124="","",IF(AP124&lt;=AK124,IF(AT124=0%,"SIN INICIAR",IF(AT124=100%,"TERMINADA",IF(AT124&gt;0%,"EN PROCESO",IF(AT124&lt;0%,"INCUMPLIDA"))))))</f>
        <v/>
      </c>
      <c r="AV124" s="71" t="str">
        <f t="shared" ref="AV124:AV127" si="64">IF(AR124="","",IF(AP124&gt;=AK124,IF(AT124&lt;100%,"INCUMPLIDA",IF(AT124=100%,"TERMINADA EXTEMPORANEA"))))</f>
        <v/>
      </c>
      <c r="AW124" s="71" t="str">
        <f t="shared" ref="AW124:AW127" si="65">IF(AR124="","",IF(AP124&lt;=AA124,AU124,IF(AP124&gt;=AA124,AV124)))</f>
        <v/>
      </c>
      <c r="AX124" s="74"/>
      <c r="AY124" s="78"/>
      <c r="AZ124" s="73"/>
      <c r="BA124" s="74" t="str">
        <f t="shared" ref="BA124:BA127" si="66">IF(AZ124="","",IF(AP124="",IF(AF124="",IF(V124="",IF(AZ124&gt;P124,"","Fecha debe ser posterior a la de inicio (Columna U)"),IF(AZ124&gt;V124,"","Fecha debe ser posterior a la del seguimiento anterior")),IF(AZ124&gt;AF124,"","Fecha debe ser posterior a la del seguimiento anterior")),IF(AZ124&gt;AP124,"","Fecha debe ser posterior a la del seguimiento anterior")))</f>
        <v/>
      </c>
      <c r="BB124" s="75"/>
      <c r="BC124" s="69" t="str">
        <f t="shared" ref="BC124:BC127" si="67">IF(BB124="","",IF(OR($K124=0,$K124="",AZ124=""),"",BB124/$K124))</f>
        <v/>
      </c>
      <c r="BD124" s="70" t="str">
        <f t="shared" ref="BD124:BD127" si="68">IF(OR($O124="",BC124=""),"",IF(OR($O124=0,BC124=0),0,IF((BC124*100%)/$O124&gt;100%,100%,(BC124*100%)/$O124)))</f>
        <v/>
      </c>
      <c r="BE124" s="71" t="str">
        <f t="shared" ref="BE124:BE127" si="69">IF(BB124="","",IF(AZ124&lt;=AU124,IF(BD124=0%,"SIN INICIAR",IF(BD124=100%,"TERMINADA",IF(BD124&gt;0%,"EN PROCESO",IF(BD124&lt;0%,"INCUMPLIDA"))))))</f>
        <v/>
      </c>
      <c r="BF124" s="71" t="str">
        <f t="shared" ref="BF124:BF127" si="70">IF(BB124="","",IF(AZ124&gt;=AU124,IF(BD124&lt;100%,"INCUMPLIDA",IF(BD124=100%,"TERMINADA EXTEMPORANEA"))))</f>
        <v/>
      </c>
      <c r="BG124" s="71" t="str">
        <f t="shared" ref="BG124:BG127" si="71">IF(BB124="","",IF(AZ124&lt;=AK124,BE124,IF(AZ124&gt;=AK124,BF124)))</f>
        <v/>
      </c>
      <c r="BH124" s="74"/>
      <c r="BI124" s="76"/>
      <c r="BJ124" s="79" t="str">
        <f t="shared" si="48"/>
        <v>PENDIENTE</v>
      </c>
      <c r="BK124" s="80"/>
      <c r="BL124" s="80"/>
      <c r="BM124" s="81"/>
    </row>
    <row r="125" spans="1:65" ht="117" x14ac:dyDescent="0.15">
      <c r="A125" s="58">
        <v>131</v>
      </c>
      <c r="B125" s="117">
        <v>43231</v>
      </c>
      <c r="C125" s="118" t="s">
        <v>23</v>
      </c>
      <c r="D125" s="118" t="s">
        <v>644</v>
      </c>
      <c r="E125" s="117">
        <v>43231</v>
      </c>
      <c r="F125" s="118">
        <v>18</v>
      </c>
      <c r="G125" s="128" t="s">
        <v>719</v>
      </c>
      <c r="H125" s="120" t="s">
        <v>720</v>
      </c>
      <c r="I125" s="87" t="s">
        <v>721</v>
      </c>
      <c r="J125" s="68" t="s">
        <v>722</v>
      </c>
      <c r="K125" s="60">
        <v>1</v>
      </c>
      <c r="L125" s="118" t="s">
        <v>723</v>
      </c>
      <c r="M125" s="68" t="s">
        <v>724</v>
      </c>
      <c r="N125" s="68" t="s">
        <v>725</v>
      </c>
      <c r="O125" s="105">
        <v>1</v>
      </c>
      <c r="P125" s="117">
        <v>43252</v>
      </c>
      <c r="Q125" s="117">
        <v>43465</v>
      </c>
      <c r="R125" s="60" t="s">
        <v>726</v>
      </c>
      <c r="S125" s="60" t="s">
        <v>727</v>
      </c>
      <c r="T125" s="60" t="s">
        <v>727</v>
      </c>
      <c r="U125" s="123" t="s">
        <v>171</v>
      </c>
      <c r="V125" s="124"/>
      <c r="W125" s="125"/>
      <c r="X125" s="125"/>
      <c r="Y125" s="69" t="str">
        <f t="shared" si="49"/>
        <v/>
      </c>
      <c r="Z125" s="70" t="str">
        <f t="shared" si="50"/>
        <v/>
      </c>
      <c r="AA125" s="71" t="str">
        <f t="shared" si="51"/>
        <v/>
      </c>
      <c r="AB125" s="71" t="str">
        <f t="shared" si="52"/>
        <v/>
      </c>
      <c r="AC125" s="72" t="str">
        <f t="shared" si="53"/>
        <v/>
      </c>
      <c r="AD125" s="126"/>
      <c r="AE125" s="127"/>
      <c r="AF125" s="73"/>
      <c r="AG125" s="74" t="str">
        <f t="shared" si="54"/>
        <v/>
      </c>
      <c r="AH125" s="75"/>
      <c r="AI125" s="69" t="str">
        <f t="shared" si="55"/>
        <v/>
      </c>
      <c r="AJ125" s="70" t="str">
        <f t="shared" si="56"/>
        <v/>
      </c>
      <c r="AK125" s="71" t="str">
        <f t="shared" si="57"/>
        <v/>
      </c>
      <c r="AL125" s="71" t="str">
        <f t="shared" si="58"/>
        <v/>
      </c>
      <c r="AM125" s="71" t="str">
        <f t="shared" si="59"/>
        <v/>
      </c>
      <c r="AN125" s="74"/>
      <c r="AO125" s="76"/>
      <c r="AP125" s="77"/>
      <c r="AQ125" s="74" t="str">
        <f t="shared" si="60"/>
        <v/>
      </c>
      <c r="AR125" s="75"/>
      <c r="AS125" s="69" t="str">
        <f t="shared" si="61"/>
        <v/>
      </c>
      <c r="AT125" s="70" t="str">
        <f t="shared" si="62"/>
        <v/>
      </c>
      <c r="AU125" s="71" t="str">
        <f t="shared" si="63"/>
        <v/>
      </c>
      <c r="AV125" s="71" t="str">
        <f t="shared" si="64"/>
        <v/>
      </c>
      <c r="AW125" s="71" t="str">
        <f t="shared" si="65"/>
        <v/>
      </c>
      <c r="AX125" s="74"/>
      <c r="AY125" s="78"/>
      <c r="AZ125" s="73"/>
      <c r="BA125" s="74" t="str">
        <f t="shared" si="66"/>
        <v/>
      </c>
      <c r="BB125" s="75"/>
      <c r="BC125" s="69" t="str">
        <f t="shared" si="67"/>
        <v/>
      </c>
      <c r="BD125" s="70" t="str">
        <f t="shared" si="68"/>
        <v/>
      </c>
      <c r="BE125" s="71" t="str">
        <f t="shared" si="69"/>
        <v/>
      </c>
      <c r="BF125" s="71" t="str">
        <f t="shared" si="70"/>
        <v/>
      </c>
      <c r="BG125" s="71" t="str">
        <f t="shared" si="71"/>
        <v/>
      </c>
      <c r="BH125" s="74"/>
      <c r="BI125" s="76"/>
      <c r="BJ125" s="79" t="str">
        <f t="shared" si="48"/>
        <v>PENDIENTE</v>
      </c>
      <c r="BK125" s="80"/>
      <c r="BL125" s="80"/>
      <c r="BM125" s="81"/>
    </row>
    <row r="126" spans="1:65" ht="91" x14ac:dyDescent="0.15">
      <c r="A126" s="58">
        <v>132</v>
      </c>
      <c r="B126" s="117">
        <v>43231</v>
      </c>
      <c r="C126" s="118" t="s">
        <v>23</v>
      </c>
      <c r="D126" s="118" t="s">
        <v>644</v>
      </c>
      <c r="E126" s="117">
        <v>43231</v>
      </c>
      <c r="F126" s="118">
        <v>19</v>
      </c>
      <c r="G126" s="128" t="s">
        <v>728</v>
      </c>
      <c r="H126" s="120" t="s">
        <v>115</v>
      </c>
      <c r="I126" s="87" t="s">
        <v>349</v>
      </c>
      <c r="J126" s="68" t="s">
        <v>729</v>
      </c>
      <c r="K126" s="101">
        <v>1</v>
      </c>
      <c r="L126" s="118" t="s">
        <v>27</v>
      </c>
      <c r="M126" s="119" t="s">
        <v>648</v>
      </c>
      <c r="N126" s="68" t="s">
        <v>423</v>
      </c>
      <c r="O126" s="122">
        <v>1</v>
      </c>
      <c r="P126" s="117">
        <v>43252</v>
      </c>
      <c r="Q126" s="117">
        <v>43465</v>
      </c>
      <c r="R126" s="118" t="s">
        <v>555</v>
      </c>
      <c r="S126" s="118" t="s">
        <v>81</v>
      </c>
      <c r="T126" s="118" t="s">
        <v>700</v>
      </c>
      <c r="U126" s="123" t="s">
        <v>171</v>
      </c>
      <c r="V126" s="124"/>
      <c r="W126" s="125"/>
      <c r="X126" s="125"/>
      <c r="Y126" s="69" t="str">
        <f t="shared" si="49"/>
        <v/>
      </c>
      <c r="Z126" s="70" t="str">
        <f t="shared" si="50"/>
        <v/>
      </c>
      <c r="AA126" s="71" t="str">
        <f t="shared" si="51"/>
        <v/>
      </c>
      <c r="AB126" s="71" t="str">
        <f t="shared" si="52"/>
        <v/>
      </c>
      <c r="AC126" s="72" t="str">
        <f t="shared" si="53"/>
        <v/>
      </c>
      <c r="AD126" s="126"/>
      <c r="AE126" s="127"/>
      <c r="AF126" s="73"/>
      <c r="AG126" s="74" t="str">
        <f t="shared" si="54"/>
        <v/>
      </c>
      <c r="AH126" s="75"/>
      <c r="AI126" s="69" t="str">
        <f t="shared" si="55"/>
        <v/>
      </c>
      <c r="AJ126" s="70" t="str">
        <f t="shared" si="56"/>
        <v/>
      </c>
      <c r="AK126" s="71" t="str">
        <f t="shared" si="57"/>
        <v/>
      </c>
      <c r="AL126" s="71" t="str">
        <f t="shared" si="58"/>
        <v/>
      </c>
      <c r="AM126" s="71" t="str">
        <f t="shared" si="59"/>
        <v/>
      </c>
      <c r="AN126" s="74"/>
      <c r="AO126" s="76"/>
      <c r="AP126" s="77"/>
      <c r="AQ126" s="74" t="str">
        <f t="shared" si="60"/>
        <v/>
      </c>
      <c r="AR126" s="75"/>
      <c r="AS126" s="69" t="str">
        <f t="shared" si="61"/>
        <v/>
      </c>
      <c r="AT126" s="70" t="str">
        <f t="shared" si="62"/>
        <v/>
      </c>
      <c r="AU126" s="71" t="str">
        <f t="shared" si="63"/>
        <v/>
      </c>
      <c r="AV126" s="71" t="str">
        <f t="shared" si="64"/>
        <v/>
      </c>
      <c r="AW126" s="71" t="str">
        <f t="shared" si="65"/>
        <v/>
      </c>
      <c r="AX126" s="74"/>
      <c r="AY126" s="78"/>
      <c r="AZ126" s="73"/>
      <c r="BA126" s="74" t="str">
        <f t="shared" si="66"/>
        <v/>
      </c>
      <c r="BB126" s="75"/>
      <c r="BC126" s="69" t="str">
        <f t="shared" si="67"/>
        <v/>
      </c>
      <c r="BD126" s="70" t="str">
        <f t="shared" si="68"/>
        <v/>
      </c>
      <c r="BE126" s="71" t="str">
        <f t="shared" si="69"/>
        <v/>
      </c>
      <c r="BF126" s="71" t="str">
        <f t="shared" si="70"/>
        <v/>
      </c>
      <c r="BG126" s="71" t="str">
        <f t="shared" si="71"/>
        <v/>
      </c>
      <c r="BH126" s="74"/>
      <c r="BI126" s="76"/>
      <c r="BJ126" s="79" t="str">
        <f t="shared" si="48"/>
        <v>PENDIENTE</v>
      </c>
      <c r="BK126" s="80"/>
      <c r="BL126" s="80"/>
      <c r="BM126" s="81"/>
    </row>
    <row r="127" spans="1:65" ht="78" x14ac:dyDescent="0.15">
      <c r="A127" s="136">
        <v>133</v>
      </c>
      <c r="B127" s="137">
        <v>43231</v>
      </c>
      <c r="C127" s="138" t="s">
        <v>23</v>
      </c>
      <c r="D127" s="138" t="s">
        <v>644</v>
      </c>
      <c r="E127" s="137">
        <v>43231</v>
      </c>
      <c r="F127" s="138">
        <v>20</v>
      </c>
      <c r="G127" s="139" t="s">
        <v>730</v>
      </c>
      <c r="H127" s="140" t="s">
        <v>115</v>
      </c>
      <c r="I127" s="141" t="s">
        <v>731</v>
      </c>
      <c r="J127" s="142" t="s">
        <v>732</v>
      </c>
      <c r="K127" s="138">
        <v>1</v>
      </c>
      <c r="L127" s="138" t="s">
        <v>27</v>
      </c>
      <c r="M127" s="142" t="s">
        <v>648</v>
      </c>
      <c r="N127" s="142" t="s">
        <v>733</v>
      </c>
      <c r="O127" s="143">
        <v>1</v>
      </c>
      <c r="P127" s="137">
        <v>43252</v>
      </c>
      <c r="Q127" s="137">
        <v>43465</v>
      </c>
      <c r="R127" s="138" t="s">
        <v>555</v>
      </c>
      <c r="S127" s="138" t="s">
        <v>81</v>
      </c>
      <c r="T127" s="138" t="s">
        <v>700</v>
      </c>
      <c r="U127" s="144" t="s">
        <v>171</v>
      </c>
      <c r="V127" s="145"/>
      <c r="W127" s="146"/>
      <c r="X127" s="146"/>
      <c r="Y127" s="147" t="str">
        <f t="shared" si="49"/>
        <v/>
      </c>
      <c r="Z127" s="148" t="str">
        <f t="shared" si="50"/>
        <v/>
      </c>
      <c r="AA127" s="149" t="str">
        <f t="shared" si="51"/>
        <v/>
      </c>
      <c r="AB127" s="149" t="str">
        <f t="shared" si="52"/>
        <v/>
      </c>
      <c r="AC127" s="150" t="str">
        <f t="shared" si="53"/>
        <v/>
      </c>
      <c r="AD127" s="151"/>
      <c r="AE127" s="152"/>
      <c r="AF127" s="153"/>
      <c r="AG127" s="154" t="str">
        <f t="shared" si="54"/>
        <v/>
      </c>
      <c r="AH127" s="155"/>
      <c r="AI127" s="147" t="str">
        <f t="shared" si="55"/>
        <v/>
      </c>
      <c r="AJ127" s="148" t="str">
        <f t="shared" si="56"/>
        <v/>
      </c>
      <c r="AK127" s="149" t="str">
        <f t="shared" si="57"/>
        <v/>
      </c>
      <c r="AL127" s="149" t="str">
        <f t="shared" si="58"/>
        <v/>
      </c>
      <c r="AM127" s="149" t="str">
        <f t="shared" si="59"/>
        <v/>
      </c>
      <c r="AN127" s="154"/>
      <c r="AO127" s="156"/>
      <c r="AP127" s="157"/>
      <c r="AQ127" s="154" t="str">
        <f t="shared" si="60"/>
        <v/>
      </c>
      <c r="AR127" s="155"/>
      <c r="AS127" s="147" t="str">
        <f t="shared" si="61"/>
        <v/>
      </c>
      <c r="AT127" s="148" t="str">
        <f t="shared" si="62"/>
        <v/>
      </c>
      <c r="AU127" s="149" t="str">
        <f t="shared" si="63"/>
        <v/>
      </c>
      <c r="AV127" s="149" t="str">
        <f t="shared" si="64"/>
        <v/>
      </c>
      <c r="AW127" s="149" t="str">
        <f t="shared" si="65"/>
        <v/>
      </c>
      <c r="AX127" s="154"/>
      <c r="AY127" s="158"/>
      <c r="AZ127" s="153"/>
      <c r="BA127" s="154" t="str">
        <f t="shared" si="66"/>
        <v/>
      </c>
      <c r="BB127" s="155"/>
      <c r="BC127" s="147" t="str">
        <f t="shared" si="67"/>
        <v/>
      </c>
      <c r="BD127" s="148" t="str">
        <f t="shared" si="68"/>
        <v/>
      </c>
      <c r="BE127" s="149" t="str">
        <f t="shared" si="69"/>
        <v/>
      </c>
      <c r="BF127" s="149" t="str">
        <f t="shared" si="70"/>
        <v/>
      </c>
      <c r="BG127" s="149" t="str">
        <f t="shared" si="71"/>
        <v/>
      </c>
      <c r="BH127" s="154"/>
      <c r="BI127" s="156"/>
      <c r="BJ127" s="79" t="str">
        <f t="shared" si="48"/>
        <v>PENDIENTE</v>
      </c>
      <c r="BK127" s="80"/>
      <c r="BL127" s="80"/>
      <c r="BM127" s="81"/>
    </row>
  </sheetData>
  <sheetProtection algorithmName="SHA-512" hashValue="SHr4Ngi4IpFsCqvT6HjYKFhOPUn++JmVjXAeNIWe6mxCK/XwQhNNDMaz+KC5lZwEwwvCz/tOH6tXOarBbiiHlw==" saltValue="38Y9jF+AcNKT4zyYK6fQQA==" spinCount="100000" sheet="1" formatCells="0" formatColumns="0"/>
  <autoFilter ref="A9:BM127" xr:uid="{00000000-0009-0000-0000-000000000000}"/>
  <mergeCells count="78">
    <mergeCell ref="BK7:BK8"/>
    <mergeCell ref="BL7:BL8"/>
    <mergeCell ref="BA7:BA8"/>
    <mergeCell ref="BB7:BB8"/>
    <mergeCell ref="BC7:BC8"/>
    <mergeCell ref="BD7:BD8"/>
    <mergeCell ref="BG7:BG8"/>
    <mergeCell ref="AP6:AY6"/>
    <mergeCell ref="AZ6:BI6"/>
    <mergeCell ref="BJ6:BM6"/>
    <mergeCell ref="AQ7:AQ8"/>
    <mergeCell ref="AR7:AR8"/>
    <mergeCell ref="AS7:AS8"/>
    <mergeCell ref="AT7:AT8"/>
    <mergeCell ref="AW7:AW8"/>
    <mergeCell ref="AX7:AX8"/>
    <mergeCell ref="AY7:AY8"/>
    <mergeCell ref="AZ7:AZ8"/>
    <mergeCell ref="BM7:BM8"/>
    <mergeCell ref="AU7:AU9"/>
    <mergeCell ref="AV7:AV9"/>
    <mergeCell ref="BI7:BI8"/>
    <mergeCell ref="BJ7:BJ8"/>
    <mergeCell ref="Q7:Q8"/>
    <mergeCell ref="L7:L8"/>
    <mergeCell ref="BI1:BL1"/>
    <mergeCell ref="BM1:BM4"/>
    <mergeCell ref="BI2:BL2"/>
    <mergeCell ref="BI3:BL3"/>
    <mergeCell ref="BI4:BL4"/>
    <mergeCell ref="AF7:AF8"/>
    <mergeCell ref="AM7:AM8"/>
    <mergeCell ref="AN7:AN8"/>
    <mergeCell ref="AO7:AO8"/>
    <mergeCell ref="AP7:AP8"/>
    <mergeCell ref="AJ7:AJ8"/>
    <mergeCell ref="AG7:AG8"/>
    <mergeCell ref="AH7:AH8"/>
    <mergeCell ref="AI7:AI8"/>
    <mergeCell ref="V7:V8"/>
    <mergeCell ref="W7:W8"/>
    <mergeCell ref="A1:C4"/>
    <mergeCell ref="F7:F8"/>
    <mergeCell ref="H7:H8"/>
    <mergeCell ref="G7:G8"/>
    <mergeCell ref="I7:I8"/>
    <mergeCell ref="D1:BH4"/>
    <mergeCell ref="BE7:BE9"/>
    <mergeCell ref="BF7:BF9"/>
    <mergeCell ref="BH7:BH8"/>
    <mergeCell ref="Z7:Z8"/>
    <mergeCell ref="J7:K7"/>
    <mergeCell ref="U7:U8"/>
    <mergeCell ref="O7:O8"/>
    <mergeCell ref="P7:P8"/>
    <mergeCell ref="A6:H6"/>
    <mergeCell ref="I6:U6"/>
    <mergeCell ref="V6:AE6"/>
    <mergeCell ref="A7:A8"/>
    <mergeCell ref="B7:B8"/>
    <mergeCell ref="C7:C8"/>
    <mergeCell ref="D7:D8"/>
    <mergeCell ref="E7:E8"/>
    <mergeCell ref="N7:N8"/>
    <mergeCell ref="T7:T8"/>
    <mergeCell ref="AC7:AC8"/>
    <mergeCell ref="AD7:AD8"/>
    <mergeCell ref="AA7:AA9"/>
    <mergeCell ref="S7:S8"/>
    <mergeCell ref="M7:M8"/>
    <mergeCell ref="R7:R8"/>
    <mergeCell ref="AB7:AB9"/>
    <mergeCell ref="AE7:AE8"/>
    <mergeCell ref="X7:X8"/>
    <mergeCell ref="Y7:Y8"/>
    <mergeCell ref="AF6:AO6"/>
    <mergeCell ref="AK7:AK9"/>
    <mergeCell ref="AL7:AL9"/>
  </mergeCells>
  <conditionalFormatting sqref="AC10:AC127">
    <cfRule type="containsText" dxfId="10" priority="210" operator="containsText" text="SIN INICIAR">
      <formula>NOT(ISERROR(SEARCH("SIN INICIAR",AC10)))</formula>
    </cfRule>
    <cfRule type="containsText" dxfId="9" priority="211" operator="containsText" text="INCUMPLIDA">
      <formula>NOT(ISERROR(SEARCH("INCUMPLIDA",AC10)))</formula>
    </cfRule>
    <cfRule type="containsText" dxfId="8" priority="212" operator="containsText" text="EN PROCESO">
      <formula>NOT(ISERROR(SEARCH("EN PROCESO",AC10)))</formula>
    </cfRule>
    <cfRule type="containsText" dxfId="7" priority="213" operator="containsText" text="TERMINADA">
      <formula>NOT(ISERROR(SEARCH("TERMINADA",AC10)))</formula>
    </cfRule>
  </conditionalFormatting>
  <conditionalFormatting sqref="AG10:AG127 AN10:AN127 AP10:AQ127 AX10:AX127 BA10:BA127 BH10:BH127">
    <cfRule type="containsText" dxfId="6" priority="174" stopIfTrue="1" operator="containsText" text="Fecha debe ser posterior a la">
      <formula>NOT(ISERROR(SEARCH("Fecha debe ser posterior a la",AG10)))</formula>
    </cfRule>
  </conditionalFormatting>
  <conditionalFormatting sqref="BJ10:BJ127">
    <cfRule type="containsText" dxfId="5" priority="1" operator="containsText" text="PENDIENTE">
      <formula>NOT(ISERROR(SEARCH("PENDIENTE",BJ10)))</formula>
    </cfRule>
    <cfRule type="containsText" dxfId="4" priority="2" operator="containsText" text="CUMPLIDA">
      <formula>NOT(ISERROR(SEARCH("CUMPLIDA",BJ10)))</formula>
    </cfRule>
  </conditionalFormatting>
  <conditionalFormatting sqref="BK10:BK127">
    <cfRule type="cellIs" priority="5" operator="equal">
      <formula>" "</formula>
    </cfRule>
    <cfRule type="containsText" dxfId="3" priority="6" stopIfTrue="1" operator="containsText" text="Cerrado">
      <formula>NOT(ISERROR(SEARCH("Cerrado",BK10)))</formula>
    </cfRule>
    <cfRule type="containsText" dxfId="2" priority="7" stopIfTrue="1" operator="containsText" text="Abierto">
      <formula>NOT(ISERROR(SEARCH("Abierto",BK10)))</formula>
    </cfRule>
  </conditionalFormatting>
  <conditionalFormatting sqref="BL10:BL127">
    <cfRule type="containsText" dxfId="1" priority="3" operator="containsText" text="CERRADA">
      <formula>NOT(ISERROR(SEARCH("CERRADA",BL10)))</formula>
    </cfRule>
    <cfRule type="containsText" dxfId="0" priority="4" operator="containsText" text="ABIERTA">
      <formula>NOT(ISERROR(SEARCH("ABIERTA",BL10)))</formula>
    </cfRule>
  </conditionalFormatting>
  <dataValidations count="12">
    <dataValidation type="date" operator="greaterThan" allowBlank="1" showInputMessage="1" showErrorMessage="1" error="Fecha debe ser posterior a la de inicio (Columna U)" sqref="Q79:Q107 Q10" xr:uid="{00000000-0002-0000-0000-000000000000}">
      <formula1>P10</formula1>
    </dataValidation>
    <dataValidation type="date" operator="greaterThan" allowBlank="1" showInputMessage="1" showErrorMessage="1" sqref="B10 E79:E107 B79:B107" xr:uid="{00000000-0002-0000-0000-000001000000}">
      <formula1>36892</formula1>
    </dataValidation>
    <dataValidation type="date" operator="greaterThan" allowBlank="1" showInputMessage="1" showErrorMessage="1" error="Fecha debe ser posterior a la del hallazgo (Columna E)" sqref="P101:P107" xr:uid="{00000000-0002-0000-0000-000002000000}">
      <formula1>#REF!</formula1>
    </dataValidation>
    <dataValidation type="date" operator="greaterThan" allowBlank="1" showInputMessage="1" showErrorMessage="1" error="Fecha debe ser posterior a la del hallazgo (Columna E)" sqref="P79:P100" xr:uid="{00000000-0002-0000-0000-000003000000}">
      <formula1>F79</formula1>
    </dataValidation>
    <dataValidation type="list" allowBlank="1" showInputMessage="1" showErrorMessage="1" sqref="L118 O118 R118 C108:C127 H108:H113 H115:H116 H118:H120 H122:H124 H126:H127" xr:uid="{00000000-0002-0000-0000-000004000000}">
      <formula1>#REF!</formula1>
      <formula2>0</formula2>
    </dataValidation>
    <dataValidation type="date" operator="greaterThan" allowBlank="1" showInputMessage="1" showErrorMessage="1" error="Fecha debe ser posterior a la del hallazgo (Columna E)" sqref="O121:O124 P108:P124 P126:P127" xr:uid="{00000000-0002-0000-0000-000005000000}">
      <formula1>XEX108</formula1>
      <formula2>0</formula2>
    </dataValidation>
    <dataValidation type="date" operator="greaterThan" allowBlank="1" showInputMessage="1" showErrorMessage="1" error="Fecha debe ser posterior a la de inicio (Columna U)" sqref="Q108:Q124 Q126:Q127" xr:uid="{00000000-0002-0000-0000-000006000000}">
      <formula1>P108</formula1>
      <formula2>0</formula2>
    </dataValidation>
    <dataValidation type="date" operator="greaterThan" allowBlank="1" showInputMessage="1" showErrorMessage="1" sqref="B108:B127 E108:E127" xr:uid="{00000000-0002-0000-0000-000007000000}">
      <formula1>36892</formula1>
      <formula2>0</formula2>
    </dataValidation>
    <dataValidation type="date" operator="greaterThan" allowBlank="1" showInputMessage="1" showErrorMessage="1" error="Fecha debe ser posterior a la del hallazgo (Columna E)" sqref="P10" xr:uid="{00000000-0002-0000-0000-000008000000}">
      <formula1>E10</formula1>
    </dataValidation>
    <dataValidation type="date" operator="greaterThan" allowBlank="1" showInputMessage="1" showErrorMessage="1" error="Fecha debe ser posterior a la de inicio (Columna U)" sqref="AZ10:AZ127" xr:uid="{00000000-0002-0000-0000-000009000000}">
      <formula1>P10</formula1>
    </dataValidation>
    <dataValidation type="date" operator="greaterThan" allowBlank="1" showInputMessage="1" showErrorMessage="1" error="Fecha debe ser posterior a la de inicio (Columna U)" sqref="AP10:AP127" xr:uid="{00000000-0002-0000-0000-00000A000000}">
      <formula1>P10</formula1>
    </dataValidation>
    <dataValidation type="date" operator="greaterThan" allowBlank="1" showInputMessage="1" showErrorMessage="1" error="Fecha debe ser posterior a la de inicio (Columna U)" sqref="AF10:AF127" xr:uid="{00000000-0002-0000-0000-00000B000000}">
      <formula1>P10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F85:F86" twoDigitTextYear="1"/>
  </ignoredError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C000000}">
          <x14:formula1>
            <xm:f>Datos!$C$2:$C$3</xm:f>
          </x14:formula1>
          <xm:sqref>C10</xm:sqref>
        </x14:dataValidation>
        <x14:dataValidation type="list" allowBlank="1" showInputMessage="1" showErrorMessage="1" xr:uid="{00000000-0002-0000-0000-00000D000000}">
          <x14:formula1>
            <xm:f>Datos!$A$38:$A$66</xm:f>
          </x14:formula1>
          <xm:sqref>R68 R10:R11</xm:sqref>
        </x14:dataValidation>
        <x14:dataValidation type="list" allowBlank="1" showInputMessage="1" showErrorMessage="1" xr:uid="{00000000-0002-0000-0000-00000E000000}">
          <x14:formula1>
            <xm:f>'/Users/fidelmanjarres/Library/Containers/com.microsoft.Excel/Data/Documents/Z:\2018\PM\PM_2018\I SEGUIMIENTO 2018\[CCSE-FT-019 PLAN DE MEJORAMIENTO_2018_OCI_CONSOLIDADO.xlsx]Datos.'!#REF!</xm:f>
          </x14:formula1>
          <xm:sqref>H107 L107 O107 R12:R67 C11:C78 O11:O78 H12:H78 L11:L100 R69:R107</xm:sqref>
        </x14:dataValidation>
        <x14:dataValidation type="list" allowBlank="1" showInputMessage="1" showErrorMessage="1" xr:uid="{00000000-0002-0000-0000-00000F000000}">
          <x14:formula1>
            <xm:f>'/Users/fidelmanjarres/Library/Containers/com.microsoft.Excel/Data/Documents/Z:\2018\PM\PM_2018\[CCSE-FT-001 DERECHOS DE AUTOR.xlsx]Datos'!#REF!</xm:f>
          </x14:formula1>
          <xm:sqref>C101:C107 L101:L105 O101:O105</xm:sqref>
        </x14:dataValidation>
        <x14:dataValidation type="list" allowBlank="1" showInputMessage="1" showErrorMessage="1" xr:uid="{00000000-0002-0000-0000-000010000000}">
          <x14:formula1>
            <xm:f>'/Users/fidelmanjarres/Library/Containers/com.microsoft.Excel/Data/Documents/Z:\2018\PM\[Matriz_PM_CIC Planeación.xlsx]Datos'!#REF!</xm:f>
          </x14:formula1>
          <xm:sqref>C79:C100 O79:O100 H79:H106</xm:sqref>
        </x14:dataValidation>
        <x14:dataValidation type="list" allowBlank="1" showInputMessage="1" showErrorMessage="1" xr:uid="{00000000-0002-0000-0000-000011000000}">
          <x14:formula1>
            <xm:f>'/Users/fidelmanjarres/Library/Containers/com.microsoft.Excel/Data/Documents/C:\Users\gmoralesp\Downloads\[CCSE-FT-001 ADMIN.ACCIONES C.YP.-Sub.Admin Mayo32018.xlsx]Datos'!#REF!</xm:f>
          </x14:formula1>
          <xm:sqref>L106 O106</xm:sqref>
        </x14:dataValidation>
        <x14:dataValidation type="list" allowBlank="1" showInputMessage="1" showErrorMessage="1" xr:uid="{00000000-0002-0000-0000-000012000000}">
          <x14:formula1>
            <xm:f>Datos!$C$23:$C$33</xm:f>
          </x14:formula1>
          <xm:sqref>O10</xm:sqref>
        </x14:dataValidation>
        <x14:dataValidation type="list" allowBlank="1" showInputMessage="1" showErrorMessage="1" xr:uid="{00000000-0002-0000-0000-000013000000}">
          <x14:formula1>
            <xm:f>Datos!$A$2:$A$13</xm:f>
          </x14:formula1>
          <xm:sqref>H10:H11</xm:sqref>
        </x14:dataValidation>
        <x14:dataValidation type="list" allowBlank="1" showInputMessage="1" showErrorMessage="1" xr:uid="{00000000-0002-0000-0000-000014000000}">
          <x14:formula1>
            <xm:f>Datos!$C$11:$C$14</xm:f>
          </x14:formula1>
          <xm:sqref>L10</xm:sqref>
        </x14:dataValidation>
        <x14:dataValidation type="list" allowBlank="1" showInputMessage="1" showErrorMessage="1" xr:uid="{00000000-0002-0000-0000-000015000000}">
          <x14:formula1>
            <xm:f>Datos.!$M$3:$M$4</xm:f>
          </x14:formula1>
          <xm:sqref>U10:U107</xm:sqref>
        </x14:dataValidation>
        <x14:dataValidation type="list" allowBlank="1" showInputMessage="1" showErrorMessage="1" xr:uid="{00000000-0002-0000-0000-000016000000}">
          <x14:formula1>
            <xm:f>Datos.!$L$3:$L$24</xm:f>
          </x14:formula1>
          <xm:sqref>X10:X127 BB10:BB127 AR10:AR127 AH10:AH127</xm:sqref>
        </x14:dataValidation>
        <x14:dataValidation type="list" allowBlank="1" showInputMessage="1" showErrorMessage="1" xr:uid="{00000000-0002-0000-0000-000017000000}">
          <x14:formula1>
            <xm:f>Datos.!$O$3:$O$4</xm:f>
          </x14:formula1>
          <xm:sqref>BL10:BL127</xm:sqref>
        </x14:dataValidation>
        <x14:dataValidation type="list" allowBlank="1" showInputMessage="1" showErrorMessage="1" xr:uid="{00000000-0002-0000-0000-000018000000}">
          <x14:formula1>
            <xm:f>Datos.!$K$3:$K$13</xm:f>
          </x14:formula1>
          <xm:sqref>K10:K127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topLeftCell="A55" zoomScaleNormal="100" workbookViewId="0">
      <selection activeCell="A71" sqref="A71"/>
    </sheetView>
  </sheetViews>
  <sheetFormatPr baseColWidth="10" defaultRowHeight="15" x14ac:dyDescent="0.2"/>
  <cols>
    <col min="1" max="1" width="54.5" customWidth="1"/>
    <col min="2" max="2" width="38.5" bestFit="1" customWidth="1"/>
    <col min="3" max="3" width="13.5" bestFit="1" customWidth="1"/>
    <col min="4" max="4" width="11" bestFit="1" customWidth="1"/>
    <col min="5" max="5" width="10.6640625" customWidth="1"/>
    <col min="6" max="6" width="16.6640625" bestFit="1" customWidth="1"/>
  </cols>
  <sheetData>
    <row r="1" spans="1:7" x14ac:dyDescent="0.2">
      <c r="A1" s="16" t="s">
        <v>107</v>
      </c>
      <c r="B1" s="16" t="s">
        <v>17</v>
      </c>
      <c r="C1" s="16" t="s">
        <v>124</v>
      </c>
      <c r="D1" s="16" t="s">
        <v>18</v>
      </c>
      <c r="E1" s="16" t="s">
        <v>19</v>
      </c>
      <c r="F1" s="17"/>
      <c r="G1" s="16" t="s">
        <v>121</v>
      </c>
    </row>
    <row r="2" spans="1:7" x14ac:dyDescent="0.2">
      <c r="A2" s="15" t="s">
        <v>108</v>
      </c>
      <c r="B2" s="15" t="s">
        <v>75</v>
      </c>
      <c r="C2" s="2" t="s">
        <v>20</v>
      </c>
      <c r="D2" s="2" t="s">
        <v>21</v>
      </c>
      <c r="E2" s="15" t="s">
        <v>22</v>
      </c>
      <c r="F2" s="2"/>
      <c r="G2" s="15" t="s">
        <v>122</v>
      </c>
    </row>
    <row r="3" spans="1:7" x14ac:dyDescent="0.2">
      <c r="A3" s="15" t="s">
        <v>109</v>
      </c>
      <c r="B3" s="15" t="s">
        <v>75</v>
      </c>
      <c r="C3" s="2" t="s">
        <v>23</v>
      </c>
      <c r="D3" s="2" t="s">
        <v>24</v>
      </c>
      <c r="E3" s="15" t="s">
        <v>41</v>
      </c>
      <c r="F3" s="2"/>
      <c r="G3" s="15" t="s">
        <v>123</v>
      </c>
    </row>
    <row r="4" spans="1:7" x14ac:dyDescent="0.2">
      <c r="A4" s="15" t="s">
        <v>110</v>
      </c>
      <c r="B4" s="15" t="s">
        <v>65</v>
      </c>
      <c r="C4" s="2"/>
      <c r="D4" s="2"/>
      <c r="E4" s="15" t="s">
        <v>119</v>
      </c>
      <c r="F4" s="2"/>
    </row>
    <row r="5" spans="1:7" x14ac:dyDescent="0.2">
      <c r="A5" s="15" t="s">
        <v>111</v>
      </c>
      <c r="B5" s="15" t="s">
        <v>65</v>
      </c>
      <c r="C5" s="2"/>
      <c r="D5" s="2"/>
      <c r="E5" s="15" t="s">
        <v>120</v>
      </c>
      <c r="F5" s="2"/>
    </row>
    <row r="6" spans="1:7" x14ac:dyDescent="0.2">
      <c r="A6" s="15" t="s">
        <v>112</v>
      </c>
      <c r="B6" s="15" t="s">
        <v>65</v>
      </c>
      <c r="C6" s="2"/>
      <c r="D6" s="2"/>
      <c r="E6" s="15" t="s">
        <v>90</v>
      </c>
      <c r="F6" s="2"/>
    </row>
    <row r="7" spans="1:7" x14ac:dyDescent="0.2">
      <c r="A7" s="15" t="s">
        <v>113</v>
      </c>
      <c r="B7" s="15" t="s">
        <v>65</v>
      </c>
      <c r="C7" s="2"/>
      <c r="D7" s="2"/>
      <c r="E7" s="15" t="s">
        <v>91</v>
      </c>
      <c r="F7" s="2"/>
    </row>
    <row r="8" spans="1:7" x14ac:dyDescent="0.2">
      <c r="A8" s="15" t="s">
        <v>114</v>
      </c>
      <c r="B8" s="15" t="s">
        <v>66</v>
      </c>
      <c r="C8" s="2"/>
      <c r="D8" s="2"/>
      <c r="E8" s="2"/>
      <c r="F8" s="2"/>
    </row>
    <row r="9" spans="1:7" x14ac:dyDescent="0.2">
      <c r="A9" s="15" t="s">
        <v>115</v>
      </c>
      <c r="B9" s="15" t="s">
        <v>70</v>
      </c>
      <c r="C9" s="2"/>
      <c r="D9" s="2"/>
      <c r="E9" s="2"/>
      <c r="F9" s="2"/>
    </row>
    <row r="10" spans="1:7" x14ac:dyDescent="0.2">
      <c r="A10" s="15" t="s">
        <v>116</v>
      </c>
      <c r="B10" s="15" t="s">
        <v>68</v>
      </c>
      <c r="C10" s="16" t="s">
        <v>125</v>
      </c>
      <c r="D10" s="16" t="s">
        <v>9</v>
      </c>
      <c r="E10" s="2"/>
      <c r="F10" s="2"/>
    </row>
    <row r="11" spans="1:7" x14ac:dyDescent="0.2">
      <c r="A11" s="15" t="s">
        <v>117</v>
      </c>
      <c r="B11" s="15" t="s">
        <v>68</v>
      </c>
      <c r="C11" s="2" t="s">
        <v>25</v>
      </c>
      <c r="D11" s="2" t="s">
        <v>26</v>
      </c>
      <c r="E11" s="2"/>
      <c r="F11" s="2"/>
    </row>
    <row r="12" spans="1:7" x14ac:dyDescent="0.2">
      <c r="A12" s="15" t="s">
        <v>516</v>
      </c>
      <c r="B12" s="15" t="s">
        <v>70</v>
      </c>
      <c r="C12" s="2" t="s">
        <v>27</v>
      </c>
      <c r="D12" s="2" t="s">
        <v>28</v>
      </c>
      <c r="E12" s="2"/>
      <c r="F12" s="2"/>
    </row>
    <row r="13" spans="1:7" x14ac:dyDescent="0.2">
      <c r="A13" s="15" t="s">
        <v>118</v>
      </c>
      <c r="B13" s="15" t="s">
        <v>76</v>
      </c>
      <c r="C13" s="2" t="s">
        <v>29</v>
      </c>
      <c r="D13" s="1"/>
      <c r="E13" s="2"/>
      <c r="F13" s="2"/>
    </row>
    <row r="14" spans="1:7" x14ac:dyDescent="0.2">
      <c r="A14" s="15"/>
      <c r="B14" s="15"/>
      <c r="C14" s="1" t="s">
        <v>62</v>
      </c>
      <c r="D14" s="1"/>
      <c r="E14" s="2"/>
      <c r="F14" s="1"/>
    </row>
    <row r="15" spans="1:7" x14ac:dyDescent="0.2">
      <c r="A15" s="15"/>
      <c r="B15" s="15"/>
      <c r="C15" s="1"/>
      <c r="D15" s="1"/>
      <c r="E15" s="2"/>
      <c r="F15" s="1"/>
    </row>
    <row r="16" spans="1:7" x14ac:dyDescent="0.2">
      <c r="A16" s="14"/>
      <c r="B16" s="5"/>
      <c r="C16" s="1"/>
      <c r="D16" s="1"/>
      <c r="E16" s="2"/>
      <c r="F16" s="1"/>
    </row>
    <row r="17" spans="1:6" x14ac:dyDescent="0.2">
      <c r="A17" s="14"/>
      <c r="B17" s="5"/>
      <c r="C17" s="1"/>
      <c r="D17" s="1"/>
      <c r="E17" s="2"/>
      <c r="F17" s="1"/>
    </row>
    <row r="18" spans="1:6" x14ac:dyDescent="0.2">
      <c r="A18" s="14"/>
      <c r="B18" s="5"/>
      <c r="C18" s="1"/>
      <c r="D18" s="1"/>
      <c r="E18" s="2"/>
      <c r="F18" s="1"/>
    </row>
    <row r="19" spans="1:6" x14ac:dyDescent="0.2">
      <c r="A19" s="14"/>
      <c r="B19" s="5"/>
      <c r="C19" s="1"/>
      <c r="D19" s="1"/>
      <c r="E19" s="2"/>
      <c r="F19" s="1"/>
    </row>
    <row r="20" spans="1:6" x14ac:dyDescent="0.2">
      <c r="A20" s="14"/>
      <c r="B20" s="5"/>
      <c r="C20" s="1"/>
      <c r="D20" s="1"/>
      <c r="E20" s="1"/>
      <c r="F20" s="1"/>
    </row>
    <row r="21" spans="1:6" x14ac:dyDescent="0.2">
      <c r="A21" s="14"/>
      <c r="B21" s="5"/>
      <c r="C21" s="1"/>
      <c r="D21" s="1"/>
      <c r="E21" s="1"/>
      <c r="F21" s="1"/>
    </row>
    <row r="22" spans="1:6" x14ac:dyDescent="0.2">
      <c r="A22" s="14"/>
      <c r="B22" s="5"/>
      <c r="C22" s="16" t="s">
        <v>36</v>
      </c>
      <c r="D22" s="1"/>
      <c r="E22" s="4"/>
      <c r="F22" s="2" t="s">
        <v>30</v>
      </c>
    </row>
    <row r="23" spans="1:6" x14ac:dyDescent="0.2">
      <c r="A23" s="14"/>
      <c r="B23" s="5"/>
      <c r="C23" s="13">
        <v>0.5</v>
      </c>
      <c r="D23" s="1"/>
      <c r="E23" s="5"/>
      <c r="F23" s="2" t="s">
        <v>31</v>
      </c>
    </row>
    <row r="24" spans="1:6" x14ac:dyDescent="0.2">
      <c r="A24" s="14"/>
      <c r="B24" s="5"/>
      <c r="C24" s="13">
        <v>0.55000000000000004</v>
      </c>
      <c r="D24" s="1"/>
      <c r="E24" s="6"/>
      <c r="F24" s="2" t="s">
        <v>32</v>
      </c>
    </row>
    <row r="25" spans="1:6" x14ac:dyDescent="0.2">
      <c r="A25" s="14"/>
      <c r="B25" s="5"/>
      <c r="C25" s="13">
        <v>0.6</v>
      </c>
      <c r="D25" s="1"/>
      <c r="E25" s="7"/>
      <c r="F25" s="3" t="s">
        <v>517</v>
      </c>
    </row>
    <row r="26" spans="1:6" x14ac:dyDescent="0.2">
      <c r="A26" s="14"/>
      <c r="B26" s="5"/>
      <c r="C26" s="13">
        <v>0.65</v>
      </c>
      <c r="D26" s="1"/>
      <c r="E26" s="9"/>
      <c r="F26" s="2" t="s">
        <v>33</v>
      </c>
    </row>
    <row r="27" spans="1:6" x14ac:dyDescent="0.2">
      <c r="A27" s="14"/>
      <c r="B27" s="5"/>
      <c r="C27" s="13">
        <v>0.7</v>
      </c>
      <c r="D27" s="1"/>
      <c r="E27" s="10"/>
      <c r="F27" s="2" t="s">
        <v>46</v>
      </c>
    </row>
    <row r="28" spans="1:6" x14ac:dyDescent="0.2">
      <c r="A28" s="14"/>
      <c r="B28" s="5"/>
      <c r="C28" s="13">
        <v>0.75</v>
      </c>
      <c r="D28" s="1"/>
      <c r="E28" s="11"/>
      <c r="F28" s="2" t="s">
        <v>34</v>
      </c>
    </row>
    <row r="29" spans="1:6" x14ac:dyDescent="0.2">
      <c r="A29" s="14"/>
      <c r="B29" s="5"/>
      <c r="C29" s="13">
        <v>0.8</v>
      </c>
      <c r="D29" s="1"/>
      <c r="E29" s="12"/>
      <c r="F29" s="2" t="s">
        <v>518</v>
      </c>
    </row>
    <row r="30" spans="1:6" x14ac:dyDescent="0.2">
      <c r="A30" s="14"/>
      <c r="B30" s="5"/>
      <c r="C30" s="13">
        <v>0.85</v>
      </c>
      <c r="D30" s="1"/>
      <c r="E30" s="8"/>
      <c r="F30" s="2" t="s">
        <v>35</v>
      </c>
    </row>
    <row r="31" spans="1:6" x14ac:dyDescent="0.2">
      <c r="A31" s="14"/>
      <c r="B31" s="5"/>
      <c r="C31" s="13">
        <v>0.9</v>
      </c>
      <c r="D31" s="1"/>
      <c r="E31" s="1"/>
      <c r="F31" s="1"/>
    </row>
    <row r="32" spans="1:6" x14ac:dyDescent="0.2">
      <c r="A32" s="14"/>
      <c r="B32" s="5"/>
      <c r="C32" s="13">
        <v>0.95</v>
      </c>
      <c r="D32" s="1"/>
      <c r="E32" s="1"/>
      <c r="F32" s="1"/>
    </row>
    <row r="33" spans="1:6" x14ac:dyDescent="0.2">
      <c r="A33" s="14"/>
      <c r="B33" s="5"/>
      <c r="C33" s="13">
        <v>1</v>
      </c>
      <c r="D33" s="1"/>
      <c r="E33" s="1"/>
      <c r="F33" s="1"/>
    </row>
    <row r="34" spans="1:6" x14ac:dyDescent="0.2">
      <c r="A34" s="14"/>
      <c r="B34" s="5"/>
    </row>
    <row r="35" spans="1:6" x14ac:dyDescent="0.2">
      <c r="A35" s="14"/>
      <c r="B35" s="5"/>
    </row>
    <row r="36" spans="1:6" x14ac:dyDescent="0.2">
      <c r="A36" s="14"/>
      <c r="B36" s="5"/>
    </row>
    <row r="37" spans="1:6" x14ac:dyDescent="0.2">
      <c r="A37" s="16" t="s">
        <v>12</v>
      </c>
      <c r="B37" s="16" t="s">
        <v>126</v>
      </c>
      <c r="C37" s="18"/>
    </row>
    <row r="38" spans="1:6" x14ac:dyDescent="0.2">
      <c r="A38" s="15" t="s">
        <v>77</v>
      </c>
      <c r="B38" s="15" t="s">
        <v>75</v>
      </c>
      <c r="C38" s="18"/>
    </row>
    <row r="39" spans="1:6" x14ac:dyDescent="0.2">
      <c r="A39" s="15" t="s">
        <v>78</v>
      </c>
      <c r="B39" s="15" t="s">
        <v>76</v>
      </c>
      <c r="C39" s="18"/>
    </row>
    <row r="40" spans="1:6" x14ac:dyDescent="0.2">
      <c r="A40" s="15" t="s">
        <v>46</v>
      </c>
      <c r="B40" s="15" t="s">
        <v>96</v>
      </c>
      <c r="C40" s="18"/>
    </row>
    <row r="41" spans="1:6" x14ac:dyDescent="0.2">
      <c r="A41" s="15" t="s">
        <v>79</v>
      </c>
      <c r="B41" s="15" t="s">
        <v>97</v>
      </c>
      <c r="C41" s="18"/>
    </row>
    <row r="42" spans="1:6" x14ac:dyDescent="0.2">
      <c r="A42" s="15" t="s">
        <v>80</v>
      </c>
      <c r="B42" s="15" t="s">
        <v>65</v>
      </c>
      <c r="C42" s="18"/>
    </row>
    <row r="43" spans="1:6" x14ac:dyDescent="0.2">
      <c r="A43" s="15" t="s">
        <v>82</v>
      </c>
      <c r="B43" s="15" t="s">
        <v>92</v>
      </c>
      <c r="C43" s="18"/>
    </row>
    <row r="44" spans="1:6" x14ac:dyDescent="0.2">
      <c r="A44" s="15" t="s">
        <v>83</v>
      </c>
      <c r="B44" s="15" t="s">
        <v>71</v>
      </c>
      <c r="C44" s="18"/>
    </row>
    <row r="45" spans="1:6" x14ac:dyDescent="0.2">
      <c r="A45" s="15" t="s">
        <v>84</v>
      </c>
      <c r="B45" s="15" t="s">
        <v>72</v>
      </c>
      <c r="C45" s="18"/>
    </row>
    <row r="46" spans="1:6" x14ac:dyDescent="0.2">
      <c r="A46" s="15" t="s">
        <v>85</v>
      </c>
      <c r="B46" s="15" t="s">
        <v>98</v>
      </c>
      <c r="C46" s="18"/>
    </row>
    <row r="47" spans="1:6" x14ac:dyDescent="0.2">
      <c r="A47" s="15" t="s">
        <v>127</v>
      </c>
      <c r="B47" s="15" t="s">
        <v>128</v>
      </c>
      <c r="C47" s="18"/>
    </row>
    <row r="48" spans="1:6" x14ac:dyDescent="0.2">
      <c r="A48" s="15" t="s">
        <v>81</v>
      </c>
      <c r="B48" s="15" t="s">
        <v>70</v>
      </c>
      <c r="C48" s="18"/>
    </row>
    <row r="49" spans="1:3" x14ac:dyDescent="0.2">
      <c r="A49" s="15" t="s">
        <v>129</v>
      </c>
      <c r="B49" s="15" t="s">
        <v>67</v>
      </c>
      <c r="C49" s="18"/>
    </row>
    <row r="50" spans="1:3" x14ac:dyDescent="0.2">
      <c r="A50" s="15" t="s">
        <v>130</v>
      </c>
      <c r="B50" s="15" t="s">
        <v>106</v>
      </c>
      <c r="C50" s="18"/>
    </row>
    <row r="51" spans="1:3" x14ac:dyDescent="0.2">
      <c r="A51" s="15" t="s">
        <v>87</v>
      </c>
      <c r="B51" s="15" t="s">
        <v>93</v>
      </c>
      <c r="C51" s="18"/>
    </row>
    <row r="52" spans="1:3" x14ac:dyDescent="0.2">
      <c r="A52" s="15" t="s">
        <v>47</v>
      </c>
      <c r="B52" s="15" t="s">
        <v>103</v>
      </c>
      <c r="C52" s="18"/>
    </row>
    <row r="53" spans="1:3" x14ac:dyDescent="0.2">
      <c r="A53" s="15" t="s">
        <v>45</v>
      </c>
      <c r="B53" s="15" t="s">
        <v>104</v>
      </c>
      <c r="C53" s="18"/>
    </row>
    <row r="54" spans="1:3" x14ac:dyDescent="0.2">
      <c r="A54" s="15" t="s">
        <v>88</v>
      </c>
      <c r="B54" s="15" t="s">
        <v>69</v>
      </c>
      <c r="C54" s="18"/>
    </row>
    <row r="55" spans="1:3" x14ac:dyDescent="0.2">
      <c r="A55" s="15" t="s">
        <v>89</v>
      </c>
      <c r="B55" s="15" t="s">
        <v>105</v>
      </c>
      <c r="C55" s="18"/>
    </row>
    <row r="56" spans="1:3" x14ac:dyDescent="0.2">
      <c r="A56" s="15" t="s">
        <v>86</v>
      </c>
      <c r="B56" s="15" t="s">
        <v>66</v>
      </c>
      <c r="C56" s="18"/>
    </row>
    <row r="57" spans="1:3" x14ac:dyDescent="0.2">
      <c r="A57" s="15" t="s">
        <v>42</v>
      </c>
      <c r="B57" s="15" t="s">
        <v>99</v>
      </c>
      <c r="C57" s="18"/>
    </row>
    <row r="58" spans="1:3" x14ac:dyDescent="0.2">
      <c r="A58" s="15" t="s">
        <v>43</v>
      </c>
      <c r="B58" s="15" t="s">
        <v>100</v>
      </c>
      <c r="C58" s="18"/>
    </row>
    <row r="59" spans="1:3" x14ac:dyDescent="0.2">
      <c r="A59" s="15" t="s">
        <v>44</v>
      </c>
      <c r="B59" s="15" t="s">
        <v>101</v>
      </c>
      <c r="C59" s="18"/>
    </row>
    <row r="60" spans="1:3" x14ac:dyDescent="0.2">
      <c r="A60" s="15" t="s">
        <v>131</v>
      </c>
      <c r="B60" s="15" t="s">
        <v>102</v>
      </c>
      <c r="C60" s="18"/>
    </row>
    <row r="61" spans="1:3" x14ac:dyDescent="0.2">
      <c r="A61" s="15" t="s">
        <v>132</v>
      </c>
      <c r="B61" s="15" t="s">
        <v>133</v>
      </c>
      <c r="C61" s="15" t="s">
        <v>134</v>
      </c>
    </row>
    <row r="62" spans="1:3" x14ac:dyDescent="0.2">
      <c r="A62" s="15" t="s">
        <v>135</v>
      </c>
      <c r="B62" s="15" t="s">
        <v>136</v>
      </c>
      <c r="C62" s="15" t="s">
        <v>137</v>
      </c>
    </row>
    <row r="63" spans="1:3" x14ac:dyDescent="0.2">
      <c r="A63" s="15" t="s">
        <v>138</v>
      </c>
      <c r="B63" s="15" t="s">
        <v>139</v>
      </c>
      <c r="C63" s="15" t="s">
        <v>140</v>
      </c>
    </row>
    <row r="64" spans="1:3" x14ac:dyDescent="0.2">
      <c r="A64" s="15" t="s">
        <v>141</v>
      </c>
      <c r="B64" s="15" t="s">
        <v>142</v>
      </c>
      <c r="C64" s="15" t="s">
        <v>143</v>
      </c>
    </row>
    <row r="65" spans="1:3" x14ac:dyDescent="0.2">
      <c r="A65" s="15" t="s">
        <v>144</v>
      </c>
      <c r="B65" s="15" t="s">
        <v>145</v>
      </c>
      <c r="C65" s="15" t="s">
        <v>146</v>
      </c>
    </row>
    <row r="66" spans="1:3" x14ac:dyDescent="0.2">
      <c r="A66" s="15" t="s">
        <v>147</v>
      </c>
      <c r="B66" s="15" t="s">
        <v>147</v>
      </c>
      <c r="C66" s="15"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57"/>
  <sheetViews>
    <sheetView topLeftCell="I2" workbookViewId="0">
      <selection activeCell="O5" sqref="O5"/>
    </sheetView>
  </sheetViews>
  <sheetFormatPr baseColWidth="10" defaultColWidth="11.5" defaultRowHeight="13" x14ac:dyDescent="0.15"/>
  <cols>
    <col min="1" max="1" width="1.5" style="20" customWidth="1"/>
    <col min="2" max="2" width="13.1640625" style="19" customWidth="1"/>
    <col min="3" max="3" width="19.1640625" style="20" customWidth="1"/>
    <col min="4" max="4" width="47.5" style="21" customWidth="1"/>
    <col min="5" max="5" width="18.83203125" style="20" customWidth="1"/>
    <col min="6" max="6" width="27.1640625" style="20" customWidth="1"/>
    <col min="7" max="8" width="42.1640625" style="20" customWidth="1"/>
    <col min="9" max="9" width="42.1640625" style="22" customWidth="1"/>
    <col min="10" max="10" width="44.1640625" style="19" customWidth="1"/>
    <col min="11" max="11" width="9.83203125" style="19" customWidth="1"/>
    <col min="12" max="12" width="16" style="19" customWidth="1"/>
    <col min="13" max="13" width="17.5" style="20" customWidth="1"/>
    <col min="14" max="14" width="27.33203125" style="20" customWidth="1"/>
    <col min="15" max="15" width="17.83203125" style="20" customWidth="1"/>
    <col min="16" max="16384" width="11.5" style="20"/>
  </cols>
  <sheetData>
    <row r="1" spans="2:15" x14ac:dyDescent="0.15">
      <c r="J1" s="23"/>
      <c r="K1" s="23"/>
      <c r="L1" s="23"/>
      <c r="M1" s="19"/>
    </row>
    <row r="2" spans="2:15" s="24" customFormat="1" x14ac:dyDescent="0.2">
      <c r="B2" s="24" t="s">
        <v>531</v>
      </c>
      <c r="C2" s="24" t="s">
        <v>532</v>
      </c>
      <c r="D2" s="24" t="s">
        <v>533</v>
      </c>
      <c r="E2" s="24" t="s">
        <v>534</v>
      </c>
      <c r="F2" s="24" t="s">
        <v>535</v>
      </c>
      <c r="G2" s="24" t="s">
        <v>536</v>
      </c>
      <c r="H2" s="24" t="s">
        <v>535</v>
      </c>
      <c r="I2" s="24" t="s">
        <v>537</v>
      </c>
      <c r="J2" s="25" t="s">
        <v>538</v>
      </c>
      <c r="K2" s="25" t="s">
        <v>63</v>
      </c>
      <c r="L2" s="25" t="s">
        <v>539</v>
      </c>
      <c r="M2" s="24" t="s">
        <v>540</v>
      </c>
      <c r="N2" s="24" t="s">
        <v>541</v>
      </c>
      <c r="O2" s="24" t="s">
        <v>542</v>
      </c>
    </row>
    <row r="3" spans="2:15" x14ac:dyDescent="0.15">
      <c r="B3" s="19">
        <v>1</v>
      </c>
      <c r="C3" s="20" t="s">
        <v>543</v>
      </c>
      <c r="D3" s="26" t="s">
        <v>525</v>
      </c>
      <c r="E3" s="27" t="s">
        <v>25</v>
      </c>
      <c r="F3" s="27" t="s">
        <v>75</v>
      </c>
      <c r="G3" s="27" t="s">
        <v>77</v>
      </c>
      <c r="H3" s="27" t="s">
        <v>75</v>
      </c>
      <c r="I3" s="27" t="s">
        <v>75</v>
      </c>
      <c r="J3" s="23">
        <v>0.5</v>
      </c>
      <c r="K3" s="19">
        <v>0</v>
      </c>
      <c r="L3" s="19">
        <v>0</v>
      </c>
      <c r="M3" s="19" t="s">
        <v>530</v>
      </c>
      <c r="N3" s="20" t="s">
        <v>22</v>
      </c>
      <c r="O3" s="19" t="s">
        <v>768</v>
      </c>
    </row>
    <row r="4" spans="2:15" x14ac:dyDescent="0.15">
      <c r="B4" s="19">
        <v>2</v>
      </c>
      <c r="C4" s="20" t="s">
        <v>20</v>
      </c>
      <c r="D4" s="26" t="s">
        <v>544</v>
      </c>
      <c r="E4" s="27" t="s">
        <v>27</v>
      </c>
      <c r="F4" s="27" t="s">
        <v>75</v>
      </c>
      <c r="G4" s="27" t="s">
        <v>78</v>
      </c>
      <c r="H4" s="27" t="s">
        <v>76</v>
      </c>
      <c r="I4" s="27" t="s">
        <v>76</v>
      </c>
      <c r="J4" s="23">
        <v>0.55000000000000004</v>
      </c>
      <c r="K4" s="28">
        <v>1</v>
      </c>
      <c r="L4" s="19">
        <v>0.5</v>
      </c>
      <c r="M4" s="19" t="s">
        <v>171</v>
      </c>
      <c r="N4" s="20" t="s">
        <v>545</v>
      </c>
      <c r="O4" s="19" t="s">
        <v>769</v>
      </c>
    </row>
    <row r="5" spans="2:15" ht="14" x14ac:dyDescent="0.15">
      <c r="B5" s="19">
        <v>3</v>
      </c>
      <c r="D5" s="29" t="s">
        <v>546</v>
      </c>
      <c r="E5" s="27" t="s">
        <v>29</v>
      </c>
      <c r="F5" s="27" t="s">
        <v>65</v>
      </c>
      <c r="G5" s="27" t="s">
        <v>46</v>
      </c>
      <c r="H5" s="27" t="s">
        <v>75</v>
      </c>
      <c r="I5" s="27" t="s">
        <v>547</v>
      </c>
      <c r="J5" s="23">
        <v>0.6</v>
      </c>
      <c r="K5" s="28">
        <v>2</v>
      </c>
      <c r="L5" s="28">
        <v>1</v>
      </c>
      <c r="M5" s="19"/>
      <c r="N5" s="20" t="s">
        <v>548</v>
      </c>
    </row>
    <row r="6" spans="2:15" x14ac:dyDescent="0.15">
      <c r="B6" s="19">
        <v>4</v>
      </c>
      <c r="D6" s="26" t="s">
        <v>549</v>
      </c>
      <c r="E6" s="30" t="s">
        <v>62</v>
      </c>
      <c r="F6" s="27" t="s">
        <v>65</v>
      </c>
      <c r="G6" s="27" t="s">
        <v>79</v>
      </c>
      <c r="H6" s="27" t="s">
        <v>75</v>
      </c>
      <c r="I6" s="27" t="s">
        <v>97</v>
      </c>
      <c r="J6" s="23">
        <v>0.65</v>
      </c>
      <c r="K6" s="28">
        <v>3</v>
      </c>
      <c r="L6" s="28">
        <v>2</v>
      </c>
      <c r="M6" s="19"/>
      <c r="N6" s="20" t="s">
        <v>550</v>
      </c>
    </row>
    <row r="7" spans="2:15" x14ac:dyDescent="0.15">
      <c r="B7" s="19">
        <v>5</v>
      </c>
      <c r="D7" s="26" t="s">
        <v>527</v>
      </c>
      <c r="F7" s="27" t="s">
        <v>65</v>
      </c>
      <c r="G7" s="27" t="s">
        <v>80</v>
      </c>
      <c r="H7" s="27" t="s">
        <v>65</v>
      </c>
      <c r="I7" s="27" t="s">
        <v>65</v>
      </c>
      <c r="J7" s="23">
        <v>0.7</v>
      </c>
      <c r="K7" s="28">
        <v>4</v>
      </c>
      <c r="L7" s="28">
        <v>3</v>
      </c>
      <c r="M7" s="19"/>
      <c r="N7" s="20" t="s">
        <v>551</v>
      </c>
    </row>
    <row r="8" spans="2:15" x14ac:dyDescent="0.15">
      <c r="B8" s="19">
        <v>6</v>
      </c>
      <c r="D8" s="26" t="s">
        <v>526</v>
      </c>
      <c r="F8" s="27" t="s">
        <v>65</v>
      </c>
      <c r="G8" s="27" t="s">
        <v>81</v>
      </c>
      <c r="H8" s="27" t="s">
        <v>70</v>
      </c>
      <c r="I8" s="27" t="s">
        <v>70</v>
      </c>
      <c r="J8" s="23">
        <v>0.75</v>
      </c>
      <c r="K8" s="28">
        <v>5</v>
      </c>
      <c r="L8" s="28">
        <v>4</v>
      </c>
      <c r="M8" s="19"/>
      <c r="N8" s="20" t="s">
        <v>120</v>
      </c>
    </row>
    <row r="9" spans="2:15" x14ac:dyDescent="0.15">
      <c r="B9" s="19">
        <v>7</v>
      </c>
      <c r="D9" s="26" t="s">
        <v>522</v>
      </c>
      <c r="F9" s="27" t="s">
        <v>66</v>
      </c>
      <c r="G9" s="27" t="s">
        <v>82</v>
      </c>
      <c r="H9" s="27" t="s">
        <v>65</v>
      </c>
      <c r="I9" s="27" t="s">
        <v>92</v>
      </c>
      <c r="J9" s="23">
        <v>0.8</v>
      </c>
      <c r="K9" s="28">
        <v>6</v>
      </c>
      <c r="L9" s="28">
        <v>5</v>
      </c>
      <c r="M9" s="19"/>
    </row>
    <row r="10" spans="2:15" x14ac:dyDescent="0.15">
      <c r="B10" s="19">
        <v>8</v>
      </c>
      <c r="D10" s="26" t="s">
        <v>552</v>
      </c>
      <c r="F10" s="27" t="s">
        <v>70</v>
      </c>
      <c r="G10" s="27" t="s">
        <v>83</v>
      </c>
      <c r="H10" s="27" t="s">
        <v>65</v>
      </c>
      <c r="I10" s="27" t="s">
        <v>71</v>
      </c>
      <c r="J10" s="23">
        <v>0.85</v>
      </c>
      <c r="K10" s="28">
        <v>7</v>
      </c>
      <c r="L10" s="28">
        <v>6</v>
      </c>
      <c r="M10" s="19"/>
    </row>
    <row r="11" spans="2:15" ht="12.75" customHeight="1" x14ac:dyDescent="0.15">
      <c r="B11" s="19">
        <v>9</v>
      </c>
      <c r="D11" s="29" t="s">
        <v>523</v>
      </c>
      <c r="F11" s="27" t="s">
        <v>68</v>
      </c>
      <c r="G11" s="27" t="s">
        <v>84</v>
      </c>
      <c r="H11" s="27" t="s">
        <v>65</v>
      </c>
      <c r="I11" s="27" t="s">
        <v>72</v>
      </c>
      <c r="J11" s="23">
        <v>0.9</v>
      </c>
      <c r="K11" s="28">
        <v>8</v>
      </c>
      <c r="L11" s="28">
        <v>7</v>
      </c>
      <c r="M11" s="19"/>
    </row>
    <row r="12" spans="2:15" x14ac:dyDescent="0.15">
      <c r="B12" s="19">
        <v>10</v>
      </c>
      <c r="D12" s="26" t="s">
        <v>524</v>
      </c>
      <c r="F12" s="27" t="s">
        <v>68</v>
      </c>
      <c r="G12" s="27" t="s">
        <v>85</v>
      </c>
      <c r="H12" s="27" t="s">
        <v>65</v>
      </c>
      <c r="I12" s="27" t="s">
        <v>553</v>
      </c>
      <c r="J12" s="23">
        <v>0.95</v>
      </c>
      <c r="K12" s="28">
        <v>9</v>
      </c>
      <c r="L12" s="28">
        <v>8</v>
      </c>
      <c r="M12" s="19"/>
    </row>
    <row r="13" spans="2:15" x14ac:dyDescent="0.15">
      <c r="B13" s="19">
        <v>11</v>
      </c>
      <c r="D13" s="26" t="s">
        <v>554</v>
      </c>
      <c r="F13" s="27" t="s">
        <v>70</v>
      </c>
      <c r="G13" s="27" t="s">
        <v>555</v>
      </c>
      <c r="H13" s="27" t="s">
        <v>70</v>
      </c>
      <c r="I13" s="27" t="s">
        <v>67</v>
      </c>
      <c r="J13" s="23">
        <v>1</v>
      </c>
      <c r="K13" s="28">
        <v>10</v>
      </c>
      <c r="L13" s="28">
        <v>9</v>
      </c>
      <c r="M13" s="19"/>
    </row>
    <row r="14" spans="2:15" ht="14" x14ac:dyDescent="0.15">
      <c r="B14" s="19">
        <v>12</v>
      </c>
      <c r="D14" s="29" t="s">
        <v>521</v>
      </c>
      <c r="F14" s="27" t="s">
        <v>76</v>
      </c>
      <c r="G14" s="27" t="s">
        <v>86</v>
      </c>
      <c r="H14" s="27" t="s">
        <v>66</v>
      </c>
      <c r="I14" s="27" t="s">
        <v>66</v>
      </c>
      <c r="J14" s="23"/>
      <c r="K14" s="28"/>
      <c r="L14" s="28">
        <v>10</v>
      </c>
      <c r="M14" s="19"/>
    </row>
    <row r="15" spans="2:15" ht="15" customHeight="1" x14ac:dyDescent="0.15">
      <c r="B15" s="19">
        <v>13</v>
      </c>
      <c r="D15" s="29" t="s">
        <v>556</v>
      </c>
      <c r="F15" s="27" t="s">
        <v>75</v>
      </c>
      <c r="G15" s="27" t="s">
        <v>87</v>
      </c>
      <c r="H15" s="27" t="s">
        <v>68</v>
      </c>
      <c r="I15" s="27" t="s">
        <v>68</v>
      </c>
      <c r="J15" s="23"/>
      <c r="K15" s="28"/>
      <c r="L15" s="28">
        <v>11</v>
      </c>
      <c r="M15" s="19"/>
    </row>
    <row r="16" spans="2:15" ht="14.25" customHeight="1" x14ac:dyDescent="0.15">
      <c r="B16" s="19">
        <v>14</v>
      </c>
      <c r="D16" s="29" t="s">
        <v>557</v>
      </c>
      <c r="F16" s="27" t="s">
        <v>65</v>
      </c>
      <c r="G16" s="27" t="s">
        <v>42</v>
      </c>
      <c r="H16" s="27" t="s">
        <v>66</v>
      </c>
      <c r="I16" s="27" t="s">
        <v>558</v>
      </c>
      <c r="J16" s="23"/>
      <c r="K16" s="28"/>
      <c r="L16" s="28">
        <v>12</v>
      </c>
      <c r="M16" s="19"/>
    </row>
    <row r="17" spans="2:13" x14ac:dyDescent="0.15">
      <c r="B17" s="19">
        <v>15</v>
      </c>
      <c r="G17" s="27" t="s">
        <v>43</v>
      </c>
      <c r="H17" s="27" t="s">
        <v>66</v>
      </c>
      <c r="I17" s="27" t="s">
        <v>559</v>
      </c>
      <c r="J17" s="23"/>
      <c r="K17" s="28"/>
      <c r="L17" s="28">
        <v>13</v>
      </c>
      <c r="M17" s="19"/>
    </row>
    <row r="18" spans="2:13" x14ac:dyDescent="0.15">
      <c r="B18" s="19">
        <v>16</v>
      </c>
      <c r="G18" s="27" t="s">
        <v>44</v>
      </c>
      <c r="H18" s="27" t="s">
        <v>66</v>
      </c>
      <c r="I18" s="27" t="s">
        <v>560</v>
      </c>
      <c r="J18" s="23"/>
      <c r="K18" s="28"/>
      <c r="L18" s="28">
        <v>14</v>
      </c>
      <c r="M18" s="19"/>
    </row>
    <row r="19" spans="2:13" x14ac:dyDescent="0.15">
      <c r="B19" s="19">
        <v>17</v>
      </c>
      <c r="G19" s="27" t="s">
        <v>561</v>
      </c>
      <c r="H19" s="27" t="s">
        <v>66</v>
      </c>
      <c r="I19" s="27" t="s">
        <v>562</v>
      </c>
      <c r="J19" s="23"/>
      <c r="K19" s="28"/>
      <c r="L19" s="28">
        <v>15</v>
      </c>
      <c r="M19" s="19"/>
    </row>
    <row r="20" spans="2:13" x14ac:dyDescent="0.15">
      <c r="B20" s="19">
        <v>18</v>
      </c>
      <c r="G20" s="27" t="s">
        <v>47</v>
      </c>
      <c r="H20" s="27" t="s">
        <v>68</v>
      </c>
      <c r="I20" s="27" t="s">
        <v>563</v>
      </c>
      <c r="J20" s="23"/>
      <c r="K20" s="28"/>
      <c r="L20" s="28">
        <v>16</v>
      </c>
      <c r="M20" s="19"/>
    </row>
    <row r="21" spans="2:13" x14ac:dyDescent="0.15">
      <c r="B21" s="19">
        <v>19</v>
      </c>
      <c r="G21" s="27" t="s">
        <v>45</v>
      </c>
      <c r="H21" s="27" t="s">
        <v>68</v>
      </c>
      <c r="I21" s="27" t="s">
        <v>564</v>
      </c>
      <c r="J21" s="23"/>
      <c r="K21" s="28"/>
      <c r="L21" s="28">
        <v>17</v>
      </c>
      <c r="M21" s="19"/>
    </row>
    <row r="22" spans="2:13" x14ac:dyDescent="0.15">
      <c r="B22" s="19">
        <v>20</v>
      </c>
      <c r="G22" s="27" t="s">
        <v>88</v>
      </c>
      <c r="H22" s="27" t="s">
        <v>68</v>
      </c>
      <c r="I22" s="27" t="s">
        <v>69</v>
      </c>
      <c r="J22" s="23"/>
      <c r="K22" s="28"/>
      <c r="L22" s="28">
        <v>18</v>
      </c>
      <c r="M22" s="19"/>
    </row>
    <row r="23" spans="2:13" x14ac:dyDescent="0.15">
      <c r="B23" s="19">
        <v>21</v>
      </c>
      <c r="G23" s="27" t="s">
        <v>130</v>
      </c>
      <c r="H23" s="27" t="s">
        <v>70</v>
      </c>
      <c r="I23" s="27" t="s">
        <v>106</v>
      </c>
      <c r="K23" s="28"/>
      <c r="L23" s="28">
        <v>19</v>
      </c>
    </row>
    <row r="24" spans="2:13" x14ac:dyDescent="0.15">
      <c r="B24" s="19">
        <v>22</v>
      </c>
      <c r="G24" s="27" t="s">
        <v>565</v>
      </c>
      <c r="H24" s="27" t="s">
        <v>68</v>
      </c>
      <c r="I24" s="27" t="s">
        <v>566</v>
      </c>
      <c r="K24" s="28"/>
      <c r="L24" s="28">
        <v>20</v>
      </c>
    </row>
    <row r="25" spans="2:13" x14ac:dyDescent="0.15">
      <c r="B25" s="19">
        <v>23</v>
      </c>
      <c r="K25" s="28"/>
      <c r="L25" s="28"/>
    </row>
    <row r="26" spans="2:13" x14ac:dyDescent="0.15">
      <c r="B26" s="19">
        <v>24</v>
      </c>
      <c r="K26" s="28"/>
      <c r="L26" s="28"/>
    </row>
    <row r="27" spans="2:13" x14ac:dyDescent="0.15">
      <c r="B27" s="19">
        <v>25</v>
      </c>
      <c r="D27" s="24" t="s">
        <v>533</v>
      </c>
      <c r="E27" s="24" t="s">
        <v>535</v>
      </c>
      <c r="G27" s="24" t="s">
        <v>567</v>
      </c>
      <c r="H27" s="24" t="s">
        <v>535</v>
      </c>
      <c r="I27" s="24" t="s">
        <v>568</v>
      </c>
      <c r="K27" s="28"/>
      <c r="L27" s="28"/>
    </row>
    <row r="28" spans="2:13" x14ac:dyDescent="0.15">
      <c r="B28" s="19">
        <v>26</v>
      </c>
      <c r="D28" s="26" t="s">
        <v>525</v>
      </c>
      <c r="E28" s="27" t="s">
        <v>75</v>
      </c>
      <c r="G28" s="15" t="s">
        <v>77</v>
      </c>
      <c r="H28" s="27" t="s">
        <v>75</v>
      </c>
      <c r="I28" s="15" t="s">
        <v>75</v>
      </c>
      <c r="J28" s="15" t="s">
        <v>77</v>
      </c>
      <c r="K28" s="15" t="s">
        <v>75</v>
      </c>
      <c r="L28" s="28"/>
    </row>
    <row r="29" spans="2:13" x14ac:dyDescent="0.15">
      <c r="B29" s="19">
        <v>27</v>
      </c>
      <c r="D29" s="26" t="s">
        <v>544</v>
      </c>
      <c r="E29" s="27" t="s">
        <v>75</v>
      </c>
      <c r="G29" s="15" t="s">
        <v>78</v>
      </c>
      <c r="H29" s="27" t="s">
        <v>76</v>
      </c>
      <c r="I29" s="15" t="s">
        <v>76</v>
      </c>
      <c r="J29" s="15" t="s">
        <v>78</v>
      </c>
      <c r="K29" s="15" t="s">
        <v>76</v>
      </c>
      <c r="L29" s="28"/>
    </row>
    <row r="30" spans="2:13" ht="14" x14ac:dyDescent="0.15">
      <c r="B30" s="19">
        <v>28</v>
      </c>
      <c r="D30" s="29" t="s">
        <v>546</v>
      </c>
      <c r="E30" s="27" t="s">
        <v>65</v>
      </c>
      <c r="G30" s="15" t="s">
        <v>46</v>
      </c>
      <c r="H30" s="27" t="s">
        <v>75</v>
      </c>
      <c r="I30" s="15" t="s">
        <v>547</v>
      </c>
      <c r="J30" s="15" t="s">
        <v>46</v>
      </c>
      <c r="K30" s="15" t="s">
        <v>547</v>
      </c>
      <c r="L30" s="28"/>
    </row>
    <row r="31" spans="2:13" x14ac:dyDescent="0.15">
      <c r="B31" s="19">
        <v>29</v>
      </c>
      <c r="D31" s="26" t="s">
        <v>549</v>
      </c>
      <c r="E31" s="27" t="s">
        <v>65</v>
      </c>
      <c r="G31" s="15" t="s">
        <v>79</v>
      </c>
      <c r="H31" s="27" t="s">
        <v>75</v>
      </c>
      <c r="I31" s="15" t="s">
        <v>97</v>
      </c>
      <c r="J31" s="15" t="s">
        <v>79</v>
      </c>
      <c r="K31" s="15" t="s">
        <v>97</v>
      </c>
      <c r="L31" s="28"/>
    </row>
    <row r="32" spans="2:13" x14ac:dyDescent="0.15">
      <c r="B32" s="19">
        <v>30</v>
      </c>
      <c r="D32" s="26" t="s">
        <v>527</v>
      </c>
      <c r="E32" s="27" t="s">
        <v>65</v>
      </c>
      <c r="G32" s="15" t="s">
        <v>80</v>
      </c>
      <c r="H32" s="27" t="s">
        <v>65</v>
      </c>
      <c r="I32" s="15" t="s">
        <v>65</v>
      </c>
      <c r="J32" s="15" t="s">
        <v>80</v>
      </c>
      <c r="K32" s="15" t="s">
        <v>65</v>
      </c>
      <c r="L32" s="28"/>
    </row>
    <row r="33" spans="4:11" x14ac:dyDescent="0.15">
      <c r="D33" s="26" t="s">
        <v>526</v>
      </c>
      <c r="E33" s="27" t="s">
        <v>65</v>
      </c>
      <c r="G33" s="15" t="s">
        <v>82</v>
      </c>
      <c r="H33" s="27" t="s">
        <v>65</v>
      </c>
      <c r="I33" s="15" t="s">
        <v>92</v>
      </c>
      <c r="J33" s="15" t="s">
        <v>82</v>
      </c>
      <c r="K33" s="15" t="s">
        <v>92</v>
      </c>
    </row>
    <row r="34" spans="4:11" x14ac:dyDescent="0.15">
      <c r="D34" s="26" t="s">
        <v>522</v>
      </c>
      <c r="E34" s="27" t="s">
        <v>66</v>
      </c>
      <c r="G34" s="15" t="s">
        <v>83</v>
      </c>
      <c r="H34" s="27" t="s">
        <v>65</v>
      </c>
      <c r="I34" s="15" t="s">
        <v>71</v>
      </c>
      <c r="J34" s="15" t="s">
        <v>83</v>
      </c>
      <c r="K34" s="15" t="s">
        <v>71</v>
      </c>
    </row>
    <row r="35" spans="4:11" x14ac:dyDescent="0.15">
      <c r="D35" s="26" t="s">
        <v>552</v>
      </c>
      <c r="E35" s="27" t="s">
        <v>70</v>
      </c>
      <c r="G35" s="15" t="s">
        <v>84</v>
      </c>
      <c r="H35" s="27" t="s">
        <v>65</v>
      </c>
      <c r="I35" s="15" t="s">
        <v>72</v>
      </c>
      <c r="J35" s="15" t="s">
        <v>84</v>
      </c>
      <c r="K35" s="15" t="s">
        <v>72</v>
      </c>
    </row>
    <row r="36" spans="4:11" ht="14" x14ac:dyDescent="0.15">
      <c r="D36" s="29" t="s">
        <v>523</v>
      </c>
      <c r="E36" s="27" t="s">
        <v>68</v>
      </c>
      <c r="G36" s="15" t="s">
        <v>85</v>
      </c>
      <c r="H36" s="27" t="s">
        <v>65</v>
      </c>
      <c r="I36" s="15" t="s">
        <v>553</v>
      </c>
      <c r="J36" s="15" t="s">
        <v>85</v>
      </c>
      <c r="K36" s="15" t="s">
        <v>553</v>
      </c>
    </row>
    <row r="37" spans="4:11" x14ac:dyDescent="0.15">
      <c r="D37" s="26" t="s">
        <v>524</v>
      </c>
      <c r="E37" s="27" t="s">
        <v>68</v>
      </c>
      <c r="G37" s="15" t="s">
        <v>81</v>
      </c>
      <c r="H37" s="27" t="s">
        <v>70</v>
      </c>
      <c r="I37" s="15" t="s">
        <v>70</v>
      </c>
      <c r="J37" s="15" t="s">
        <v>81</v>
      </c>
      <c r="K37" s="15" t="s">
        <v>70</v>
      </c>
    </row>
    <row r="38" spans="4:11" x14ac:dyDescent="0.15">
      <c r="D38" s="26" t="s">
        <v>554</v>
      </c>
      <c r="E38" s="27" t="s">
        <v>70</v>
      </c>
      <c r="G38" s="15" t="s">
        <v>129</v>
      </c>
      <c r="H38" s="27" t="s">
        <v>70</v>
      </c>
      <c r="I38" s="15" t="s">
        <v>67</v>
      </c>
      <c r="J38" s="15" t="s">
        <v>129</v>
      </c>
      <c r="K38" s="15" t="s">
        <v>67</v>
      </c>
    </row>
    <row r="39" spans="4:11" ht="14" x14ac:dyDescent="0.15">
      <c r="D39" s="29" t="s">
        <v>521</v>
      </c>
      <c r="E39" s="27" t="s">
        <v>76</v>
      </c>
      <c r="G39" s="15" t="s">
        <v>130</v>
      </c>
      <c r="H39" s="27" t="s">
        <v>70</v>
      </c>
      <c r="I39" s="15" t="s">
        <v>106</v>
      </c>
      <c r="J39" s="15" t="s">
        <v>130</v>
      </c>
      <c r="K39" s="15" t="s">
        <v>106</v>
      </c>
    </row>
    <row r="40" spans="4:11" ht="14" x14ac:dyDescent="0.15">
      <c r="D40" s="29" t="s">
        <v>556</v>
      </c>
      <c r="E40" s="27" t="s">
        <v>75</v>
      </c>
      <c r="G40" s="15" t="s">
        <v>87</v>
      </c>
      <c r="H40" s="27" t="s">
        <v>68</v>
      </c>
      <c r="I40" s="15" t="s">
        <v>93</v>
      </c>
      <c r="J40" s="15" t="s">
        <v>87</v>
      </c>
      <c r="K40" s="15" t="s">
        <v>93</v>
      </c>
    </row>
    <row r="41" spans="4:11" ht="14" x14ac:dyDescent="0.15">
      <c r="D41" s="29" t="s">
        <v>557</v>
      </c>
      <c r="E41" s="27" t="s">
        <v>65</v>
      </c>
      <c r="G41" s="15" t="s">
        <v>47</v>
      </c>
      <c r="H41" s="27" t="s">
        <v>68</v>
      </c>
      <c r="I41" s="15" t="s">
        <v>569</v>
      </c>
      <c r="J41" s="15" t="s">
        <v>47</v>
      </c>
      <c r="K41" s="15" t="s">
        <v>569</v>
      </c>
    </row>
    <row r="42" spans="4:11" x14ac:dyDescent="0.15">
      <c r="G42" s="15" t="s">
        <v>45</v>
      </c>
      <c r="H42" s="27" t="s">
        <v>68</v>
      </c>
      <c r="I42" s="15" t="s">
        <v>564</v>
      </c>
      <c r="J42" s="15" t="s">
        <v>45</v>
      </c>
      <c r="K42" s="15" t="s">
        <v>564</v>
      </c>
    </row>
    <row r="43" spans="4:11" x14ac:dyDescent="0.15">
      <c r="G43" s="15" t="s">
        <v>88</v>
      </c>
      <c r="H43" s="27" t="s">
        <v>68</v>
      </c>
      <c r="I43" s="15" t="s">
        <v>69</v>
      </c>
      <c r="J43" s="15" t="s">
        <v>88</v>
      </c>
      <c r="K43" s="15" t="s">
        <v>69</v>
      </c>
    </row>
    <row r="44" spans="4:11" x14ac:dyDescent="0.15">
      <c r="G44" s="15" t="s">
        <v>89</v>
      </c>
      <c r="H44" s="27" t="s">
        <v>68</v>
      </c>
      <c r="I44" s="15" t="s">
        <v>570</v>
      </c>
      <c r="J44" s="15" t="s">
        <v>89</v>
      </c>
      <c r="K44" s="15" t="s">
        <v>570</v>
      </c>
    </row>
    <row r="45" spans="4:11" x14ac:dyDescent="0.15">
      <c r="G45" s="15" t="s">
        <v>86</v>
      </c>
      <c r="H45" s="15" t="s">
        <v>66</v>
      </c>
      <c r="I45" s="15" t="s">
        <v>66</v>
      </c>
      <c r="J45" s="15" t="s">
        <v>86</v>
      </c>
      <c r="K45" s="15" t="s">
        <v>66</v>
      </c>
    </row>
    <row r="46" spans="4:11" x14ac:dyDescent="0.15">
      <c r="G46" s="15" t="s">
        <v>42</v>
      </c>
      <c r="H46" s="15" t="s">
        <v>66</v>
      </c>
      <c r="I46" s="15" t="s">
        <v>558</v>
      </c>
      <c r="J46" s="15" t="s">
        <v>42</v>
      </c>
      <c r="K46" s="15" t="s">
        <v>558</v>
      </c>
    </row>
    <row r="47" spans="4:11" x14ac:dyDescent="0.15">
      <c r="G47" s="15" t="s">
        <v>43</v>
      </c>
      <c r="H47" s="15" t="s">
        <v>66</v>
      </c>
      <c r="I47" s="15" t="s">
        <v>571</v>
      </c>
      <c r="J47" s="15" t="s">
        <v>43</v>
      </c>
      <c r="K47" s="15" t="s">
        <v>571</v>
      </c>
    </row>
    <row r="48" spans="4:11" x14ac:dyDescent="0.15">
      <c r="G48" s="15" t="s">
        <v>44</v>
      </c>
      <c r="H48" s="15" t="s">
        <v>66</v>
      </c>
      <c r="I48" s="15" t="s">
        <v>560</v>
      </c>
      <c r="J48" s="15" t="s">
        <v>44</v>
      </c>
      <c r="K48" s="15" t="s">
        <v>560</v>
      </c>
    </row>
    <row r="49" spans="7:11" x14ac:dyDescent="0.15">
      <c r="G49" s="15" t="s">
        <v>131</v>
      </c>
      <c r="H49" s="15" t="s">
        <v>66</v>
      </c>
      <c r="I49" s="15" t="s">
        <v>572</v>
      </c>
      <c r="J49" s="15" t="s">
        <v>131</v>
      </c>
      <c r="K49" s="15" t="s">
        <v>572</v>
      </c>
    </row>
    <row r="50" spans="7:11" x14ac:dyDescent="0.15">
      <c r="G50" s="15" t="s">
        <v>147</v>
      </c>
      <c r="H50" s="15" t="s">
        <v>573</v>
      </c>
      <c r="I50" s="15" t="s">
        <v>573</v>
      </c>
      <c r="J50" s="15" t="s">
        <v>147</v>
      </c>
      <c r="K50" s="15" t="s">
        <v>573</v>
      </c>
    </row>
    <row r="51" spans="7:11" x14ac:dyDescent="0.15">
      <c r="G51" s="15"/>
      <c r="H51" s="15"/>
    </row>
    <row r="52" spans="7:11" x14ac:dyDescent="0.15">
      <c r="G52" s="15"/>
      <c r="H52" s="15"/>
    </row>
    <row r="53" spans="7:11" x14ac:dyDescent="0.15">
      <c r="G53" s="15"/>
      <c r="H53" s="15"/>
    </row>
    <row r="54" spans="7:11" x14ac:dyDescent="0.15">
      <c r="G54" s="15"/>
      <c r="H54" s="15"/>
    </row>
    <row r="55" spans="7:11" x14ac:dyDescent="0.15">
      <c r="G55" s="15"/>
      <c r="H55" s="15"/>
    </row>
    <row r="56" spans="7:11" x14ac:dyDescent="0.15">
      <c r="G56" s="15"/>
    </row>
    <row r="57" spans="7:11" ht="15" x14ac:dyDescent="0.2">
      <c r="G57"/>
      <c r="H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B7E2677-5752-4F57-84D3-EBF4E2E6154A}">
  <ds:schemaRefs>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CCSE-FT-019_PM</vt:lpstr>
      <vt:lpstr>Datos</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Cgarzon</dc:creator>
  <cp:lastModifiedBy>fidel manjarres</cp:lastModifiedBy>
  <cp:lastPrinted>2018-04-04T18:48:31Z</cp:lastPrinted>
  <dcterms:created xsi:type="dcterms:W3CDTF">2013-10-03T17:21:56Z</dcterms:created>
  <dcterms:modified xsi:type="dcterms:W3CDTF">2025-12-04T03:15:37Z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