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60" windowWidth="20490" windowHeight="6990"/>
  </bookViews>
  <sheets>
    <sheet name="Matriz de riesgos de Corrupción" sheetId="32" r:id="rId1"/>
    <sheet name="Hoja3" sheetId="36" state="hidden" r:id="rId2"/>
    <sheet name="Definición" sheetId="35" state="hidden" r:id="rId3"/>
    <sheet name="Zona de Riesgo" sheetId="34" r:id="rId4"/>
  </sheets>
  <definedNames>
    <definedName name="_xlnm._FilterDatabase" localSheetId="0" hidden="1">'Matriz de riesgos de Corrupción'!$A$8:$WXF$8</definedName>
    <definedName name="A">Hoja3!$I$6:$I$7</definedName>
    <definedName name="_xlnm.Print_Area" localSheetId="0">'Matriz de riesgos de Corrupción'!$A$1:$CB$39</definedName>
    <definedName name="B">Hoja3!#REF!</definedName>
    <definedName name="D">Hoja3!$J$6:$J$7</definedName>
    <definedName name="E">Hoja3!$K$6:$K$7</definedName>
    <definedName name="FRECUENCIA">Hoja3!$E$6:$E$10</definedName>
    <definedName name="G">Hoja3!$L$6:$L$7</definedName>
    <definedName name="H">Hoja3!$M$6:$M$7</definedName>
    <definedName name="I">Hoja3!$N$6:$N$7</definedName>
    <definedName name="IMPACTO">Hoja3!$F$8:$F$10</definedName>
    <definedName name="J">Hoja3!$O$6:$O$7</definedName>
    <definedName name="K">Hoja3!$P$6:$P$7</definedName>
    <definedName name="L">Hoja3!$Q$6:$Q$7</definedName>
    <definedName name="M">Hoja3!$R$6:$R$7</definedName>
    <definedName name="MACROPROCESOS">Hoja3!$B$6:$B$9</definedName>
    <definedName name="N">Hoja3!$S$6:$S$7</definedName>
    <definedName name="O">Hoja3!$T$6:$T$7</definedName>
    <definedName name="P">Hoja3!$U$6:$U$7</definedName>
    <definedName name="PROCESOS">Hoja3!$C$6:$C$17</definedName>
    <definedName name="Q">Hoja3!$V$6:$V$7</definedName>
    <definedName name="S">Hoja3!$W$6:$W$7</definedName>
    <definedName name="T">Hoja3!$X$6:$X$7</definedName>
    <definedName name="TIPO">Hoja3!#REF!</definedName>
    <definedName name="TIPO_">Hoja3!$G$6:$G$8</definedName>
    <definedName name="_xlnm.Print_Titles" localSheetId="0">'Matriz de riesgos de Corrupción'!$1:$8</definedName>
    <definedName name="U">Hoja3!$Y$6:$Y$7</definedName>
    <definedName name="V">Hoja3!$Z$23</definedName>
    <definedName name="W">Hoja3!$Z$6:$Z$7</definedName>
  </definedNames>
  <calcPr calcId="144525"/>
  <customWorkbookViews>
    <customWorkbookView name="ssanabria - Vista personalizada" guid="{49310773-9EF6-4582-9E74-35FA65652973}" mergeInterval="0" personalView="1" maximized="1" xWindow="1" yWindow="1" windowWidth="1276" windowHeight="803" tabRatio="596" activeSheetId="13"/>
    <customWorkbookView name="jmpinzon - Vista personalizada" guid="{DBA8F176-B674-4118-AA2E-7814BE3C8CBA}" mergeInterval="0" personalView="1" maximized="1" xWindow="1" yWindow="1" windowWidth="1280" windowHeight="806" tabRatio="596" activeSheetId="12"/>
    <customWorkbookView name="abrosero - Vista personalizada" guid="{1CB73650-788C-4DDE-B366-F218AF7E5106}" mergeInterval="0" personalView="1" maximized="1" xWindow="1" yWindow="1" windowWidth="1280" windowHeight="804" tabRatio="596" activeSheetId="2"/>
    <customWorkbookView name="sarbelaez - Vista personalizada" guid="{E12C85EB-C051-46E8-885F-5F77CA024EC4}" mergeInterval="0" personalView="1" maximized="1" xWindow="1" yWindow="1" windowWidth="1280" windowHeight="804" tabRatio="596" activeSheetId="3"/>
    <customWorkbookView name="lmorales - Vista personalizada" guid="{51FE583E-2F5A-4CF3-BA40-9DB53F53C568}" mergeInterval="0" personalView="1" maximized="1" xWindow="1" yWindow="1" windowWidth="1024" windowHeight="548" tabRatio="596" activeSheetId="2"/>
    <customWorkbookView name="ejimenez - Vista personalizada" guid="{971C7446-4E99-4145-84D0-3B6A43C10D9C}" mergeInterval="0" personalView="1" maximized="1" windowWidth="1020" windowHeight="570" activeSheetId="12"/>
    <customWorkbookView name="Liliana Morales - Vista personalizada" guid="{3E3EB1C8-4506-4B50-95A1-263E016B777E}" mergeInterval="0" personalView="1" maximized="1" windowWidth="1020" windowHeight="570" activeSheetId="4"/>
    <customWorkbookView name="coorprogramacion - Vista personalizada" guid="{4B1839CB-7CD7-4CC2-8180-9AAF0D973315}" mergeInterval="0" personalView="1" maximized="1" windowWidth="1276" windowHeight="800" activeSheetId="3" showComments="commIndAndComment"/>
    <customWorkbookView name="gpespitia - Vista personalizada" guid="{3BEA695D-2561-4BED-B052-DEC3651BB172}" mergeInterval="0" personalView="1" maximized="1" windowWidth="1020" windowHeight="596" activeSheetId="17"/>
    <customWorkbookView name="emangel - Vista personalizada" guid="{620AC136-7C14-4D9D-A6E2-B737BF3E6D16}" mergeInterval="0" personalView="1" maximized="1" windowWidth="1020" windowHeight="596" activeSheetId="9"/>
    <customWorkbookView name="glorialeon - Vista personalizada" guid="{2709691F-069C-4114-A2EE-0005291985EC}" mergeInterval="0" personalView="1" maximized="1" windowWidth="1276" windowHeight="826" activeSheetId="19"/>
    <customWorkbookView name="controlinterno - Vista personalizada" guid="{6F35DF07-557C-4F7E-8ABB-1EF1226F4839}" mergeInterval="0" personalView="1" maximized="1" windowWidth="1020" windowHeight="539" activeSheetId="1"/>
    <customWorkbookView name="servicioalciudadano - Vista personalizada" guid="{DAA99E2B-6CA4-4F2D-979F-3BC493F30CE5}" mergeInterval="0" personalView="1" maximized="1" windowWidth="1276" windowHeight="852" activeSheetId="19"/>
    <customWorkbookView name="aracosta - Vista personalizada" guid="{8A54F37B-C8B0-4990-9C48-E31CC884F9B4}" mergeInterval="0" personalView="1" maximized="1" windowWidth="1276" windowHeight="852" activeSheetId="8"/>
    <customWorkbookView name="Canal Capital - Vista personalizada" guid="{4A52D0E4-FCF4-47A0-98FE-ECBDBDEFBF1A}" mergeInterval="0" personalView="1" maximized="1" windowWidth="1276" windowHeight="806" activeSheetId="4"/>
    <customWorkbookView name="lyescobar - Vista personalizada" guid="{590344A1-37F3-468F-B8B7-6F2A67434435}" mergeInterval="0" personalView="1" maximized="1" windowWidth="1020" windowHeight="570" activeSheetId="10"/>
    <customWorkbookView name="chernandez - Vista personalizada" guid="{9CB718D1-0D34-4460-BF47-EE156DBC038B}" mergeInterval="0" personalView="1" maximized="1" windowWidth="1020" windowHeight="544" activeSheetId="6"/>
    <customWorkbookView name="mpardo - Vista personalizada" guid="{A7A37998-612B-46C0-84C3-8F9ACFE774DD}" mergeInterval="0" personalView="1" maximized="1" windowWidth="1020" windowHeight="596" activeSheetId="11"/>
    <customWorkbookView name="Claudia Hernandez - Vista personalizada" guid="{7B2D9A54-7C68-47C1-BD04-9E00735FD40A}" mergeInterval="0" personalView="1" maximized="1" windowWidth="1020" windowHeight="570" activeSheetId="6"/>
    <customWorkbookView name="Luz Marina Marin - Vista personalizada" guid="{AD823BBD-C2AD-454D-B8E8-80857CC0CC03}" mergeInterval="0" personalView="1" maximized="1" windowWidth="1276" windowHeight="852" activeSheetId="1"/>
    <customWorkbookView name="Walter Granada - Vista personalizada" guid="{9BD96382-2D67-447C-8CB6-D70A2B893E5B}" mergeInterval="0" personalView="1" maximized="1" windowWidth="1276" windowHeight="826" activeSheetId="15"/>
    <customWorkbookView name="Sistemas - Vista personalizada" guid="{E51AD8D3-6BF6-469F-B0FB-56F25C4AF3D2}" mergeInterval="0" personalView="1" maximized="1" windowWidth="1276" windowHeight="826" activeSheetId="16"/>
    <customWorkbookView name="coorproduccion - Vista personalizada" guid="{22CD3C6D-0878-4970-A46C-36EE932313E8}" mergeInterval="0" personalView="1" xWindow="14" yWindow="43" windowWidth="796" windowHeight="468" activeSheetId="2"/>
    <customWorkbookView name="lahurtado - Vista personalizada" guid="{26A62766-63B0-4192-8F7C-5797144205CA}" mergeInterval="0" personalView="1" maximized="1" windowWidth="1020" windowHeight="574" activeSheetId="18"/>
    <customWorkbookView name="  - Vista personalizada" guid="{048F2F74-0436-49FC-AC18-D73BACDAD374}" mergeInterval="0" personalView="1" maximized="1" xWindow="1" yWindow="1" windowWidth="1280" windowHeight="832" activeSheetId="16"/>
    <customWorkbookView name="Lucy Escobar - Vista personalizada" guid="{E5D94DCB-B9C1-4672-B6E2-BF3186BFB4C6}" mergeInterval="0" personalView="1" maximized="1" windowWidth="1071" windowHeight="851" tabRatio="596" activeSheetId="10"/>
    <customWorkbookView name="wtorres - Vista personalizada" guid="{2308C5CE-A417-4D16-9374-34CD2FB10E48}" mergeInterval="0" personalView="1" maximized="1" xWindow="1" yWindow="1" windowWidth="1280" windowHeight="804" tabRatio="596" activeSheetId="4"/>
    <customWorkbookView name="corrego - Vista personalizada" guid="{F59B7981-C998-45B2-8113-D7819FDD4710}" mergeInterval="0" personalView="1" maximized="1" xWindow="1" yWindow="1" windowWidth="1280" windowHeight="803" activeSheetId="7"/>
  </customWorkbookViews>
</workbook>
</file>

<file path=xl/calcChain.xml><?xml version="1.0" encoding="utf-8"?>
<calcChain xmlns="http://schemas.openxmlformats.org/spreadsheetml/2006/main">
  <c r="AR29" i="32" l="1"/>
  <c r="AP29" i="32"/>
  <c r="AN29" i="32"/>
  <c r="AL29" i="32"/>
  <c r="AJ29" i="32"/>
  <c r="AH29" i="32"/>
  <c r="AF29" i="32"/>
  <c r="AD29" i="32"/>
  <c r="AB29" i="32"/>
  <c r="Z29" i="32"/>
  <c r="X29" i="32"/>
  <c r="V29" i="32"/>
  <c r="T29" i="32"/>
  <c r="R29" i="32"/>
  <c r="P29" i="32"/>
  <c r="N29" i="32"/>
  <c r="L29" i="32"/>
  <c r="J29" i="32"/>
  <c r="AR28" i="32"/>
  <c r="AP28" i="32"/>
  <c r="AN28" i="32"/>
  <c r="AL28" i="32"/>
  <c r="AJ28" i="32"/>
  <c r="AH28" i="32"/>
  <c r="AF28" i="32"/>
  <c r="AD28" i="32"/>
  <c r="AB28" i="32"/>
  <c r="Z28" i="32"/>
  <c r="X28" i="32"/>
  <c r="V28" i="32"/>
  <c r="T28" i="32"/>
  <c r="R28" i="32"/>
  <c r="P28" i="32"/>
  <c r="N28" i="32"/>
  <c r="L28" i="32"/>
  <c r="J28" i="32"/>
  <c r="AR27" i="32"/>
  <c r="AP27" i="32"/>
  <c r="AN27" i="32"/>
  <c r="AL27" i="32"/>
  <c r="AJ27" i="32"/>
  <c r="AH27" i="32"/>
  <c r="AF27" i="32"/>
  <c r="AD27" i="32"/>
  <c r="AB27" i="32"/>
  <c r="Z27" i="32"/>
  <c r="X27" i="32"/>
  <c r="V27" i="32"/>
  <c r="T27" i="32"/>
  <c r="R27" i="32"/>
  <c r="P27" i="32"/>
  <c r="N27" i="32"/>
  <c r="L27" i="32"/>
  <c r="J27" i="32"/>
  <c r="AR26" i="32"/>
  <c r="AP26" i="32"/>
  <c r="AN26" i="32"/>
  <c r="AL26" i="32"/>
  <c r="AJ26" i="32"/>
  <c r="AH26" i="32"/>
  <c r="AF26" i="32"/>
  <c r="AD26" i="32"/>
  <c r="AB26" i="32"/>
  <c r="Z26" i="32"/>
  <c r="X26" i="32"/>
  <c r="V26" i="32"/>
  <c r="T26" i="32"/>
  <c r="R26" i="32"/>
  <c r="P26" i="32"/>
  <c r="N26" i="32"/>
  <c r="L26" i="32"/>
  <c r="J26" i="32"/>
  <c r="AR25" i="32"/>
  <c r="AP25" i="32"/>
  <c r="AN25" i="32"/>
  <c r="AL25" i="32"/>
  <c r="AJ25" i="32"/>
  <c r="AH25" i="32"/>
  <c r="AF25" i="32"/>
  <c r="AD25" i="32"/>
  <c r="AB25" i="32"/>
  <c r="Z25" i="32"/>
  <c r="X25" i="32"/>
  <c r="V25" i="32"/>
  <c r="T25" i="32"/>
  <c r="R25" i="32"/>
  <c r="P25" i="32"/>
  <c r="N25" i="32"/>
  <c r="L25" i="32"/>
  <c r="J25" i="32"/>
  <c r="AR24" i="32"/>
  <c r="AP24" i="32"/>
  <c r="AN24" i="32"/>
  <c r="AL24" i="32"/>
  <c r="AJ24" i="32"/>
  <c r="AH24" i="32"/>
  <c r="AF24" i="32"/>
  <c r="AD24" i="32"/>
  <c r="AB24" i="32"/>
  <c r="Z24" i="32"/>
  <c r="X24" i="32"/>
  <c r="V24" i="32"/>
  <c r="T24" i="32"/>
  <c r="R24" i="32"/>
  <c r="P24" i="32"/>
  <c r="N24" i="32"/>
  <c r="L24" i="32"/>
  <c r="J24" i="32"/>
  <c r="AR22" i="32"/>
  <c r="AP22" i="32"/>
  <c r="AN22" i="32"/>
  <c r="AL22" i="32"/>
  <c r="AJ22" i="32"/>
  <c r="AH22" i="32"/>
  <c r="AF22" i="32"/>
  <c r="AD22" i="32"/>
  <c r="AB22" i="32"/>
  <c r="Z22" i="32"/>
  <c r="X22" i="32"/>
  <c r="V22" i="32"/>
  <c r="T22" i="32"/>
  <c r="R22" i="32"/>
  <c r="P22" i="32"/>
  <c r="N22" i="32"/>
  <c r="L22" i="32"/>
  <c r="J22" i="32"/>
  <c r="AR20" i="32"/>
  <c r="AP20" i="32"/>
  <c r="AN20" i="32"/>
  <c r="AL20" i="32"/>
  <c r="AJ20" i="32"/>
  <c r="AH20" i="32"/>
  <c r="AF20" i="32"/>
  <c r="AD20" i="32"/>
  <c r="AB20" i="32"/>
  <c r="Z20" i="32"/>
  <c r="X20" i="32"/>
  <c r="V20" i="32"/>
  <c r="T20" i="32"/>
  <c r="R20" i="32"/>
  <c r="P20" i="32"/>
  <c r="N20" i="32"/>
  <c r="L20" i="32"/>
  <c r="J20" i="32"/>
  <c r="AR17" i="32"/>
  <c r="AP17" i="32"/>
  <c r="AN17" i="32"/>
  <c r="AL17" i="32"/>
  <c r="AJ17" i="32"/>
  <c r="AH17" i="32"/>
  <c r="AF17" i="32"/>
  <c r="AD17" i="32"/>
  <c r="AB17" i="32"/>
  <c r="Z17" i="32"/>
  <c r="X17" i="32"/>
  <c r="V17" i="32"/>
  <c r="T17" i="32"/>
  <c r="R17" i="32"/>
  <c r="P17" i="32"/>
  <c r="N17" i="32"/>
  <c r="L17" i="32"/>
  <c r="J17" i="32"/>
  <c r="AR16" i="32"/>
  <c r="AP16" i="32"/>
  <c r="AN16" i="32"/>
  <c r="AL16" i="32"/>
  <c r="AJ16" i="32"/>
  <c r="AH16" i="32"/>
  <c r="AF16" i="32"/>
  <c r="AD16" i="32"/>
  <c r="AB16" i="32"/>
  <c r="Z16" i="32"/>
  <c r="X16" i="32"/>
  <c r="V16" i="32"/>
  <c r="T16" i="32"/>
  <c r="R16" i="32"/>
  <c r="P16" i="32"/>
  <c r="N16" i="32"/>
  <c r="L16" i="32"/>
  <c r="J16" i="32"/>
  <c r="AR15" i="32"/>
  <c r="AP15" i="32"/>
  <c r="AN15" i="32"/>
  <c r="AL15" i="32"/>
  <c r="AJ15" i="32"/>
  <c r="AH15" i="32"/>
  <c r="AF15" i="32"/>
  <c r="AD15" i="32"/>
  <c r="AB15" i="32"/>
  <c r="Z15" i="32"/>
  <c r="X15" i="32"/>
  <c r="V15" i="32"/>
  <c r="T15" i="32"/>
  <c r="R15" i="32"/>
  <c r="P15" i="32"/>
  <c r="N15" i="32"/>
  <c r="L15" i="32"/>
  <c r="J15" i="32"/>
  <c r="AR14" i="32"/>
  <c r="AP14" i="32"/>
  <c r="AN14" i="32"/>
  <c r="AL14" i="32"/>
  <c r="AJ14" i="32"/>
  <c r="AH14" i="32"/>
  <c r="AF14" i="32"/>
  <c r="AD14" i="32"/>
  <c r="AB14" i="32"/>
  <c r="Z14" i="32"/>
  <c r="X14" i="32"/>
  <c r="V14" i="32"/>
  <c r="T14" i="32"/>
  <c r="R14" i="32"/>
  <c r="P14" i="32"/>
  <c r="N14" i="32"/>
  <c r="L14" i="32"/>
  <c r="J14" i="32"/>
  <c r="AR13" i="32"/>
  <c r="AP13" i="32"/>
  <c r="AN13" i="32"/>
  <c r="AL13" i="32"/>
  <c r="AJ13" i="32"/>
  <c r="AH13" i="32"/>
  <c r="AF13" i="32"/>
  <c r="AD13" i="32"/>
  <c r="AB13" i="32"/>
  <c r="Z13" i="32"/>
  <c r="X13" i="32"/>
  <c r="V13" i="32"/>
  <c r="T13" i="32"/>
  <c r="R13" i="32"/>
  <c r="P13" i="32"/>
  <c r="N13" i="32"/>
  <c r="L13" i="32"/>
  <c r="J13" i="32"/>
  <c r="AR12" i="32"/>
  <c r="AP12" i="32"/>
  <c r="AN12" i="32"/>
  <c r="AL12" i="32"/>
  <c r="AJ12" i="32"/>
  <c r="AH12" i="32"/>
  <c r="AF12" i="32"/>
  <c r="AD12" i="32"/>
  <c r="AB12" i="32"/>
  <c r="Z12" i="32"/>
  <c r="X12" i="32"/>
  <c r="V12" i="32"/>
  <c r="T12" i="32"/>
  <c r="R12" i="32"/>
  <c r="P12" i="32"/>
  <c r="N12" i="32"/>
  <c r="L12" i="32"/>
  <c r="J12" i="32"/>
  <c r="AR11" i="32"/>
  <c r="AP11" i="32"/>
  <c r="AN11" i="32"/>
  <c r="AL11" i="32"/>
  <c r="AJ11" i="32"/>
  <c r="AH11" i="32"/>
  <c r="AF11" i="32"/>
  <c r="AD11" i="32"/>
  <c r="AB11" i="32"/>
  <c r="Z11" i="32"/>
  <c r="X11" i="32"/>
  <c r="V11" i="32"/>
  <c r="T11" i="32"/>
  <c r="R11" i="32"/>
  <c r="P11" i="32"/>
  <c r="N11" i="32"/>
  <c r="L11" i="32"/>
  <c r="J11" i="32"/>
  <c r="AR10" i="32"/>
  <c r="AP10" i="32"/>
  <c r="AN10" i="32"/>
  <c r="AL10" i="32"/>
  <c r="AJ10" i="32"/>
  <c r="AH10" i="32"/>
  <c r="AF10" i="32"/>
  <c r="AD10" i="32"/>
  <c r="AB10" i="32"/>
  <c r="Z10" i="32"/>
  <c r="X10" i="32"/>
  <c r="V10" i="32"/>
  <c r="T10" i="32"/>
  <c r="R10" i="32"/>
  <c r="P10" i="32"/>
  <c r="N10" i="32"/>
  <c r="L10" i="32"/>
  <c r="J10" i="32"/>
  <c r="AR9" i="32"/>
  <c r="AP9" i="32"/>
  <c r="AN9" i="32"/>
  <c r="AL9" i="32"/>
  <c r="AJ9" i="32"/>
  <c r="AH9" i="32"/>
  <c r="AF9" i="32"/>
  <c r="AD9" i="32"/>
  <c r="AB9" i="32"/>
  <c r="Z9" i="32"/>
  <c r="X9" i="32"/>
  <c r="V9" i="32"/>
  <c r="T9" i="32"/>
  <c r="R9" i="32"/>
  <c r="P9" i="32"/>
  <c r="N9" i="32"/>
  <c r="L9" i="32"/>
  <c r="J9" i="32"/>
  <c r="BR9" i="32"/>
  <c r="BP9" i="32"/>
  <c r="BM9" i="32"/>
  <c r="BK9" i="32"/>
  <c r="BI9" i="32"/>
  <c r="BG9" i="32"/>
  <c r="BE9" i="32"/>
  <c r="BC9" i="32"/>
  <c r="BA9" i="32"/>
  <c r="BS9" i="32" l="1"/>
  <c r="BT9" i="32" s="1"/>
  <c r="BN9" i="32"/>
  <c r="AS9" i="32"/>
  <c r="AT9" i="32" s="1"/>
  <c r="AU9" i="32" s="1"/>
  <c r="AV9" i="32" s="1"/>
  <c r="AW9" i="32" s="1"/>
  <c r="H9" i="32"/>
  <c r="BR30" i="32" l="1"/>
  <c r="BS30" i="32" s="1"/>
  <c r="BT30" i="32" s="1"/>
  <c r="BM30" i="32"/>
  <c r="BK30" i="32"/>
  <c r="BI30" i="32"/>
  <c r="BG30" i="32"/>
  <c r="BE30" i="32"/>
  <c r="BC30" i="32"/>
  <c r="BA30" i="32"/>
  <c r="BR29" i="32"/>
  <c r="BP29" i="32"/>
  <c r="BM29" i="32"/>
  <c r="BK29" i="32"/>
  <c r="BI29" i="32"/>
  <c r="BG29" i="32"/>
  <c r="BE29" i="32"/>
  <c r="BC29" i="32"/>
  <c r="BA29" i="32"/>
  <c r="H29" i="32"/>
  <c r="BR28" i="32"/>
  <c r="BP28" i="32"/>
  <c r="BM28" i="32"/>
  <c r="BK28" i="32"/>
  <c r="BI28" i="32"/>
  <c r="BG28" i="32"/>
  <c r="BE28" i="32"/>
  <c r="BC28" i="32"/>
  <c r="BA28" i="32"/>
  <c r="H28" i="32"/>
  <c r="BR27" i="32"/>
  <c r="BP27" i="32"/>
  <c r="BM27" i="32"/>
  <c r="BK27" i="32"/>
  <c r="BI27" i="32"/>
  <c r="BG27" i="32"/>
  <c r="BE27" i="32"/>
  <c r="BC27" i="32"/>
  <c r="BA27" i="32"/>
  <c r="H27" i="32"/>
  <c r="BR26" i="32"/>
  <c r="BP26" i="32"/>
  <c r="BM26" i="32"/>
  <c r="BK26" i="32"/>
  <c r="BI26" i="32"/>
  <c r="BG26" i="32"/>
  <c r="BE26" i="32"/>
  <c r="BC26" i="32"/>
  <c r="BA26" i="32"/>
  <c r="H26" i="32"/>
  <c r="BR25" i="32"/>
  <c r="BP25" i="32"/>
  <c r="BM25" i="32"/>
  <c r="BK25" i="32"/>
  <c r="BI25" i="32"/>
  <c r="BG25" i="32"/>
  <c r="BE25" i="32"/>
  <c r="BC25" i="32"/>
  <c r="BA25" i="32"/>
  <c r="H25" i="32"/>
  <c r="BR24" i="32"/>
  <c r="BP24" i="32"/>
  <c r="BM24" i="32"/>
  <c r="BK24" i="32"/>
  <c r="BI24" i="32"/>
  <c r="BG24" i="32"/>
  <c r="BE24" i="32"/>
  <c r="BC24" i="32"/>
  <c r="BA24" i="32"/>
  <c r="H24" i="32"/>
  <c r="BR23" i="32"/>
  <c r="BP23" i="32"/>
  <c r="BM23" i="32"/>
  <c r="BK23" i="32"/>
  <c r="BI23" i="32"/>
  <c r="BG23" i="32"/>
  <c r="BE23" i="32"/>
  <c r="BC23" i="32"/>
  <c r="BA23" i="32"/>
  <c r="BR22" i="32"/>
  <c r="BP22" i="32"/>
  <c r="BM22" i="32"/>
  <c r="BK22" i="32"/>
  <c r="BI22" i="32"/>
  <c r="BG22" i="32"/>
  <c r="BE22" i="32"/>
  <c r="BC22" i="32"/>
  <c r="BA22" i="32"/>
  <c r="H22" i="32"/>
  <c r="BR21" i="32"/>
  <c r="BP21" i="32"/>
  <c r="BM21" i="32"/>
  <c r="BK21" i="32"/>
  <c r="BI21" i="32"/>
  <c r="BG21" i="32"/>
  <c r="BE21" i="32"/>
  <c r="BC21" i="32"/>
  <c r="BA21" i="32"/>
  <c r="BR20" i="32"/>
  <c r="BP20" i="32"/>
  <c r="BM20" i="32"/>
  <c r="BK20" i="32"/>
  <c r="BI20" i="32"/>
  <c r="BG20" i="32"/>
  <c r="BE20" i="32"/>
  <c r="BC20" i="32"/>
  <c r="BA20" i="32"/>
  <c r="H20" i="32"/>
  <c r="BR19" i="32"/>
  <c r="BP19" i="32"/>
  <c r="BM19" i="32"/>
  <c r="BK19" i="32"/>
  <c r="BI19" i="32"/>
  <c r="BG19" i="32"/>
  <c r="BE19" i="32"/>
  <c r="BC19" i="32"/>
  <c r="BA19" i="32"/>
  <c r="BR18" i="32"/>
  <c r="BP18" i="32"/>
  <c r="BM18" i="32"/>
  <c r="BK18" i="32"/>
  <c r="BI18" i="32"/>
  <c r="BG18" i="32"/>
  <c r="BE18" i="32"/>
  <c r="BC18" i="32"/>
  <c r="BA18" i="32"/>
  <c r="BR17" i="32"/>
  <c r="BP17" i="32"/>
  <c r="BM17" i="32"/>
  <c r="BK17" i="32"/>
  <c r="BI17" i="32"/>
  <c r="BG17" i="32"/>
  <c r="BE17" i="32"/>
  <c r="BC17" i="32"/>
  <c r="BA17" i="32"/>
  <c r="AS17" i="32"/>
  <c r="AT17" i="32" s="1"/>
  <c r="AU17" i="32" s="1"/>
  <c r="H17" i="32"/>
  <c r="BR16" i="32"/>
  <c r="BP16" i="32"/>
  <c r="BM16" i="32"/>
  <c r="BK16" i="32"/>
  <c r="BI16" i="32"/>
  <c r="BG16" i="32"/>
  <c r="BE16" i="32"/>
  <c r="BC16" i="32"/>
  <c r="BA16" i="32"/>
  <c r="AS16" i="32"/>
  <c r="AT16" i="32" s="1"/>
  <c r="AU16" i="32" s="1"/>
  <c r="H16" i="32"/>
  <c r="BR15" i="32"/>
  <c r="BP15" i="32"/>
  <c r="BM15" i="32"/>
  <c r="BK15" i="32"/>
  <c r="BI15" i="32"/>
  <c r="BG15" i="32"/>
  <c r="BE15" i="32"/>
  <c r="BC15" i="32"/>
  <c r="BA15" i="32"/>
  <c r="AS15" i="32"/>
  <c r="AT15" i="32" s="1"/>
  <c r="AU15" i="32" s="1"/>
  <c r="H15" i="32"/>
  <c r="BR14" i="32"/>
  <c r="BP14" i="32"/>
  <c r="BM14" i="32"/>
  <c r="BK14" i="32"/>
  <c r="BI14" i="32"/>
  <c r="BG14" i="32"/>
  <c r="BE14" i="32"/>
  <c r="BC14" i="32"/>
  <c r="BA14" i="32"/>
  <c r="AS14" i="32"/>
  <c r="AT14" i="32" s="1"/>
  <c r="AU14" i="32" s="1"/>
  <c r="H14" i="32"/>
  <c r="BR13" i="32"/>
  <c r="BP13" i="32"/>
  <c r="BM13" i="32"/>
  <c r="BK13" i="32"/>
  <c r="BI13" i="32"/>
  <c r="BG13" i="32"/>
  <c r="BE13" i="32"/>
  <c r="BC13" i="32"/>
  <c r="BA13" i="32"/>
  <c r="AS13" i="32"/>
  <c r="AT13" i="32" s="1"/>
  <c r="AU13" i="32" s="1"/>
  <c r="H13" i="32"/>
  <c r="BR12" i="32"/>
  <c r="BP12" i="32"/>
  <c r="BM12" i="32"/>
  <c r="BK12" i="32"/>
  <c r="BI12" i="32"/>
  <c r="BG12" i="32"/>
  <c r="BE12" i="32"/>
  <c r="BC12" i="32"/>
  <c r="BA12" i="32"/>
  <c r="AS12" i="32"/>
  <c r="AT12" i="32" s="1"/>
  <c r="AU12" i="32" s="1"/>
  <c r="H12" i="32"/>
  <c r="BR11" i="32"/>
  <c r="BP11" i="32"/>
  <c r="BM11" i="32"/>
  <c r="BK11" i="32"/>
  <c r="BI11" i="32"/>
  <c r="BG11" i="32"/>
  <c r="BE11" i="32"/>
  <c r="BC11" i="32"/>
  <c r="BA11" i="32"/>
  <c r="AS11" i="32"/>
  <c r="AT11" i="32" s="1"/>
  <c r="AU11" i="32" s="1"/>
  <c r="H11" i="32"/>
  <c r="BR10" i="32"/>
  <c r="BP10" i="32"/>
  <c r="BM10" i="32"/>
  <c r="BK10" i="32"/>
  <c r="BI10" i="32"/>
  <c r="BG10" i="32"/>
  <c r="BE10" i="32"/>
  <c r="BC10" i="32"/>
  <c r="BA10" i="32"/>
  <c r="AS10" i="32"/>
  <c r="AT10" i="32" s="1"/>
  <c r="AU10" i="32" s="1"/>
  <c r="H10" i="32"/>
  <c r="BS10" i="32" l="1"/>
  <c r="BT10" i="32" s="1"/>
  <c r="BN19" i="32"/>
  <c r="AV11" i="32"/>
  <c r="AW11" i="32" s="1"/>
  <c r="BS22" i="32"/>
  <c r="BT22" i="32" s="1"/>
  <c r="BS21" i="32"/>
  <c r="BT21" i="32" s="1"/>
  <c r="BS11" i="32"/>
  <c r="BT11" i="32" s="1"/>
  <c r="BN20" i="32"/>
  <c r="BS18" i="32"/>
  <c r="BT18" i="32" s="1"/>
  <c r="BN23" i="32"/>
  <c r="BN24" i="32"/>
  <c r="BN25" i="32"/>
  <c r="BN26" i="32"/>
  <c r="BN27" i="32"/>
  <c r="BN28" i="32"/>
  <c r="BN29" i="32"/>
  <c r="BN18" i="32"/>
  <c r="BS19" i="32"/>
  <c r="BT19" i="32" s="1"/>
  <c r="BS20" i="32"/>
  <c r="BT20" i="32" s="1"/>
  <c r="AS22" i="32"/>
  <c r="AT22" i="32" s="1"/>
  <c r="AU22" i="32" s="1"/>
  <c r="AV22" i="32" s="1"/>
  <c r="AW22" i="32" s="1"/>
  <c r="BN30" i="32"/>
  <c r="AS24" i="32"/>
  <c r="AT24" i="32" s="1"/>
  <c r="AU24" i="32" s="1"/>
  <c r="AV24" i="32" s="1"/>
  <c r="AW24" i="32" s="1"/>
  <c r="AS25" i="32"/>
  <c r="AT25" i="32" s="1"/>
  <c r="AU25" i="32" s="1"/>
  <c r="AV25" i="32" s="1"/>
  <c r="AW25" i="32" s="1"/>
  <c r="AS26" i="32"/>
  <c r="AT26" i="32" s="1"/>
  <c r="AU26" i="32" s="1"/>
  <c r="AV26" i="32" s="1"/>
  <c r="AW26" i="32" s="1"/>
  <c r="AS27" i="32"/>
  <c r="AT27" i="32" s="1"/>
  <c r="AU27" i="32" s="1"/>
  <c r="AV27" i="32" s="1"/>
  <c r="AW27" i="32" s="1"/>
  <c r="AS28" i="32"/>
  <c r="AT28" i="32" s="1"/>
  <c r="AU28" i="32" s="1"/>
  <c r="AV28" i="32" s="1"/>
  <c r="AW28" i="32" s="1"/>
  <c r="AS29" i="32"/>
  <c r="AT29" i="32" s="1"/>
  <c r="AU29" i="32" s="1"/>
  <c r="AV29" i="32" s="1"/>
  <c r="AW29" i="32" s="1"/>
  <c r="BS12" i="32"/>
  <c r="BT12" i="32" s="1"/>
  <c r="BS13" i="32"/>
  <c r="BT13" i="32" s="1"/>
  <c r="BS14" i="32"/>
  <c r="BT14" i="32" s="1"/>
  <c r="BS15" i="32"/>
  <c r="BT15" i="32" s="1"/>
  <c r="BS16" i="32"/>
  <c r="BT16" i="32" s="1"/>
  <c r="BS17" i="32"/>
  <c r="BT17" i="32" s="1"/>
  <c r="BN21" i="32"/>
  <c r="BN22" i="32"/>
  <c r="BS23" i="32"/>
  <c r="BT23" i="32" s="1"/>
  <c r="BS24" i="32"/>
  <c r="BT24" i="32" s="1"/>
  <c r="BS25" i="32"/>
  <c r="BT25" i="32" s="1"/>
  <c r="BS26" i="32"/>
  <c r="BT26" i="32" s="1"/>
  <c r="BS27" i="32"/>
  <c r="BT27" i="32" s="1"/>
  <c r="BS28" i="32"/>
  <c r="BT28" i="32" s="1"/>
  <c r="BS29" i="32"/>
  <c r="BT29" i="32" s="1"/>
  <c r="BN10" i="32"/>
  <c r="BN11" i="32"/>
  <c r="BN12" i="32"/>
  <c r="BN13" i="32"/>
  <c r="BN14" i="32"/>
  <c r="BN15" i="32"/>
  <c r="BN16" i="32"/>
  <c r="BN17" i="32"/>
  <c r="AS20" i="32"/>
  <c r="AT20" i="32" s="1"/>
  <c r="AU20" i="32" s="1"/>
  <c r="AV20" i="32" s="1"/>
  <c r="AW20" i="32" s="1"/>
  <c r="AV10" i="32"/>
  <c r="AW10" i="32" s="1"/>
  <c r="AV12" i="32"/>
  <c r="AW12" i="32" s="1"/>
  <c r="AV13" i="32"/>
  <c r="AW13" i="32" s="1"/>
  <c r="AV14" i="32"/>
  <c r="AW14" i="32" s="1"/>
  <c r="AV15" i="32"/>
  <c r="AW15" i="32" s="1"/>
  <c r="AV16" i="32"/>
  <c r="AW16" i="32" s="1"/>
  <c r="AV17" i="32"/>
  <c r="AW17" i="32" s="1"/>
</calcChain>
</file>

<file path=xl/comments1.xml><?xml version="1.0" encoding="utf-8"?>
<comments xmlns="http://schemas.openxmlformats.org/spreadsheetml/2006/main">
  <authors>
    <author>John Fredy Garcia Lopez</author>
  </authors>
  <commentList>
    <comment ref="BY6" authorId="0">
      <text>
        <r>
          <rPr>
            <b/>
            <sz val="9"/>
            <color indexed="81"/>
            <rFont val="Tahoma"/>
            <family val="2"/>
          </rPr>
          <t>Acción asociada al riesgo.</t>
        </r>
        <r>
          <rPr>
            <sz val="9"/>
            <color indexed="81"/>
            <rFont val="Tahoma"/>
            <family val="2"/>
          </rPr>
          <t xml:space="preserve">
</t>
        </r>
      </text>
    </comment>
    <comment ref="BT7" authorId="0">
      <text>
        <r>
          <rPr>
            <b/>
            <sz val="9"/>
            <color indexed="81"/>
            <rFont val="Tahoma"/>
            <family val="2"/>
          </rPr>
          <t>Un control preventivo disminuye el riesgo residual desde su frecuencia (desplazamiento vertical); un control correctivo lo reduce desde su impacto (desplazamiento horizontal).</t>
        </r>
      </text>
    </comment>
  </commentList>
</comments>
</file>

<file path=xl/sharedStrings.xml><?xml version="1.0" encoding="utf-8"?>
<sst xmlns="http://schemas.openxmlformats.org/spreadsheetml/2006/main" count="972" uniqueCount="289">
  <si>
    <t>Estratégico</t>
  </si>
  <si>
    <t>OBJETIVO DEL PROCESO</t>
  </si>
  <si>
    <t>ZONA DE RIESGO INHERENTE</t>
  </si>
  <si>
    <t>TIPO DE CONTROL</t>
  </si>
  <si>
    <t>MACROPROCESOS</t>
  </si>
  <si>
    <t xml:space="preserve">PROCESOS </t>
  </si>
  <si>
    <t>Misional</t>
  </si>
  <si>
    <t>Apoyo</t>
  </si>
  <si>
    <t>Control Seguimiento y Evaluación</t>
  </si>
  <si>
    <t>Planeación Estratégica</t>
  </si>
  <si>
    <t xml:space="preserve">Gestión de las Comunicaciones </t>
  </si>
  <si>
    <t>Diseño y Creación de Contenidos</t>
  </si>
  <si>
    <t>Emisión de Contenidos</t>
  </si>
  <si>
    <t xml:space="preserve">Comercialización </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</si>
  <si>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</si>
  <si>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</si>
  <si>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</si>
  <si>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</si>
  <si>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</si>
  <si>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 xml:space="preserve">Control, Seguimiento y Evaluación </t>
  </si>
  <si>
    <t>FRECUENCIA</t>
  </si>
  <si>
    <t>IMPROBABLE</t>
  </si>
  <si>
    <t>POSIBLE</t>
  </si>
  <si>
    <t>PROBABLE</t>
  </si>
  <si>
    <t>IMPACTO</t>
  </si>
  <si>
    <t>MODERADO</t>
  </si>
  <si>
    <t>MAYOR</t>
  </si>
  <si>
    <t>CATASTROFICO</t>
  </si>
  <si>
    <t>CASI SEGURO</t>
  </si>
  <si>
    <t>DESCRIPCIÓN DEL CONTROL</t>
  </si>
  <si>
    <t>PREVENTIVO</t>
  </si>
  <si>
    <t>CORRECTIVO</t>
  </si>
  <si>
    <t>SI</t>
  </si>
  <si>
    <t>NO</t>
  </si>
  <si>
    <t>TOTAL</t>
  </si>
  <si>
    <t>RIESGO</t>
  </si>
  <si>
    <t>ANÁLISIS DE RIESGO INHERENTE</t>
  </si>
  <si>
    <t>Servicio a la Ciudadania y Defensor del Televidente</t>
  </si>
  <si>
    <t xml:space="preserve">Moderado </t>
  </si>
  <si>
    <t xml:space="preserve">Mayor </t>
  </si>
  <si>
    <t>Matriz de definicion del riesgo de corrupción</t>
  </si>
  <si>
    <t xml:space="preserve">Descripción del riesgo </t>
  </si>
  <si>
    <t>Acción y Omisión</t>
  </si>
  <si>
    <t xml:space="preserve">Uso del poder </t>
  </si>
  <si>
    <t xml:space="preserve"> Desviar la gestión de lo público </t>
  </si>
  <si>
    <t>Beneficio particular</t>
  </si>
  <si>
    <t>CAUSA</t>
  </si>
  <si>
    <t>RARA VEZ</t>
  </si>
  <si>
    <t>IMPACTO 
Si el riesgo de corrupción se materializa podría…</t>
  </si>
  <si>
    <t>DETERMINAR IMPACTO</t>
  </si>
  <si>
    <t>DETECTIVO</t>
  </si>
  <si>
    <t>¿Existen manuales, instructivos o procedimientos
para el manejo del control?</t>
  </si>
  <si>
    <t>¿Está(n) definido(s) el(los) responsable(s) de la
ejecución del control y del seguimiento?</t>
  </si>
  <si>
    <t>¿La frecuencia de ejecución del control y
seguimiento es adecuada?</t>
  </si>
  <si>
    <t>Que se realicen contrataciones no programadas o planeadas o que no se actualicen las versiones de ser necesarias.</t>
  </si>
  <si>
    <t>Hurto de los bienes durante su
uso, almacenamiento o suministro.</t>
  </si>
  <si>
    <t>Estudios de conveniencia y opotunidad superficiales, o con
fallas en su contenido.</t>
  </si>
  <si>
    <t>Adendas u otrosis que cambian condiciones generales de los
procesos contractuales para favorecer a un tercero</t>
  </si>
  <si>
    <t>Detrimento patrimonial
Investigaciones Penales y Fiscales</t>
  </si>
  <si>
    <t>¿Afecta la generación de los productos o la prestación de servicios?</t>
  </si>
  <si>
    <t xml:space="preserve">TIPO </t>
  </si>
  <si>
    <t>RIESGO RESIDUAL</t>
  </si>
  <si>
    <t>BAJA</t>
  </si>
  <si>
    <t>MODERADA</t>
  </si>
  <si>
    <t>ALTA</t>
  </si>
  <si>
    <t>EXTREMA</t>
  </si>
  <si>
    <t>Atender los requerimientos y necesidades en materia salarial, prestacional, de protección social, salud ocupacional, bienestar social y el desarrollo de competencias, a partir de herramientas de gestión y control que permitan ofrecer una respuesta ágil y oportuna a los servidores de Canal Capital.</t>
  </si>
  <si>
    <t>RESPONSABLE</t>
  </si>
  <si>
    <t>x</t>
  </si>
  <si>
    <t>Determinar las directrices económicas y financieras  de la entidad, con el fin de establecer oportunidad, claridad y efectividad en los diferentes procesos y actividades que administra cada uno de los responsables del área Financiera.</t>
  </si>
  <si>
    <t>INDICADOR</t>
  </si>
  <si>
    <t>PERIODO DE EJECUCIÓN</t>
  </si>
  <si>
    <t>ACCIONES</t>
  </si>
  <si>
    <t>REGISTRO</t>
  </si>
  <si>
    <t>ACCIÓN</t>
  </si>
  <si>
    <t>FECHA</t>
  </si>
  <si>
    <t>RESPONSABLE: PLANEACIÓN</t>
  </si>
  <si>
    <t>VERSIÓN: 1</t>
  </si>
  <si>
    <t>(Acciones ejecutadas/acciones programadas)*100</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</si>
  <si>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</si>
  <si>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</si>
  <si>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</si>
  <si>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</si>
  <si>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</si>
  <si>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</si>
  <si>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</si>
  <si>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</si>
  <si>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</si>
  <si>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</si>
  <si>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</si>
  <si>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</si>
  <si>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</si>
  <si>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</si>
  <si>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</si>
  <si>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</si>
  <si>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Profesional Universitario de Planeación</t>
  </si>
  <si>
    <t xml:space="preserve">Profesional Universitario de Talento humano </t>
  </si>
  <si>
    <t>Coordinadora jurídica y contractual</t>
  </si>
  <si>
    <t>Detrimento patrimonial
Investigaciones Disciplinarias, Penales y Fiscales</t>
  </si>
  <si>
    <t>CÓDIGO: EPLE-FT-026</t>
  </si>
  <si>
    <t>FECHA DE APROBACIÓN: 31/01/17</t>
  </si>
  <si>
    <t>MACROPROCESO</t>
  </si>
  <si>
    <t>Procedimientos actualizados y publicados</t>
  </si>
  <si>
    <t>Subdirectora Financiera</t>
  </si>
  <si>
    <t>Generar canales de comunicación internos y externos para fortalecer la gestión de la entidad ,mediante estrategias comunicacional organizacional interna y estrategias de comunicación masiva de forma externa.</t>
  </si>
  <si>
    <t>Gestión de las Comunicaciones</t>
  </si>
  <si>
    <t>Total</t>
  </si>
  <si>
    <t>Dar cumplimiento con lo definido en el artículo 2 de la resolución 106 de 2017, con relación a la delegación para la aplicación de descuentos.</t>
  </si>
  <si>
    <t>Coordinación de Prensa y Comunicaciones</t>
  </si>
  <si>
    <t>Profesional Universitario de Ventas y Mercadeo</t>
  </si>
  <si>
    <t>¿Da lugar al detrimento de calidad de vida de la comunidad por la pérdida del bien o servicios o los recursos públicos?</t>
  </si>
  <si>
    <t xml:space="preserve">¿El control es automático? </t>
  </si>
  <si>
    <t>¿El control es manual?</t>
  </si>
  <si>
    <t>¿Se cuenta con evidencias de ejecución y seguimiento del control?</t>
  </si>
  <si>
    <t>¿En el tiempo que lleva la herramienta ha demostrado ser efectiva?</t>
  </si>
  <si>
    <t>Establecer disposiciones en los estudios de conveniencia y oportunidad y/o en los en los pliegos de condiciones direccionados hacia un grupo y/o firma en particular.</t>
  </si>
  <si>
    <t>Registrar operaciones contables no ciertas con el fin de beneficiar a un tercero.</t>
  </si>
  <si>
    <t>IDENTIFICACIÓN DEL RIESGO</t>
  </si>
  <si>
    <t>VALORACIÓN DEL RIESGO Y RIESGO RESIDUAL</t>
  </si>
  <si>
    <t>Omisión  de los requisitos de vinculación de personal de planta  para favorecer a un particular</t>
  </si>
  <si>
    <t>Manipulación de  los documentos de vinculación de personal de planta  para favorecer a un particular</t>
  </si>
  <si>
    <t>PROBABILIDAD</t>
  </si>
  <si>
    <t>Casi Seguro</t>
  </si>
  <si>
    <t>Probable</t>
  </si>
  <si>
    <t>Posible</t>
  </si>
  <si>
    <t>Improbable</t>
  </si>
  <si>
    <t>Rara vez</t>
  </si>
  <si>
    <t>Catastrófico</t>
  </si>
  <si>
    <t>CALIFICACIÓN DEL RIESGO DE CORRUPCIÓN</t>
  </si>
  <si>
    <t>Procedimientos financieros</t>
  </si>
  <si>
    <t>Subdirector Administrativo - Profesional Universitaria de Recursos Humanos</t>
  </si>
  <si>
    <t>Subdirector Administrativo - Técnico de Servicios Administrativos</t>
  </si>
  <si>
    <t>FRECUENCIA O PROBABILIDAD</t>
  </si>
  <si>
    <t>CATASTRÓFICO</t>
  </si>
  <si>
    <t>TOTAL NIVEL DE EXPOSICIÓN (RESIDUAL)</t>
  </si>
  <si>
    <t>TOTAL NIVEL DE EXPOSICIÓN (INHERENTE)</t>
  </si>
  <si>
    <t>* Formatos de cotizaciones
* Ofertas Comerciales</t>
  </si>
  <si>
    <t>Ofrecer los productos y servicios de Canal Capital a clientes públicos y privados a través de diversas estrategias de mercadeo, con el fin de posicionar al canal y generar beneficios económicos y sociales.</t>
  </si>
  <si>
    <t>Se vinculan personas que no son competentes ni idóneas a las funciones a desempeñar</t>
  </si>
  <si>
    <t>Secretario(a) General - Coordinador (a) Jurídico (a)</t>
  </si>
  <si>
    <t>1. Interés de obtener comisiones o beneficiar a terceros</t>
  </si>
  <si>
    <t>Subdirección Financiera</t>
  </si>
  <si>
    <t>PROCESO</t>
  </si>
  <si>
    <t>CONSECUENCIA</t>
  </si>
  <si>
    <t>ZONA DE  RIESGO RESIDUAL</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</si>
  <si>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</si>
  <si>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 xml:space="preserve">Oficina Control Interno </t>
  </si>
  <si>
    <t>Control, Seguimiento y Evaluación</t>
  </si>
  <si>
    <t xml:space="preserve">No </t>
  </si>
  <si>
    <t xml:space="preserve">Resolución 005 de 2017 "Por medio de la cual se fijan las tarifas de Canal Capital" 
Resolución 106 de 2017 "Por medio de la cual se modifica la Resolución 005-2017 y se hace una delegación" </t>
  </si>
  <si>
    <t xml:space="preserve">Detrimento patrimonial
Investigaciones Penales y Fiscales
Daño de la imagen institucional </t>
  </si>
  <si>
    <t>Obtención de comisiones u otro tipo de ventajas con los anunciantes favoreciendo intereses personales</t>
  </si>
  <si>
    <t xml:space="preserve">Favorecimiento a los anunciantes
para dar descuentos no
permitidos o autorizados
Desconocimiento y/o aplicación indebida de las resoluciones internas  de tarifas 
</t>
  </si>
  <si>
    <t>Transferir fondos de la monetización automática a cuentas personales o que no son propiedad del Canal.</t>
  </si>
  <si>
    <t>Procedimientos actualizados</t>
  </si>
  <si>
    <t xml:space="preserve">Técnico de Servicios Administrativos  </t>
  </si>
  <si>
    <t xml:space="preserve"> Posibilidad de recibir o solicitar cualquier dádiva o beneficio a nombre propio o de terceros, por destinar recursos de la entidad; impactando de forma negativa los intereses del Canal.</t>
  </si>
  <si>
    <t>1. Inadecuado manejo de los recursos del Canal por desvío intencional de recursos a título propio o a favor de terceros</t>
  </si>
  <si>
    <t xml:space="preserve">Investigaciones Penales y Fiscales, información errada para la toma de decisiones, daño de la imagen institucional </t>
  </si>
  <si>
    <t>AUDITORIAS DE GESTIÓN (CCSE-PD-002, versión 8) Actividades No.3,8,10,12.
Código de Ética del Auditor.
Reuniones mensuales del Equipo de Control Interno
Capacitaciones Internas</t>
  </si>
  <si>
    <t>Perdida de los recursos financieros de la empresa e inadecuado manejo de los mismos. 
Detrimento patrimonial
Investigaciones Disciplinarias, Penales y Fiscales</t>
  </si>
  <si>
    <t>1. Presiones por parte de terceros o superiores
2. Ocultamiento de fallas en las operaciones contables.</t>
  </si>
  <si>
    <t>Cuenta bancaria del canal asociada a dos cuentas de correo electrónico para acceder a la monetización de contenidos digitales.</t>
  </si>
  <si>
    <t>1. Fallas en los mecanismos de seguridad del almacén
2. excesiva discrecionalidad.
3. Falta de filtros en los roles definidos en la administración del aplicativo de inventarios</t>
  </si>
  <si>
    <t xml:space="preserve">Apropiarse de manera particular de los elementos y/o activos para las actividades institucionales 
</t>
  </si>
  <si>
    <t xml:space="preserve">
AGRI-SA-PD-010
TOMA FÍSICA DE INVENTARIOS</t>
  </si>
  <si>
    <t xml:space="preserve">Contrato de seguridad firmado y estudios de seguridad </t>
  </si>
  <si>
    <t xml:space="preserve">
1. Desviación de recursos 
2. Investigaciones disciplinarias, penales y fiscales
</t>
  </si>
  <si>
    <t xml:space="preserve">1. Intereses de personal del canal en favorecer a un tercero.
2. Desconocimiento de procedimientos y manual de contratación y normatividad vigente en materia de contratación </t>
  </si>
  <si>
    <t xml:space="preserve">Adjudicación de contratos a personas naturales y jurídicas que no cumplen con los requisitos establecidos por el Canal 
</t>
  </si>
  <si>
    <t xml:space="preserve">Acta de asistencia a jornada de socialización
Manual de contratación actualizado </t>
  </si>
  <si>
    <t>Actualización del Código de Ética del Auditor. 
Revisión y ajuste del Estatuto de Auditoría. 
Adopción del Manual de Políticas de Auditoría Interna.</t>
  </si>
  <si>
    <t>Tres documentos adoptados y publicados.</t>
  </si>
  <si>
    <t>Incio:01/02/2019
Fin: 31/12/2019</t>
  </si>
  <si>
    <t>Inicio: 01/02/2019
Fin: 31/12/2019</t>
  </si>
  <si>
    <t>Interés de vincular a una persona sin el cumplimiento de la totalidad de requisitos, por influencia externa o por presión de un tercero.</t>
  </si>
  <si>
    <t>Inicio:01/02/2019
Fin: 31/12/2019</t>
  </si>
  <si>
    <t xml:space="preserve">* Procedimientos actualizados
* Acta de reunión </t>
  </si>
  <si>
    <t>Revisión  de  procedimientos  AGRI-SA-PD-008 SALIDA DE ELEMENTOS</t>
  </si>
  <si>
    <t xml:space="preserve">Realizar y enviar informes trimestrales de ejecución de proyectos como insumo para el reporte y registro de información en el sistema SEGPLAN. </t>
  </si>
  <si>
    <t>Inicio: 01/02/2019
Fin:31/12/2019</t>
  </si>
  <si>
    <t>Incio:01/07/2019
Fin: 31/07/2019</t>
  </si>
  <si>
    <t xml:space="preserve">Incio:01/07/2019
Fin: 31/07/2019
</t>
  </si>
  <si>
    <t xml:space="preserve">Reportes de avances manipulados e inconsistentes respecto a la ejecución real de presupuesto y de metas de la Entidad a favor de un tercero. </t>
  </si>
  <si>
    <t>Inicio:01/02/2019
Fin :31/12/2019</t>
  </si>
  <si>
    <t>Incio:01/02/2019
Fin:31/12/2019</t>
  </si>
  <si>
    <r>
      <rPr>
        <b/>
        <sz val="11"/>
        <rFont val="Arial"/>
        <family val="2"/>
      </rPr>
      <t>Nota:</t>
    </r>
    <r>
      <rPr>
        <sz val="11"/>
        <rFont val="Arial"/>
        <family val="2"/>
      </rPr>
      <t xml:space="preserve"> Este mapa de riesgos de corrupción será revisado y ajustado de acuerdo con los compromisos definidos con las áreas; así mismo podrán ser incluidos nuevos riesgos de corrupción en la medida que los mismos sean revisados, valorados y se identifiquen sus respectivas acciones de control.</t>
    </r>
  </si>
  <si>
    <t>ACCIONES ASOCIADAS AL CONTROL 
(Primera Línea)</t>
  </si>
  <si>
    <t>MONITOREO Y SEGUIMIENTO
(Segunda línea)</t>
  </si>
  <si>
    <t xml:space="preserve">1. Presiones por parte de superiores para reportar información diferente a la exigida. 
2. Reportes de información enviado con inconsistencias frente a los compromisos presupuestales y de gestión. </t>
  </si>
  <si>
    <t xml:space="preserve">Revisión de las obligaciones contractuales
Solicitar anualmente un estudio de seguridad para el Canal.  </t>
  </si>
  <si>
    <t xml:space="preserve">Ejecutar procedimiento: AGRI-SA-PD-008 SALIDA DE ELEMENTOS. 
Puntos de Control: 2,3,6,7 y 8
</t>
  </si>
  <si>
    <t>Sistema de seguridad física y tecnológica para la custodia de los bienes de la entidad. (Contrato de vigilancia).
1. Personal capacitado
2. Cámaras de monitoreo en HD
3. Sistema de comunicación</t>
  </si>
  <si>
    <t>Aplicar procedimiento: AGFF-PD-010 LIQUIDACIÓN ÓRDENES DE PAGO 
Puntos de control: 1, 2, 4,5 8,9, 11, 12.</t>
  </si>
  <si>
    <t>Realizar una jornada de  socialización sobre el Manual de contratación, supervisión e interventoría y los procedimientos asociados.
Realizar la actualización del manual de contratación en caso de ser necesario</t>
  </si>
  <si>
    <t>MATRIZ DE RIESGOS DE CORRUPCIÓN</t>
  </si>
  <si>
    <t>Información registrada en el aplicativo de segplan</t>
  </si>
  <si>
    <t>Presiones externas. 
Tráfico de influencias para obtener beneficios económicos</t>
  </si>
  <si>
    <t>Producción de televisión</t>
  </si>
  <si>
    <t>Generar contenidos audiovisuales que permitan construir ciudadanía a partir de la defensa y promoción de los Derechos Humanos y una Cultura de Paz.</t>
  </si>
  <si>
    <t>Si</t>
  </si>
  <si>
    <t>No</t>
  </si>
  <si>
    <t>Autorización de salida de equipos, de la Coordinación de Producción y Coordinación Técnica (Laboratorio).</t>
  </si>
  <si>
    <t>Procedimiento actualizado</t>
  </si>
  <si>
    <t>Revisar los riesgos de corrupción asociados al proceso y sus controles
1. Reunión de revisión 
2. Realizar acta</t>
  </si>
  <si>
    <t>Coordinadora de Producción 
Profesional de producción</t>
  </si>
  <si>
    <t>1. El servicio de transporte prestado no se realiza para actividades exclusivas del canal 
2. El personal no tiene claro los servicios de transporte contratados por el canal</t>
  </si>
  <si>
    <t>Mal uso del recurso de transporte
contratado, para
obtener beneficios personales</t>
  </si>
  <si>
    <t>Detrimento patrimonial
Investigaciones Disciplinarias y fiscales</t>
  </si>
  <si>
    <t>Planillas de la empresa de transporte diligenciadas con la relación del uso de los vehículos, como soporte de la facturación de los servicios prestados.</t>
  </si>
  <si>
    <t>Elaborar un documento con los lineamientos requeridos para el uso adecuado del transporte.</t>
  </si>
  <si>
    <t xml:space="preserve">Emisión de contenidos </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</si>
  <si>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</si>
  <si>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1. Interés de obtener comisiones o beneficiar a terceros.
2. Falta de transparencia al interior de la coordinación.</t>
  </si>
  <si>
    <t>Favorecimiento de un tercero en el proceso de contratación de equipos y servicios relacionados del área</t>
  </si>
  <si>
    <t xml:space="preserve">1. Medidas disciplinarias, penales…
2. Detrimento patrimonial
3. Afectación de la imagen institucional.
4. No garantizar la calidad de la producción. </t>
  </si>
  <si>
    <t>Anexos técnicos detallados de acuerdo a los bienes y/o servicios que se vayan a contratar</t>
  </si>
  <si>
    <t xml:space="preserve">Coordinadora Técnica </t>
  </si>
  <si>
    <t>Anexo técnico de los procesos adelantados en el periodo</t>
  </si>
  <si>
    <t>Ofrecer a los televidentes y usuarios una parrilla de programación de calidad, que promueva la construcción de ciudadanía a partir de la defensa y promoción de los derechos humanos y una cultura de paz.</t>
  </si>
  <si>
    <t xml:space="preserve">                                                                                                                                                                                                                                     Falta de puntos de control en la emisión de los contenidos.</t>
  </si>
  <si>
    <t>• Sanciones
• Daño a la imagen institucional
• Afectación a la pertinencia de los contenidos
• Pérdida de credibilidad y clientes.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</si>
  <si>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</si>
  <si>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</si>
  <si>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 xml:space="preserve">1. Revisar y actualizar (si es necesario) los procedimientos del área relacionados con el ingreso del personal. (Procedimiento en proceso de revisión y actualización)
2. Realizar una reunión interna en el área de recursos humanos, abordando la temática de selección de personal. </t>
  </si>
  <si>
    <t>Ejecutar el procedimiento AGRI-SA-PD-010 TOMA FÍSICA DE INVENTARIOS 
Puntos de control: 3,6, 7 y 9</t>
  </si>
  <si>
    <t>Gestión de recursos y Administración de la Información</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</si>
  <si>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</si>
  <si>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1. Interés de obtener comisiones o beneficiar a terceros.
2. Falta de transparencia al interior del área.</t>
  </si>
  <si>
    <t>1. Medidas disciplinarias, penales…
2. Detrimento patrimonial
3. Afectación de la imagen institucional.</t>
  </si>
  <si>
    <t>Anexos técnicos detallados de acuerdo a los bienes y/o servicios que se vayan a contratar.</t>
  </si>
  <si>
    <t>Profesional Universitario de Sistemas</t>
  </si>
  <si>
    <t xml:space="preserve">Gestión de recursos y Administración de la Información </t>
  </si>
  <si>
    <t>Interés sobre cualquier documento con información del Canal. 
Falta de control con el custodio documental 
Bajo control sobre la confidencialidad de la información con el equipo de trabajo.</t>
  </si>
  <si>
    <t xml:space="preserve">Manipulación de la información para beneficio de un tercero </t>
  </si>
  <si>
    <t xml:space="preserve">Pérdida o alteración de la información. 
Pérdida de credibilidad de la gestión documental de la entidad
Sanciones e investigaciones 
Procesos disciplinarios, fiscales y penales 
Pérdidas económicas para el Canal </t>
  </si>
  <si>
    <t xml:space="preserve">Control al préstamo y consulta de los documentos físicos </t>
  </si>
  <si>
    <t xml:space="preserve">Diligenciamiento del formato de préstamo de expedientes </t>
  </si>
  <si>
    <t xml:space="preserve">Líder de Gestión Documental </t>
  </si>
  <si>
    <t>Formato de préstamo de documentos diligenciado
Base de datos de control de préstamos de expedientes.</t>
  </si>
  <si>
    <t xml:space="preserve">Entrega de documentos digitales a través de correo electrónico la solicitante </t>
  </si>
  <si>
    <t xml:space="preserve">Solicitudes para préstamo de documentos recibidas a través de correo electrónico. </t>
  </si>
  <si>
    <t>Correo electrónico de solicitud de préstamo de expedientes
Base de datos de control de préstamos de expedientes.</t>
  </si>
  <si>
    <t xml:space="preserve">Servicio al Ciudadano y Defensor del Televidente </t>
  </si>
  <si>
    <t>Atender los diferentes requerimientos de los ciudadanos con el apoyo del área competente para satisfacer sus necesidades</t>
  </si>
  <si>
    <t>1. Falta de articulación y comunicación efectiva entre la oficina de Atención al Ciudadano y la Coordinación de Programación. 
2. Incumplimiento del procedimiento establecido para la entrega de copias de material audiovisual</t>
  </si>
  <si>
    <t>Facilitar copias de material audiovisual sin el debido procedimiento a cambio de beneficios económicos personales dados por parte de terceros</t>
  </si>
  <si>
    <t>Ejecutar procedimiento: AAUT-PD-001 ATENCIÓN Y RESPUESTA A REQUERIMIENTOS DE LA CIUDADANIA - Punto de Control actividad 9</t>
  </si>
  <si>
    <t>En caso de presentarse alguna inconsistencia en el proceso de solicitudes de copias de material audiovisual, realizar una reunión con la Coordinadora de Programación.</t>
  </si>
  <si>
    <t>Auxiliar de Atención al Ciudadano</t>
  </si>
  <si>
    <t xml:space="preserve">Acta de reunión. </t>
  </si>
  <si>
    <t>1. Presentación de resultados sin contar con el flujo de la revisión o aprobación.
2. Presiones por parte de los responsables del proceso evaluado a los auditores encargados de la auditoría.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</si>
  <si>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Estratégico.</t>
  </si>
  <si>
    <t>Misional.</t>
  </si>
  <si>
    <t>Apoyo.</t>
  </si>
  <si>
    <t>Control.</t>
  </si>
  <si>
    <t>Orientar estratégicamente al Canal a través de la formulación y seguimiento de políticas, planes, programas, proyectos, procesos y procedimientos, con el propósito de lograr el cumplimiento de la misión y de los objetivos estratégicos de la entidad.</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</si>
  <si>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</si>
  <si>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 xml:space="preserve">
1. Revisar y mantener actualizados los procedimientos de la Subdirección Financiera, para que los mismos cumplan  con la normatividad en materia financiera.                                
</t>
  </si>
  <si>
    <t>Revisar los riesgos de corrupción asociados al proceso y sus controles
1. Reunión de socialización de los resultados de las auditorias en la oficina de control interno.
2. Reuniones mensuales de seguimiento a las actividades de la OCI</t>
  </si>
  <si>
    <t>1. Interés personales para obtener beneficios económicos</t>
  </si>
  <si>
    <t>Aprovechamiento personal o para un tercero de los equipos de grabación del canal (Live U, microondas, etc.).</t>
  </si>
  <si>
    <t>Coordinadora de producción</t>
  </si>
  <si>
    <t>Favorecer a un cliente respecto a la acomodación de contenidos en la parrilla.</t>
  </si>
  <si>
    <t>Continuidad  de emisión diaria
Parrilla de programación</t>
  </si>
  <si>
    <t>Correos electrónicos notificando el archivo de Excel en el que se diligencia la continuidad diaria, circulares informativas para socializar la información relevante para el área, realización de reuniones periódicas.</t>
  </si>
  <si>
    <t>Coordinadora de Programación / Técnico de archivo</t>
  </si>
  <si>
    <t>Correo, base de datos.</t>
  </si>
  <si>
    <t>Elaborar anexos técnicos para la adquisición de bienes y/o servicios que realiza la coordinación</t>
  </si>
  <si>
    <t>Valores históricos de la contratación de bienes y servicios.</t>
  </si>
  <si>
    <t>Identificar los valores de referencia históricos de la entidad y de el sector (Colombia Compra Eficiente)</t>
  </si>
  <si>
    <t>Estudios del mercado y análisis del sector de los procesos adelantados</t>
  </si>
  <si>
    <t>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</si>
  <si>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por parte de copias de material audiovisual.</t>
  </si>
  <si>
    <t>Revisión periódica (trimestralmente) de las metas de la entidad. Procedimiento EPLE-PD-006 FORMULACIÓN, REGISTRO Y ACTUALIZACIÓN DE PROYECTOS DE INVERSIÓN: Registro en el Sistema SEGPLAN Puntos de control 18, 25, 26.</t>
  </si>
  <si>
    <t>Generar informes de seguimiento y control sobre la monetización digital.
Hacer seguimiento mensual al estado del indicador de monetización digital</t>
  </si>
  <si>
    <t>Informes mensuales de Ingresos por monetización digital para el Canal.</t>
  </si>
  <si>
    <t>Documentar el control en los procedimientos y/o documentos del proceso de producción que se requieran.</t>
  </si>
  <si>
    <t>Inicio: 01/08/2019
Fin: 31/12/2019</t>
  </si>
  <si>
    <t>FECHA DE PUBLICACIÓN</t>
  </si>
  <si>
    <t>VERSIÓN</t>
  </si>
  <si>
    <t>DESCRIPCIÓN</t>
  </si>
  <si>
    <t>Se publica el documento Matriz de Riesgos de Corrupción en su primera versión, de acuerdo con los compromisos definidos por las diferentes áreas de la entidad para la mitigación de posibles situaciones de corrupción en la gestión administrativa. El mismo se puso a consideración de la ciudadanía, usuarios internos y grupos de interés en general, sin que se recibieran ajustes o comentarios sobre lo propuesto.</t>
  </si>
  <si>
    <t>Revisión a la identificación, análisis, valoración y acciones de tratamiento sobre los riesgos de corrupción identificados en la versión inicial de la matríz, así como la inclusión de nuevos riesgos de corrupción identificados, asociados a los procesos de "Producción de Televisión", "Diseño y Creación de Contenidos", "Emisión de Contenidos", "Gestión de recursos y administración de la información" (áreas de sistemas y gestión documental) y "Servicio al Ciudadano y Defensor del Televidente"; adicionalmente se realizó la actualización de la calificación de las zonas de riesgo.</t>
  </si>
  <si>
    <t>Se publica el documento Matriz de Riesgos de Corrupción en su versión preliminar, de acuerdo con los compromisos definidos por las diferentes áreas de la entidad para la mitigación de posibles situaciones de corrupción en la gestión administrativa, solicitando observaciones y comentarios por parte de la ciudadanía, usuarios internos y grupos de interés en general.</t>
  </si>
  <si>
    <t>0 (preliminar)</t>
  </si>
  <si>
    <t>Favorecimiento en la presentación de resultados de auditorías y/o seguimientos, omitiendo en los informes y observaciones detectadas en el marco éstos.</t>
  </si>
  <si>
    <t xml:space="preserve">1. Detrimento patrimonial
2. Investigaciones Disciplinarias, Penales y Fiscales.
3. Que no se adelanten acciones correctivas para eliminar las causas de las observaciones omitidas. 
4. Pérdida de credibilidad de la Oficina de Control Interno </t>
  </si>
  <si>
    <t xml:space="preserve"> FORMULACIÓN, SEGUIMIENTO Y EVALUACIÓN DEL PROGRAMA ANUAL DE AUDITORÍAS  (CCSE-PD-004) Actividades No. 6,7,9 y 10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</si>
</sst>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quot;$&quot;\ * #,##0.00_ ;_ &quot;$&quot;\ * \-#,##0.00_ ;_ &quot;$&quot;\ * &quot;-&quot;??_ ;_ @_ "/>
    <numFmt numFmtId="165" formatCode="[$-240A]dd/mm/yyyy"/>
  </numFmts>
  <fonts count="21" x14ac:knownFonts="1">
    <font>
      <sz val="10"/>
      <name val="Arial"/>
    </font>
    <font>
      <sz val="7"/>
      <name val="Arial"/>
      <family val="2"/>
    </font>
    <font>
      <b/>
      <sz val="10"/>
      <name val="Arial Narrow"/>
      <family val="2"/>
    </font>
    <font>
      <sz val="10"/>
      <name val="Arial Narrow"/>
      <family val="2"/>
    </font>
    <font>
      <sz val="10"/>
      <name val="Arial"/>
      <family val="2"/>
    </font>
    <font>
      <sz val="11"/>
      <name val="Arial"/>
      <family val="2"/>
    </font>
    <font>
      <sz val="10"/>
      <name val="Arial"/>
      <family val="2"/>
    </font>
    <font>
      <b/>
      <sz val="11"/>
      <name val="Arial"/>
      <family val="2"/>
    </font>
    <font>
      <b/>
      <sz val="14"/>
      <name val="Arial"/>
      <family val="2"/>
    </font>
    <font>
      <b/>
      <sz val="10"/>
      <name val="Arial"/>
      <family val="2"/>
    </font>
    <font>
      <b/>
      <sz val="11"/>
      <color theme="1"/>
      <name val="Calibri"/>
      <family val="2"/>
      <scheme val="minor"/>
    </font>
    <font>
      <sz val="7"/>
      <color rgb="FFFF0000"/>
      <name val="Arial"/>
      <family val="2"/>
    </font>
    <font>
      <b/>
      <sz val="10"/>
      <color theme="1"/>
      <name val="Arial Narrow"/>
      <family val="2"/>
    </font>
    <font>
      <b/>
      <sz val="12"/>
      <name val="Arial Narrow"/>
      <family val="2"/>
    </font>
    <font>
      <b/>
      <sz val="9"/>
      <color indexed="81"/>
      <name val="Tahoma"/>
      <family val="2"/>
    </font>
    <font>
      <b/>
      <sz val="11"/>
      <name val="Arial Narrow"/>
      <family val="2"/>
    </font>
    <font>
      <b/>
      <sz val="10"/>
      <name val="Arial Narrow"/>
      <family val="2"/>
      <charset val="1"/>
    </font>
    <font>
      <sz val="10"/>
      <name val="Arial Narrow"/>
      <family val="2"/>
      <charset val="1"/>
    </font>
    <font>
      <sz val="7"/>
      <name val="Arial"/>
      <family val="2"/>
      <charset val="1"/>
    </font>
    <font>
      <b/>
      <sz val="7"/>
      <name val="Arial Narrow"/>
      <family val="2"/>
    </font>
    <font>
      <sz val="9"/>
      <color indexed="81"/>
      <name val="Tahoma"/>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BFBFBF"/>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FF"/>
        <bgColor rgb="FFFFFFCC"/>
      </patternFill>
    </fill>
    <fill>
      <patternFill patternType="solid">
        <fgColor rgb="FF66FF3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4" fillId="0" borderId="0"/>
    <xf numFmtId="0" fontId="4" fillId="0" borderId="0"/>
    <xf numFmtId="0" fontId="6" fillId="0" borderId="0"/>
  </cellStyleXfs>
  <cellXfs count="239">
    <xf numFmtId="0" fontId="0" fillId="0" borderId="0" xfId="0"/>
    <xf numFmtId="0" fontId="3" fillId="0" borderId="0" xfId="0" applyFont="1"/>
    <xf numFmtId="0" fontId="3" fillId="0" borderId="0" xfId="0" applyFont="1" applyAlignment="1">
      <alignment horizontal="center" vertical="center" wrapText="1"/>
    </xf>
    <xf numFmtId="0" fontId="5" fillId="2" borderId="0" xfId="0" applyFont="1" applyFill="1"/>
    <xf numFmtId="0" fontId="1" fillId="2" borderId="0" xfId="0" applyFont="1" applyFill="1"/>
    <xf numFmtId="0" fontId="4" fillId="2" borderId="0" xfId="0" applyFont="1" applyFill="1"/>
    <xf numFmtId="49" fontId="1" fillId="2" borderId="0" xfId="0" applyNumberFormat="1" applyFont="1" applyFill="1"/>
    <xf numFmtId="0" fontId="8" fillId="2" borderId="0" xfId="0" applyFont="1" applyFill="1"/>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1" xfId="0" applyFont="1" applyFill="1" applyBorder="1"/>
    <xf numFmtId="0" fontId="0" fillId="0" borderId="0" xfId="0" applyBorder="1"/>
    <xf numFmtId="0" fontId="11" fillId="0" borderId="0" xfId="0" applyFont="1" applyFill="1"/>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9" fillId="16" borderId="1"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 fillId="0" borderId="0" xfId="0" applyFont="1" applyFill="1"/>
    <xf numFmtId="0" fontId="3" fillId="0" borderId="3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14" fontId="3" fillId="0" borderId="14" xfId="0" applyNumberFormat="1" applyFont="1" applyFill="1" applyBorder="1" applyAlignment="1">
      <alignment horizontal="center" vertical="center" wrapText="1"/>
    </xf>
    <xf numFmtId="14" fontId="3" fillId="0" borderId="15" xfId="0" applyNumberFormat="1"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1" fillId="2" borderId="0" xfId="0" applyFont="1" applyFill="1" applyBorder="1" applyAlignment="1">
      <alignment horizontal="center"/>
    </xf>
    <xf numFmtId="0" fontId="8" fillId="2" borderId="0" xfId="0" applyFont="1" applyFill="1" applyBorder="1" applyAlignment="1">
      <alignment horizontal="center" vertical="center"/>
    </xf>
    <xf numFmtId="0" fontId="1" fillId="2" borderId="0" xfId="0" applyFont="1" applyFill="1" applyBorder="1"/>
    <xf numFmtId="0" fontId="13" fillId="2" borderId="0" xfId="0" applyFont="1" applyFill="1" applyBorder="1" applyAlignment="1">
      <alignment horizontal="left" vertical="center"/>
    </xf>
    <xf numFmtId="0" fontId="3" fillId="2" borderId="0" xfId="0" applyFont="1" applyFill="1" applyAlignment="1">
      <alignment horizontal="center" vertical="center" wrapText="1"/>
    </xf>
    <xf numFmtId="0" fontId="3" fillId="2" borderId="0" xfId="0" applyFont="1" applyFill="1"/>
    <xf numFmtId="0" fontId="11" fillId="2" borderId="0" xfId="0" applyFont="1" applyFill="1"/>
    <xf numFmtId="0" fontId="3" fillId="0" borderId="4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18" borderId="16" xfId="0"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18" fillId="18" borderId="0" xfId="0" applyFont="1" applyFill="1"/>
    <xf numFmtId="0" fontId="3" fillId="2" borderId="1" xfId="0" applyFont="1" applyFill="1" applyBorder="1" applyAlignment="1">
      <alignment horizontal="center" vertical="center" wrapText="1"/>
    </xf>
    <xf numFmtId="0" fontId="11" fillId="19" borderId="0" xfId="0" applyFont="1" applyFill="1"/>
    <xf numFmtId="0" fontId="4" fillId="0" borderId="0" xfId="0" applyFont="1" applyFill="1"/>
    <xf numFmtId="0" fontId="0" fillId="0" borderId="0" xfId="0" applyAlignment="1">
      <alignment wrapText="1"/>
    </xf>
    <xf numFmtId="0" fontId="3" fillId="0" borderId="0" xfId="0" applyFont="1" applyFill="1" applyAlignment="1">
      <alignment wrapText="1"/>
    </xf>
    <xf numFmtId="0" fontId="4" fillId="0" borderId="0" xfId="0" applyFont="1"/>
    <xf numFmtId="0" fontId="17" fillId="0" borderId="36"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2" borderId="0" xfId="0" applyFont="1" applyFill="1" applyBorder="1" applyAlignment="1">
      <alignment horizontal="left" vertical="center" wrapText="1"/>
    </xf>
    <xf numFmtId="14" fontId="3" fillId="0" borderId="17" xfId="0" applyNumberFormat="1" applyFont="1" applyFill="1" applyBorder="1" applyAlignment="1">
      <alignment horizontal="center" vertical="center" wrapText="1"/>
    </xf>
    <xf numFmtId="0" fontId="3" fillId="0" borderId="47" xfId="0" applyFont="1" applyFill="1" applyBorder="1" applyAlignment="1">
      <alignment horizontal="center" vertical="center" wrapText="1"/>
    </xf>
    <xf numFmtId="0" fontId="19" fillId="7" borderId="19" xfId="0" applyFont="1" applyFill="1" applyBorder="1" applyAlignment="1">
      <alignment vertical="center" wrapText="1"/>
    </xf>
    <xf numFmtId="0" fontId="19" fillId="7" borderId="19"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18" fillId="2" borderId="0" xfId="0" applyFont="1" applyFill="1"/>
    <xf numFmtId="49" fontId="2" fillId="0" borderId="14"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0" fontId="3" fillId="2" borderId="36" xfId="0" applyFont="1" applyFill="1" applyBorder="1" applyAlignment="1">
      <alignment horizontal="center" vertical="center" wrapText="1"/>
    </xf>
    <xf numFmtId="0" fontId="7"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7" fillId="2" borderId="38" xfId="0" applyFont="1" applyFill="1" applyBorder="1" applyAlignment="1">
      <alignment horizontal="center" vertical="center"/>
    </xf>
    <xf numFmtId="14" fontId="7" fillId="2" borderId="29" xfId="0" applyNumberFormat="1" applyFont="1" applyFill="1" applyBorder="1" applyAlignment="1">
      <alignment horizontal="center" vertical="center"/>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5" fillId="2" borderId="2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 fillId="8" borderId="14"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53"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30" xfId="0" applyFont="1" applyFill="1" applyBorder="1" applyAlignment="1">
      <alignment horizontal="center" vertical="center" wrapText="1"/>
    </xf>
    <xf numFmtId="164" fontId="2" fillId="5" borderId="23" xfId="0" applyNumberFormat="1" applyFont="1" applyFill="1" applyBorder="1" applyAlignment="1">
      <alignment horizontal="center" vertical="center" wrapText="1"/>
    </xf>
    <xf numFmtId="164" fontId="2" fillId="5" borderId="50" xfId="0" applyNumberFormat="1" applyFont="1" applyFill="1" applyBorder="1" applyAlignment="1">
      <alignment horizontal="center" vertical="center" wrapText="1"/>
    </xf>
    <xf numFmtId="164" fontId="2" fillId="5" borderId="24" xfId="0" applyNumberFormat="1" applyFont="1" applyFill="1" applyBorder="1" applyAlignment="1">
      <alignment horizontal="center" vertical="center" wrapText="1"/>
    </xf>
    <xf numFmtId="164" fontId="2" fillId="5" borderId="51" xfId="0"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15" fillId="9" borderId="31" xfId="0" applyFont="1" applyFill="1" applyBorder="1" applyAlignment="1">
      <alignment horizontal="center" vertical="center"/>
    </xf>
    <xf numFmtId="0" fontId="15" fillId="9" borderId="10" xfId="0" applyFont="1" applyFill="1" applyBorder="1" applyAlignment="1">
      <alignment horizontal="center" vertical="center"/>
    </xf>
    <xf numFmtId="0" fontId="15" fillId="9" borderId="9" xfId="0" applyFont="1" applyFill="1" applyBorder="1" applyAlignment="1">
      <alignment horizontal="center" vertical="center"/>
    </xf>
    <xf numFmtId="0" fontId="15" fillId="11" borderId="37" xfId="0" applyFont="1" applyFill="1" applyBorder="1" applyAlignment="1">
      <alignment horizontal="center" vertical="center"/>
    </xf>
    <xf numFmtId="0" fontId="15" fillId="11" borderId="38" xfId="0" applyFont="1" applyFill="1" applyBorder="1" applyAlignment="1">
      <alignment horizontal="center" vertical="center"/>
    </xf>
    <xf numFmtId="0" fontId="15" fillId="11" borderId="40" xfId="0" applyFont="1" applyFill="1" applyBorder="1" applyAlignment="1">
      <alignment horizontal="center" vertical="center"/>
    </xf>
    <xf numFmtId="0" fontId="15" fillId="11" borderId="39" xfId="0" applyFont="1" applyFill="1" applyBorder="1" applyAlignment="1">
      <alignment horizontal="center" vertical="center"/>
    </xf>
    <xf numFmtId="0" fontId="2" fillId="12" borderId="13"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19" xfId="0" applyFont="1" applyFill="1" applyBorder="1" applyAlignment="1">
      <alignment horizontal="center" vertical="center" wrapText="1"/>
    </xf>
    <xf numFmtId="164" fontId="2" fillId="5" borderId="22" xfId="0" applyNumberFormat="1" applyFont="1" applyFill="1" applyBorder="1" applyAlignment="1">
      <alignment horizontal="center" vertical="center" wrapText="1"/>
    </xf>
    <xf numFmtId="164" fontId="2" fillId="5" borderId="49" xfId="0" applyNumberFormat="1" applyFont="1" applyFill="1" applyBorder="1" applyAlignment="1">
      <alignment horizontal="center" vertical="center" wrapText="1"/>
    </xf>
    <xf numFmtId="0" fontId="1" fillId="2" borderId="13"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20" xfId="0" applyFont="1" applyFill="1" applyBorder="1" applyAlignment="1">
      <alignment horizontal="center"/>
    </xf>
    <xf numFmtId="0" fontId="13" fillId="0" borderId="41" xfId="0" applyFont="1" applyFill="1" applyBorder="1" applyAlignment="1">
      <alignment horizontal="left" vertical="center"/>
    </xf>
    <xf numFmtId="0" fontId="13" fillId="0" borderId="14" xfId="0" applyFont="1" applyFill="1" applyBorder="1" applyAlignment="1">
      <alignment horizontal="left" vertical="center"/>
    </xf>
    <xf numFmtId="0" fontId="2" fillId="14" borderId="32" xfId="0" applyFont="1" applyFill="1" applyBorder="1" applyAlignment="1">
      <alignment horizontal="center" vertical="center" wrapText="1"/>
    </xf>
    <xf numFmtId="0" fontId="2" fillId="14" borderId="52" xfId="0" applyFont="1" applyFill="1" applyBorder="1" applyAlignment="1">
      <alignment horizontal="center" vertical="center" wrapText="1"/>
    </xf>
    <xf numFmtId="0" fontId="15" fillId="15" borderId="43" xfId="0" applyFont="1" applyFill="1" applyBorder="1" applyAlignment="1">
      <alignment horizontal="center" vertical="center" wrapText="1"/>
    </xf>
    <xf numFmtId="0" fontId="15" fillId="15" borderId="38" xfId="0" applyFont="1" applyFill="1" applyBorder="1" applyAlignment="1">
      <alignment horizontal="center" vertical="center"/>
    </xf>
    <xf numFmtId="0" fontId="15" fillId="15" borderId="39" xfId="0" applyFont="1" applyFill="1" applyBorder="1" applyAlignment="1">
      <alignment horizontal="center" vertical="center"/>
    </xf>
    <xf numFmtId="0" fontId="2" fillId="7" borderId="8"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5" fillId="10" borderId="37" xfId="0" applyFont="1" applyFill="1" applyBorder="1" applyAlignment="1">
      <alignment horizontal="center" vertical="center" wrapText="1"/>
    </xf>
    <xf numFmtId="0" fontId="15" fillId="10" borderId="3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 fillId="2" borderId="14" xfId="0" applyFont="1" applyFill="1" applyBorder="1" applyAlignment="1">
      <alignment horizontal="center"/>
    </xf>
    <xf numFmtId="0" fontId="1" fillId="2" borderId="1" xfId="0" applyFont="1" applyFill="1" applyBorder="1" applyAlignment="1">
      <alignment horizontal="center"/>
    </xf>
    <xf numFmtId="0" fontId="1" fillId="2" borderId="19" xfId="0" applyFont="1" applyFill="1" applyBorder="1" applyAlignment="1">
      <alignment horizontal="center"/>
    </xf>
    <xf numFmtId="0" fontId="13" fillId="0" borderId="36" xfId="0" applyFont="1" applyBorder="1" applyAlignment="1">
      <alignment horizontal="left" vertical="center"/>
    </xf>
    <xf numFmtId="0" fontId="13" fillId="0" borderId="1" xfId="0" applyFont="1" applyBorder="1" applyAlignment="1">
      <alignment horizontal="left" vertical="center"/>
    </xf>
    <xf numFmtId="0" fontId="13" fillId="0" borderId="42" xfId="0" applyFont="1" applyBorder="1" applyAlignment="1">
      <alignment horizontal="left" vertical="center"/>
    </xf>
    <xf numFmtId="0" fontId="13" fillId="0" borderId="19" xfId="0" applyFont="1" applyBorder="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2" fillId="14" borderId="23" xfId="0" applyFont="1" applyFill="1" applyBorder="1" applyAlignment="1">
      <alignment horizontal="center" vertical="center" wrapText="1"/>
    </xf>
    <xf numFmtId="0" fontId="2" fillId="14" borderId="50" xfId="0" applyFont="1" applyFill="1" applyBorder="1" applyAlignment="1">
      <alignment horizontal="center" vertical="center" wrapText="1"/>
    </xf>
    <xf numFmtId="0" fontId="2" fillId="14" borderId="24"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7" borderId="14" xfId="0" applyFont="1" applyFill="1" applyBorder="1" applyAlignment="1">
      <alignment horizontal="center" vertical="center" wrapText="1"/>
    </xf>
    <xf numFmtId="17" fontId="3" fillId="0" borderId="17" xfId="0" applyNumberFormat="1" applyFont="1" applyFill="1" applyBorder="1" applyAlignment="1">
      <alignment horizontal="center" vertical="center" wrapText="1"/>
    </xf>
    <xf numFmtId="0" fontId="15" fillId="13" borderId="37" xfId="0" applyFont="1" applyFill="1" applyBorder="1" applyAlignment="1">
      <alignment horizontal="center" vertical="center" wrapText="1"/>
    </xf>
    <xf numFmtId="0" fontId="15" fillId="13" borderId="38" xfId="0" applyFont="1" applyFill="1" applyBorder="1" applyAlignment="1">
      <alignment horizontal="center" vertical="center" wrapText="1"/>
    </xf>
    <xf numFmtId="0" fontId="15" fillId="13" borderId="39"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19" xfId="0"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17" fontId="3" fillId="4" borderId="20"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7" xfId="0"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14" fontId="7" fillId="2" borderId="46" xfId="0" applyNumberFormat="1" applyFont="1" applyFill="1" applyBorder="1" applyAlignment="1">
      <alignment horizontal="center" vertical="center"/>
    </xf>
    <xf numFmtId="0" fontId="7" fillId="2" borderId="47" xfId="0" applyFont="1" applyFill="1" applyBorder="1" applyAlignment="1">
      <alignment horizontal="center" vertical="center"/>
    </xf>
    <xf numFmtId="14" fontId="7" fillId="2" borderId="16" xfId="0" applyNumberFormat="1" applyFont="1" applyFill="1" applyBorder="1" applyAlignment="1">
      <alignment horizontal="center" vertical="center"/>
    </xf>
    <xf numFmtId="0" fontId="7" fillId="2" borderId="1" xfId="0" applyFont="1" applyFill="1" applyBorder="1" applyAlignment="1">
      <alignment horizontal="center" vertical="center"/>
    </xf>
    <xf numFmtId="14" fontId="7" fillId="2" borderId="18"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7" fillId="2" borderId="39" xfId="0" applyFont="1" applyFill="1" applyBorder="1" applyAlignment="1">
      <alignment horizontal="center" vertical="center"/>
    </xf>
    <xf numFmtId="0" fontId="10" fillId="16" borderId="1" xfId="0" applyFont="1" applyFill="1" applyBorder="1" applyAlignment="1">
      <alignment horizontal="center" vertical="center"/>
    </xf>
    <xf numFmtId="0" fontId="7" fillId="6" borderId="3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7" fillId="6" borderId="21"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9" fillId="17" borderId="21" xfId="0" applyFont="1" applyFill="1" applyBorder="1" applyAlignment="1">
      <alignment horizontal="center" vertical="center" textRotation="90"/>
    </xf>
    <xf numFmtId="0" fontId="9" fillId="17" borderId="29" xfId="0" applyFont="1" applyFill="1" applyBorder="1" applyAlignment="1">
      <alignment horizontal="center" vertical="center" textRotation="90"/>
    </xf>
    <xf numFmtId="0" fontId="9" fillId="17" borderId="30" xfId="0" applyFont="1" applyFill="1" applyBorder="1" applyAlignment="1">
      <alignment horizontal="center" vertical="center" textRotation="90"/>
    </xf>
    <xf numFmtId="0" fontId="7" fillId="6" borderId="5" xfId="0" applyFont="1" applyFill="1" applyBorder="1" applyAlignment="1">
      <alignment horizontal="center" vertical="center" wrapText="1"/>
    </xf>
    <xf numFmtId="0" fontId="7" fillId="6" borderId="2" xfId="0" applyFont="1" applyFill="1" applyBorder="1" applyAlignment="1">
      <alignment horizontal="center" vertical="center" wrapText="1"/>
    </xf>
  </cellXfs>
  <cellStyles count="4">
    <cellStyle name="Normal" xfId="0" builtinId="0"/>
    <cellStyle name="Normal 2" xfId="1"/>
    <cellStyle name="Normal 3" xfId="2"/>
    <cellStyle name="Normal 4" xfId="3"/>
  </cellStyles>
  <dxfs count="6">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9" defaultPivotStyle="PivotStyleLight16"/>
  <colors>
    <mruColors>
      <color rgb="FF00FFFF"/>
      <color rgb="FFFFCCFF"/>
      <color rgb="FFFF99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355483</xdr:colOff>
      <xdr:row>0</xdr:row>
      <xdr:rowOff>52296</xdr:rowOff>
    </xdr:from>
    <xdr:to>
      <xdr:col>1</xdr:col>
      <xdr:colOff>425921</xdr:colOff>
      <xdr:row>3</xdr:row>
      <xdr:rowOff>161674</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483" y="52296"/>
          <a:ext cx="1333501" cy="72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77</xdr:col>
      <xdr:colOff>974911</xdr:colOff>
      <xdr:row>0</xdr:row>
      <xdr:rowOff>73140</xdr:rowOff>
    </xdr:from>
    <xdr:to>
      <xdr:col>79</xdr:col>
      <xdr:colOff>305199</xdr:colOff>
      <xdr:row>3</xdr:row>
      <xdr:rowOff>137092</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49529" y="73140"/>
          <a:ext cx="1515435" cy="66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XF70"/>
  <sheetViews>
    <sheetView tabSelected="1" zoomScale="85" zoomScaleNormal="85" zoomScaleSheetLayoutView="80" workbookViewId="0">
      <pane ySplit="8" topLeftCell="A29" activePane="bottomLeft" state="frozen"/>
      <selection pane="bottomLeft" activeCell="AW29" sqref="AW29:AW30"/>
    </sheetView>
  </sheetViews>
  <sheetFormatPr baseColWidth="10" defaultColWidth="0" defaultRowHeight="12.75" zeroHeight="1" x14ac:dyDescent="0.2"/>
  <cols>
    <col min="1" max="1" width="19" style="4" customWidth="1"/>
    <col min="2" max="2" width="15.28515625" style="4" customWidth="1"/>
    <col min="3" max="3" width="40.140625" style="4" customWidth="1"/>
    <col min="4" max="4" width="20.85546875" style="4" customWidth="1"/>
    <col min="5" max="5" width="25.28515625" style="4" customWidth="1"/>
    <col min="6" max="6" width="18.7109375" style="4" customWidth="1"/>
    <col min="7" max="7" width="14.85546875" style="4" customWidth="1"/>
    <col min="8" max="8" width="2.28515625" style="4" hidden="1" customWidth="1"/>
    <col min="9" max="9" width="14.42578125" style="4" hidden="1" customWidth="1"/>
    <col min="10" max="10" width="2.140625" style="4" hidden="1" customWidth="1"/>
    <col min="11" max="11" width="17.28515625" style="4" hidden="1" customWidth="1"/>
    <col min="12" max="12" width="2.140625" style="4" hidden="1" customWidth="1"/>
    <col min="13" max="13" width="12.7109375" style="4" hidden="1" customWidth="1"/>
    <col min="14" max="14" width="2.140625" style="4" hidden="1" customWidth="1"/>
    <col min="15" max="15" width="16.7109375" style="4" hidden="1" customWidth="1"/>
    <col min="16" max="16" width="2.140625" style="4" hidden="1" customWidth="1"/>
    <col min="17" max="17" width="16" style="4" hidden="1" customWidth="1"/>
    <col min="18" max="18" width="2.140625" style="4" hidden="1" customWidth="1"/>
    <col min="19" max="19" width="15.140625" style="4" hidden="1" customWidth="1"/>
    <col min="20" max="20" width="2.140625" style="4" hidden="1" customWidth="1"/>
    <col min="21" max="21" width="15.28515625" style="4" hidden="1" customWidth="1"/>
    <col min="22" max="22" width="2.140625" style="4" hidden="1" customWidth="1"/>
    <col min="23" max="23" width="21.140625" style="4" hidden="1" customWidth="1"/>
    <col min="24" max="24" width="2.140625" style="4" hidden="1" customWidth="1"/>
    <col min="25" max="25" width="14.7109375" style="4" hidden="1" customWidth="1"/>
    <col min="26" max="26" width="2.140625" style="4" hidden="1" customWidth="1"/>
    <col min="27" max="27" width="15.85546875" style="4" hidden="1" customWidth="1"/>
    <col min="28" max="28" width="2.140625" style="4" hidden="1" customWidth="1"/>
    <col min="29" max="29" width="14.42578125" style="4" hidden="1" customWidth="1"/>
    <col min="30" max="30" width="2.140625" style="4" hidden="1" customWidth="1"/>
    <col min="31" max="31" width="13.140625" style="4" hidden="1" customWidth="1"/>
    <col min="32" max="32" width="2.140625" style="4" hidden="1" customWidth="1"/>
    <col min="33" max="33" width="12.28515625" style="4" hidden="1" customWidth="1"/>
    <col min="34" max="34" width="2.140625" style="4" hidden="1" customWidth="1"/>
    <col min="35" max="35" width="11.140625" style="4" hidden="1" customWidth="1"/>
    <col min="36" max="36" width="2.140625" style="4" hidden="1" customWidth="1"/>
    <col min="37" max="37" width="11.5703125" style="4" hidden="1" customWidth="1"/>
    <col min="38" max="38" width="2.140625" style="4" hidden="1" customWidth="1"/>
    <col min="39" max="39" width="14.7109375" style="4" hidden="1" customWidth="1"/>
    <col min="40" max="40" width="2.140625" style="4" hidden="1" customWidth="1"/>
    <col min="41" max="41" width="10" style="4" hidden="1" customWidth="1"/>
    <col min="42" max="42" width="2.140625" style="4" hidden="1" customWidth="1"/>
    <col min="43" max="43" width="10.28515625" style="4" hidden="1" customWidth="1"/>
    <col min="44" max="44" width="2.140625" style="4" hidden="1" customWidth="1"/>
    <col min="45" max="45" width="7.140625" style="4" hidden="1" customWidth="1"/>
    <col min="46" max="46" width="15" style="4" customWidth="1"/>
    <col min="47" max="47" width="3" style="4" hidden="1" customWidth="1"/>
    <col min="48" max="48" width="12" style="4" hidden="1" customWidth="1"/>
    <col min="49" max="49" width="11.42578125" style="4" customWidth="1"/>
    <col min="50" max="50" width="24.7109375" style="46" customWidth="1"/>
    <col min="51" max="51" width="12" style="46" customWidth="1"/>
    <col min="52" max="52" width="18" style="47" hidden="1" customWidth="1"/>
    <col min="53" max="53" width="3" style="47" hidden="1" customWidth="1"/>
    <col min="54" max="54" width="17.28515625" style="47" hidden="1" customWidth="1"/>
    <col min="55" max="55" width="2.140625" style="47" hidden="1" customWidth="1"/>
    <col min="56" max="56" width="16" style="47" hidden="1" customWidth="1"/>
    <col min="57" max="57" width="3" style="47" hidden="1" customWidth="1"/>
    <col min="58" max="58" width="16" style="47" hidden="1" customWidth="1"/>
    <col min="59" max="59" width="3" style="47" hidden="1" customWidth="1"/>
    <col min="60" max="60" width="16" style="47" hidden="1" customWidth="1"/>
    <col min="61" max="61" width="3" style="47" hidden="1" customWidth="1"/>
    <col min="62" max="62" width="16" style="47" hidden="1" customWidth="1"/>
    <col min="63" max="63" width="3" style="47" hidden="1" customWidth="1"/>
    <col min="64" max="64" width="16" style="47" hidden="1" customWidth="1"/>
    <col min="65" max="65" width="3" style="47" hidden="1" customWidth="1"/>
    <col min="66" max="66" width="6.5703125" style="47" hidden="1" customWidth="1"/>
    <col min="67" max="67" width="14.5703125" style="47" customWidth="1"/>
    <col min="68" max="68" width="3.7109375" style="47" hidden="1" customWidth="1"/>
    <col min="69" max="69" width="15.85546875" style="47" customWidth="1"/>
    <col min="70" max="70" width="5" style="47" hidden="1" customWidth="1"/>
    <col min="71" max="71" width="11.7109375" style="47" hidden="1" customWidth="1"/>
    <col min="72" max="72" width="11.28515625" style="47" customWidth="1"/>
    <col min="73" max="73" width="25.5703125" style="47" customWidth="1"/>
    <col min="74" max="74" width="15" style="47" customWidth="1"/>
    <col min="75" max="75" width="15.140625" style="47" customWidth="1"/>
    <col min="76" max="76" width="19.7109375" style="47" customWidth="1"/>
    <col min="77" max="77" width="18.140625" style="47" customWidth="1"/>
    <col min="78" max="78" width="17.7109375" style="47" customWidth="1"/>
    <col min="79" max="79" width="15.140625" style="4" customWidth="1"/>
    <col min="80" max="80" width="14.85546875" style="4" customWidth="1"/>
    <col min="81" max="81" width="11.42578125" style="4" customWidth="1"/>
    <col min="82" max="284" width="11.42578125" style="4" hidden="1"/>
    <col min="285" max="285" width="18.5703125" style="4" hidden="1"/>
    <col min="286" max="286" width="11" style="4" hidden="1"/>
    <col min="287" max="287" width="29.85546875" style="4" hidden="1"/>
    <col min="288" max="288" width="19" style="4" hidden="1"/>
    <col min="289" max="289" width="21.85546875" style="4" hidden="1"/>
    <col min="290" max="290" width="20" style="4" hidden="1"/>
    <col min="291" max="292" width="33.28515625" style="4" hidden="1"/>
    <col min="293" max="293" width="20.42578125" style="4" hidden="1"/>
    <col min="294" max="294" width="26.140625" style="4" hidden="1"/>
    <col min="295" max="295" width="34" style="4" hidden="1"/>
    <col min="296" max="296" width="18.28515625" style="4" hidden="1"/>
    <col min="297" max="297" width="18.7109375" style="4" hidden="1"/>
    <col min="298" max="298" width="22" style="4" hidden="1"/>
    <col min="299" max="299" width="20.5703125" style="4" hidden="1"/>
    <col min="300" max="300" width="22" style="4" hidden="1"/>
    <col min="301" max="301" width="20.5703125" style="4" hidden="1"/>
    <col min="302" max="302" width="24" style="4" hidden="1"/>
    <col min="303" max="303" width="33" style="4" hidden="1"/>
    <col min="304" max="304" width="20.5703125" style="4" hidden="1"/>
    <col min="305" max="305" width="46.85546875" style="4" hidden="1"/>
    <col min="306" max="306" width="32.7109375" style="4" hidden="1"/>
    <col min="307" max="540" width="11.42578125" style="4" hidden="1"/>
    <col min="541" max="541" width="18.5703125" style="4" hidden="1"/>
    <col min="542" max="542" width="11" style="4" hidden="1"/>
    <col min="543" max="543" width="29.85546875" style="4" hidden="1"/>
    <col min="544" max="544" width="19" style="4" hidden="1"/>
    <col min="545" max="545" width="21.85546875" style="4" hidden="1"/>
    <col min="546" max="546" width="20" style="4" hidden="1"/>
    <col min="547" max="548" width="33.28515625" style="4" hidden="1"/>
    <col min="549" max="549" width="20.42578125" style="4" hidden="1"/>
    <col min="550" max="550" width="26.140625" style="4" hidden="1"/>
    <col min="551" max="551" width="34" style="4" hidden="1"/>
    <col min="552" max="552" width="18.28515625" style="4" hidden="1"/>
    <col min="553" max="553" width="18.7109375" style="4" hidden="1"/>
    <col min="554" max="554" width="22" style="4" hidden="1"/>
    <col min="555" max="555" width="20.5703125" style="4" hidden="1"/>
    <col min="556" max="556" width="22" style="4" hidden="1"/>
    <col min="557" max="557" width="20.5703125" style="4" hidden="1"/>
    <col min="558" max="558" width="24" style="4" hidden="1"/>
    <col min="559" max="559" width="33" style="4" hidden="1"/>
    <col min="560" max="560" width="20.5703125" style="4" hidden="1"/>
    <col min="561" max="561" width="46.85546875" style="4" hidden="1"/>
    <col min="562" max="562" width="32.7109375" style="4" hidden="1"/>
    <col min="563" max="796" width="11.42578125" style="4" hidden="1"/>
    <col min="797" max="797" width="18.5703125" style="4" hidden="1"/>
    <col min="798" max="798" width="11" style="4" hidden="1"/>
    <col min="799" max="799" width="29.85546875" style="4" hidden="1"/>
    <col min="800" max="800" width="19" style="4" hidden="1"/>
    <col min="801" max="801" width="21.85546875" style="4" hidden="1"/>
    <col min="802" max="802" width="20" style="4" hidden="1"/>
    <col min="803" max="804" width="33.28515625" style="4" hidden="1"/>
    <col min="805" max="805" width="20.42578125" style="4" hidden="1"/>
    <col min="806" max="806" width="26.140625" style="4" hidden="1"/>
    <col min="807" max="807" width="34" style="4" hidden="1"/>
    <col min="808" max="808" width="18.28515625" style="4" hidden="1"/>
    <col min="809" max="809" width="18.7109375" style="4" hidden="1"/>
    <col min="810" max="810" width="22" style="4" hidden="1"/>
    <col min="811" max="811" width="20.5703125" style="4" hidden="1"/>
    <col min="812" max="812" width="22" style="4" hidden="1"/>
    <col min="813" max="813" width="20.5703125" style="4" hidden="1"/>
    <col min="814" max="814" width="24" style="4" hidden="1"/>
    <col min="815" max="815" width="33" style="4" hidden="1"/>
    <col min="816" max="816" width="20.5703125" style="4" hidden="1"/>
    <col min="817" max="817" width="46.85546875" style="4" hidden="1"/>
    <col min="818" max="818" width="32.7109375" style="4" hidden="1"/>
    <col min="819" max="1052" width="11.42578125" style="4" hidden="1"/>
    <col min="1053" max="1053" width="18.5703125" style="4" hidden="1"/>
    <col min="1054" max="1054" width="11" style="4" hidden="1"/>
    <col min="1055" max="1055" width="29.85546875" style="4" hidden="1"/>
    <col min="1056" max="1056" width="19" style="4" hidden="1"/>
    <col min="1057" max="1057" width="21.85546875" style="4" hidden="1"/>
    <col min="1058" max="1058" width="20" style="4" hidden="1"/>
    <col min="1059" max="1060" width="33.28515625" style="4" hidden="1"/>
    <col min="1061" max="1061" width="20.42578125" style="4" hidden="1"/>
    <col min="1062" max="1062" width="26.140625" style="4" hidden="1"/>
    <col min="1063" max="1063" width="34" style="4" hidden="1"/>
    <col min="1064" max="1064" width="18.28515625" style="4" hidden="1"/>
    <col min="1065" max="1065" width="18.7109375" style="4" hidden="1"/>
    <col min="1066" max="1066" width="22" style="4" hidden="1"/>
    <col min="1067" max="1067" width="20.5703125" style="4" hidden="1"/>
    <col min="1068" max="1068" width="22" style="4" hidden="1"/>
    <col min="1069" max="1069" width="20.5703125" style="4" hidden="1"/>
    <col min="1070" max="1070" width="24" style="4" hidden="1"/>
    <col min="1071" max="1071" width="33" style="4" hidden="1"/>
    <col min="1072" max="1072" width="20.5703125" style="4" hidden="1"/>
    <col min="1073" max="1073" width="46.85546875" style="4" hidden="1"/>
    <col min="1074" max="1074" width="32.7109375" style="4" hidden="1"/>
    <col min="1075" max="1308" width="11.42578125" style="4" hidden="1"/>
    <col min="1309" max="1309" width="18.5703125" style="4" hidden="1"/>
    <col min="1310" max="1310" width="11" style="4" hidden="1"/>
    <col min="1311" max="1311" width="29.85546875" style="4" hidden="1"/>
    <col min="1312" max="1312" width="19" style="4" hidden="1"/>
    <col min="1313" max="1313" width="21.85546875" style="4" hidden="1"/>
    <col min="1314" max="1314" width="20" style="4" hidden="1"/>
    <col min="1315" max="1316" width="33.28515625" style="4" hidden="1"/>
    <col min="1317" max="1317" width="20.42578125" style="4" hidden="1"/>
    <col min="1318" max="1318" width="26.140625" style="4" hidden="1"/>
    <col min="1319" max="1319" width="34" style="4" hidden="1"/>
    <col min="1320" max="1320" width="18.28515625" style="4" hidden="1"/>
    <col min="1321" max="1321" width="18.7109375" style="4" hidden="1"/>
    <col min="1322" max="1322" width="22" style="4" hidden="1"/>
    <col min="1323" max="1323" width="20.5703125" style="4" hidden="1"/>
    <col min="1324" max="1324" width="22" style="4" hidden="1"/>
    <col min="1325" max="1325" width="20.5703125" style="4" hidden="1"/>
    <col min="1326" max="1326" width="24" style="4" hidden="1"/>
    <col min="1327" max="1327" width="33" style="4" hidden="1"/>
    <col min="1328" max="1328" width="20.5703125" style="4" hidden="1"/>
    <col min="1329" max="1329" width="46.85546875" style="4" hidden="1"/>
    <col min="1330" max="1330" width="32.7109375" style="4" hidden="1"/>
    <col min="1331" max="1564" width="11.42578125" style="4" hidden="1"/>
    <col min="1565" max="1565" width="18.5703125" style="4" hidden="1"/>
    <col min="1566" max="1566" width="11" style="4" hidden="1"/>
    <col min="1567" max="1567" width="29.85546875" style="4" hidden="1"/>
    <col min="1568" max="1568" width="19" style="4" hidden="1"/>
    <col min="1569" max="1569" width="21.85546875" style="4" hidden="1"/>
    <col min="1570" max="1570" width="20" style="4" hidden="1"/>
    <col min="1571" max="1572" width="33.28515625" style="4" hidden="1"/>
    <col min="1573" max="1573" width="20.42578125" style="4" hidden="1"/>
    <col min="1574" max="1574" width="26.140625" style="4" hidden="1"/>
    <col min="1575" max="1575" width="34" style="4" hidden="1"/>
    <col min="1576" max="1576" width="18.28515625" style="4" hidden="1"/>
    <col min="1577" max="1577" width="18.7109375" style="4" hidden="1"/>
    <col min="1578" max="1578" width="22" style="4" hidden="1"/>
    <col min="1579" max="1579" width="20.5703125" style="4" hidden="1"/>
    <col min="1580" max="1580" width="22" style="4" hidden="1"/>
    <col min="1581" max="1581" width="20.5703125" style="4" hidden="1"/>
    <col min="1582" max="1582" width="24" style="4" hidden="1"/>
    <col min="1583" max="1583" width="33" style="4" hidden="1"/>
    <col min="1584" max="1584" width="20.5703125" style="4" hidden="1"/>
    <col min="1585" max="1585" width="46.85546875" style="4" hidden="1"/>
    <col min="1586" max="1586" width="32.7109375" style="4" hidden="1"/>
    <col min="1587" max="1820" width="11.42578125" style="4" hidden="1"/>
    <col min="1821" max="1821" width="18.5703125" style="4" hidden="1"/>
    <col min="1822" max="1822" width="11" style="4" hidden="1"/>
    <col min="1823" max="1823" width="29.85546875" style="4" hidden="1"/>
    <col min="1824" max="1824" width="19" style="4" hidden="1"/>
    <col min="1825" max="1825" width="21.85546875" style="4" hidden="1"/>
    <col min="1826" max="1826" width="20" style="4" hidden="1"/>
    <col min="1827" max="1828" width="33.28515625" style="4" hidden="1"/>
    <col min="1829" max="1829" width="20.42578125" style="4" hidden="1"/>
    <col min="1830" max="1830" width="26.140625" style="4" hidden="1"/>
    <col min="1831" max="1831" width="34" style="4" hidden="1"/>
    <col min="1832" max="1832" width="18.28515625" style="4" hidden="1"/>
    <col min="1833" max="1833" width="18.7109375" style="4" hidden="1"/>
    <col min="1834" max="1834" width="22" style="4" hidden="1"/>
    <col min="1835" max="1835" width="20.5703125" style="4" hidden="1"/>
    <col min="1836" max="1836" width="22" style="4" hidden="1"/>
    <col min="1837" max="1837" width="20.5703125" style="4" hidden="1"/>
    <col min="1838" max="1838" width="24" style="4" hidden="1"/>
    <col min="1839" max="1839" width="33" style="4" hidden="1"/>
    <col min="1840" max="1840" width="20.5703125" style="4" hidden="1"/>
    <col min="1841" max="1841" width="46.85546875" style="4" hidden="1"/>
    <col min="1842" max="1842" width="32.7109375" style="4" hidden="1"/>
    <col min="1843" max="2076" width="11.42578125" style="4" hidden="1"/>
    <col min="2077" max="2077" width="18.5703125" style="4" hidden="1"/>
    <col min="2078" max="2078" width="11" style="4" hidden="1"/>
    <col min="2079" max="2079" width="29.85546875" style="4" hidden="1"/>
    <col min="2080" max="2080" width="19" style="4" hidden="1"/>
    <col min="2081" max="2081" width="21.85546875" style="4" hidden="1"/>
    <col min="2082" max="2082" width="20" style="4" hidden="1"/>
    <col min="2083" max="2084" width="33.28515625" style="4" hidden="1"/>
    <col min="2085" max="2085" width="20.42578125" style="4" hidden="1"/>
    <col min="2086" max="2086" width="26.140625" style="4" hidden="1"/>
    <col min="2087" max="2087" width="34" style="4" hidden="1"/>
    <col min="2088" max="2088" width="18.28515625" style="4" hidden="1"/>
    <col min="2089" max="2089" width="18.7109375" style="4" hidden="1"/>
    <col min="2090" max="2090" width="22" style="4" hidden="1"/>
    <col min="2091" max="2091" width="20.5703125" style="4" hidden="1"/>
    <col min="2092" max="2092" width="22" style="4" hidden="1"/>
    <col min="2093" max="2093" width="20.5703125" style="4" hidden="1"/>
    <col min="2094" max="2094" width="24" style="4" hidden="1"/>
    <col min="2095" max="2095" width="33" style="4" hidden="1"/>
    <col min="2096" max="2096" width="20.5703125" style="4" hidden="1"/>
    <col min="2097" max="2097" width="46.85546875" style="4" hidden="1"/>
    <col min="2098" max="2098" width="32.7109375" style="4" hidden="1"/>
    <col min="2099" max="2332" width="11.42578125" style="4" hidden="1"/>
    <col min="2333" max="2333" width="18.5703125" style="4" hidden="1"/>
    <col min="2334" max="2334" width="11" style="4" hidden="1"/>
    <col min="2335" max="2335" width="29.85546875" style="4" hidden="1"/>
    <col min="2336" max="2336" width="19" style="4" hidden="1"/>
    <col min="2337" max="2337" width="21.85546875" style="4" hidden="1"/>
    <col min="2338" max="2338" width="20" style="4" hidden="1"/>
    <col min="2339" max="2340" width="33.28515625" style="4" hidden="1"/>
    <col min="2341" max="2341" width="20.42578125" style="4" hidden="1"/>
    <col min="2342" max="2342" width="26.140625" style="4" hidden="1"/>
    <col min="2343" max="2343" width="34" style="4" hidden="1"/>
    <col min="2344" max="2344" width="18.28515625" style="4" hidden="1"/>
    <col min="2345" max="2345" width="18.7109375" style="4" hidden="1"/>
    <col min="2346" max="2346" width="22" style="4" hidden="1"/>
    <col min="2347" max="2347" width="20.5703125" style="4" hidden="1"/>
    <col min="2348" max="2348" width="22" style="4" hidden="1"/>
    <col min="2349" max="2349" width="20.5703125" style="4" hidden="1"/>
    <col min="2350" max="2350" width="24" style="4" hidden="1"/>
    <col min="2351" max="2351" width="33" style="4" hidden="1"/>
    <col min="2352" max="2352" width="20.5703125" style="4" hidden="1"/>
    <col min="2353" max="2353" width="46.85546875" style="4" hidden="1"/>
    <col min="2354" max="2354" width="32.7109375" style="4" hidden="1"/>
    <col min="2355" max="2588" width="11.42578125" style="4" hidden="1"/>
    <col min="2589" max="2589" width="18.5703125" style="4" hidden="1"/>
    <col min="2590" max="2590" width="11" style="4" hidden="1"/>
    <col min="2591" max="2591" width="29.85546875" style="4" hidden="1"/>
    <col min="2592" max="2592" width="19" style="4" hidden="1"/>
    <col min="2593" max="2593" width="21.85546875" style="4" hidden="1"/>
    <col min="2594" max="2594" width="20" style="4" hidden="1"/>
    <col min="2595" max="2596" width="33.28515625" style="4" hidden="1"/>
    <col min="2597" max="2597" width="20.42578125" style="4" hidden="1"/>
    <col min="2598" max="2598" width="26.140625" style="4" hidden="1"/>
    <col min="2599" max="2599" width="34" style="4" hidden="1"/>
    <col min="2600" max="2600" width="18.28515625" style="4" hidden="1"/>
    <col min="2601" max="2601" width="18.7109375" style="4" hidden="1"/>
    <col min="2602" max="2602" width="22" style="4" hidden="1"/>
    <col min="2603" max="2603" width="20.5703125" style="4" hidden="1"/>
    <col min="2604" max="2604" width="22" style="4" hidden="1"/>
    <col min="2605" max="2605" width="20.5703125" style="4" hidden="1"/>
    <col min="2606" max="2606" width="24" style="4" hidden="1"/>
    <col min="2607" max="2607" width="33" style="4" hidden="1"/>
    <col min="2608" max="2608" width="20.5703125" style="4" hidden="1"/>
    <col min="2609" max="2609" width="46.85546875" style="4" hidden="1"/>
    <col min="2610" max="2610" width="32.7109375" style="4" hidden="1"/>
    <col min="2611" max="2844" width="11.42578125" style="4" hidden="1"/>
    <col min="2845" max="2845" width="18.5703125" style="4" hidden="1"/>
    <col min="2846" max="2846" width="11" style="4" hidden="1"/>
    <col min="2847" max="2847" width="29.85546875" style="4" hidden="1"/>
    <col min="2848" max="2848" width="19" style="4" hidden="1"/>
    <col min="2849" max="2849" width="21.85546875" style="4" hidden="1"/>
    <col min="2850" max="2850" width="20" style="4" hidden="1"/>
    <col min="2851" max="2852" width="33.28515625" style="4" hidden="1"/>
    <col min="2853" max="2853" width="20.42578125" style="4" hidden="1"/>
    <col min="2854" max="2854" width="26.140625" style="4" hidden="1"/>
    <col min="2855" max="2855" width="34" style="4" hidden="1"/>
    <col min="2856" max="2856" width="18.28515625" style="4" hidden="1"/>
    <col min="2857" max="2857" width="18.7109375" style="4" hidden="1"/>
    <col min="2858" max="2858" width="22" style="4" hidden="1"/>
    <col min="2859" max="2859" width="20.5703125" style="4" hidden="1"/>
    <col min="2860" max="2860" width="22" style="4" hidden="1"/>
    <col min="2861" max="2861" width="20.5703125" style="4" hidden="1"/>
    <col min="2862" max="2862" width="24" style="4" hidden="1"/>
    <col min="2863" max="2863" width="33" style="4" hidden="1"/>
    <col min="2864" max="2864" width="20.5703125" style="4" hidden="1"/>
    <col min="2865" max="2865" width="46.85546875" style="4" hidden="1"/>
    <col min="2866" max="2866" width="32.7109375" style="4" hidden="1"/>
    <col min="2867" max="3100" width="11.42578125" style="4" hidden="1"/>
    <col min="3101" max="3101" width="18.5703125" style="4" hidden="1"/>
    <col min="3102" max="3102" width="11" style="4" hidden="1"/>
    <col min="3103" max="3103" width="29.85546875" style="4" hidden="1"/>
    <col min="3104" max="3104" width="19" style="4" hidden="1"/>
    <col min="3105" max="3105" width="21.85546875" style="4" hidden="1"/>
    <col min="3106" max="3106" width="20" style="4" hidden="1"/>
    <col min="3107" max="3108" width="33.28515625" style="4" hidden="1"/>
    <col min="3109" max="3109" width="20.42578125" style="4" hidden="1"/>
    <col min="3110" max="3110" width="26.140625" style="4" hidden="1"/>
    <col min="3111" max="3111" width="34" style="4" hidden="1"/>
    <col min="3112" max="3112" width="18.28515625" style="4" hidden="1"/>
    <col min="3113" max="3113" width="18.7109375" style="4" hidden="1"/>
    <col min="3114" max="3114" width="22" style="4" hidden="1"/>
    <col min="3115" max="3115" width="20.5703125" style="4" hidden="1"/>
    <col min="3116" max="3116" width="22" style="4" hidden="1"/>
    <col min="3117" max="3117" width="20.5703125" style="4" hidden="1"/>
    <col min="3118" max="3118" width="24" style="4" hidden="1"/>
    <col min="3119" max="3119" width="33" style="4" hidden="1"/>
    <col min="3120" max="3120" width="20.5703125" style="4" hidden="1"/>
    <col min="3121" max="3121" width="46.85546875" style="4" hidden="1"/>
    <col min="3122" max="3122" width="32.7109375" style="4" hidden="1"/>
    <col min="3123" max="3356" width="11.42578125" style="4" hidden="1"/>
    <col min="3357" max="3357" width="18.5703125" style="4" hidden="1"/>
    <col min="3358" max="3358" width="11" style="4" hidden="1"/>
    <col min="3359" max="3359" width="29.85546875" style="4" hidden="1"/>
    <col min="3360" max="3360" width="19" style="4" hidden="1"/>
    <col min="3361" max="3361" width="21.85546875" style="4" hidden="1"/>
    <col min="3362" max="3362" width="20" style="4" hidden="1"/>
    <col min="3363" max="3364" width="33.28515625" style="4" hidden="1"/>
    <col min="3365" max="3365" width="20.42578125" style="4" hidden="1"/>
    <col min="3366" max="3366" width="26.140625" style="4" hidden="1"/>
    <col min="3367" max="3367" width="34" style="4" hidden="1"/>
    <col min="3368" max="3368" width="18.28515625" style="4" hidden="1"/>
    <col min="3369" max="3369" width="18.7109375" style="4" hidden="1"/>
    <col min="3370" max="3370" width="22" style="4" hidden="1"/>
    <col min="3371" max="3371" width="20.5703125" style="4" hidden="1"/>
    <col min="3372" max="3372" width="22" style="4" hidden="1"/>
    <col min="3373" max="3373" width="20.5703125" style="4" hidden="1"/>
    <col min="3374" max="3374" width="24" style="4" hidden="1"/>
    <col min="3375" max="3375" width="33" style="4" hidden="1"/>
    <col min="3376" max="3376" width="20.5703125" style="4" hidden="1"/>
    <col min="3377" max="3377" width="46.85546875" style="4" hidden="1"/>
    <col min="3378" max="3378" width="32.7109375" style="4" hidden="1"/>
    <col min="3379" max="3612" width="11.42578125" style="4" hidden="1"/>
    <col min="3613" max="3613" width="18.5703125" style="4" hidden="1"/>
    <col min="3614" max="3614" width="11" style="4" hidden="1"/>
    <col min="3615" max="3615" width="29.85546875" style="4" hidden="1"/>
    <col min="3616" max="3616" width="19" style="4" hidden="1"/>
    <col min="3617" max="3617" width="21.85546875" style="4" hidden="1"/>
    <col min="3618" max="3618" width="20" style="4" hidden="1"/>
    <col min="3619" max="3620" width="33.28515625" style="4" hidden="1"/>
    <col min="3621" max="3621" width="20.42578125" style="4" hidden="1"/>
    <col min="3622" max="3622" width="26.140625" style="4" hidden="1"/>
    <col min="3623" max="3623" width="34" style="4" hidden="1"/>
    <col min="3624" max="3624" width="18.28515625" style="4" hidden="1"/>
    <col min="3625" max="3625" width="18.7109375" style="4" hidden="1"/>
    <col min="3626" max="3626" width="22" style="4" hidden="1"/>
    <col min="3627" max="3627" width="20.5703125" style="4" hidden="1"/>
    <col min="3628" max="3628" width="22" style="4" hidden="1"/>
    <col min="3629" max="3629" width="20.5703125" style="4" hidden="1"/>
    <col min="3630" max="3630" width="24" style="4" hidden="1"/>
    <col min="3631" max="3631" width="33" style="4" hidden="1"/>
    <col min="3632" max="3632" width="20.5703125" style="4" hidden="1"/>
    <col min="3633" max="3633" width="46.85546875" style="4" hidden="1"/>
    <col min="3634" max="3634" width="32.7109375" style="4" hidden="1"/>
    <col min="3635" max="3868" width="11.42578125" style="4" hidden="1"/>
    <col min="3869" max="3869" width="18.5703125" style="4" hidden="1"/>
    <col min="3870" max="3870" width="11" style="4" hidden="1"/>
    <col min="3871" max="3871" width="29.85546875" style="4" hidden="1"/>
    <col min="3872" max="3872" width="19" style="4" hidden="1"/>
    <col min="3873" max="3873" width="21.85546875" style="4" hidden="1"/>
    <col min="3874" max="3874" width="20" style="4" hidden="1"/>
    <col min="3875" max="3876" width="33.28515625" style="4" hidden="1"/>
    <col min="3877" max="3877" width="20.42578125" style="4" hidden="1"/>
    <col min="3878" max="3878" width="26.140625" style="4" hidden="1"/>
    <col min="3879" max="3879" width="34" style="4" hidden="1"/>
    <col min="3880" max="3880" width="18.28515625" style="4" hidden="1"/>
    <col min="3881" max="3881" width="18.7109375" style="4" hidden="1"/>
    <col min="3882" max="3882" width="22" style="4" hidden="1"/>
    <col min="3883" max="3883" width="20.5703125" style="4" hidden="1"/>
    <col min="3884" max="3884" width="22" style="4" hidden="1"/>
    <col min="3885" max="3885" width="20.5703125" style="4" hidden="1"/>
    <col min="3886" max="3886" width="24" style="4" hidden="1"/>
    <col min="3887" max="3887" width="33" style="4" hidden="1"/>
    <col min="3888" max="3888" width="20.5703125" style="4" hidden="1"/>
    <col min="3889" max="3889" width="46.85546875" style="4" hidden="1"/>
    <col min="3890" max="3890" width="32.7109375" style="4" hidden="1"/>
    <col min="3891" max="4124" width="11.42578125" style="4" hidden="1"/>
    <col min="4125" max="4125" width="18.5703125" style="4" hidden="1"/>
    <col min="4126" max="4126" width="11" style="4" hidden="1"/>
    <col min="4127" max="4127" width="29.85546875" style="4" hidden="1"/>
    <col min="4128" max="4128" width="19" style="4" hidden="1"/>
    <col min="4129" max="4129" width="21.85546875" style="4" hidden="1"/>
    <col min="4130" max="4130" width="20" style="4" hidden="1"/>
    <col min="4131" max="4132" width="33.28515625" style="4" hidden="1"/>
    <col min="4133" max="4133" width="20.42578125" style="4" hidden="1"/>
    <col min="4134" max="4134" width="26.140625" style="4" hidden="1"/>
    <col min="4135" max="4135" width="34" style="4" hidden="1"/>
    <col min="4136" max="4136" width="18.28515625" style="4" hidden="1"/>
    <col min="4137" max="4137" width="18.7109375" style="4" hidden="1"/>
    <col min="4138" max="4138" width="22" style="4" hidden="1"/>
    <col min="4139" max="4139" width="20.5703125" style="4" hidden="1"/>
    <col min="4140" max="4140" width="22" style="4" hidden="1"/>
    <col min="4141" max="4141" width="20.5703125" style="4" hidden="1"/>
    <col min="4142" max="4142" width="24" style="4" hidden="1"/>
    <col min="4143" max="4143" width="33" style="4" hidden="1"/>
    <col min="4144" max="4144" width="20.5703125" style="4" hidden="1"/>
    <col min="4145" max="4145" width="46.85546875" style="4" hidden="1"/>
    <col min="4146" max="4146" width="32.7109375" style="4" hidden="1"/>
    <col min="4147" max="4380" width="11.42578125" style="4" hidden="1"/>
    <col min="4381" max="4381" width="18.5703125" style="4" hidden="1"/>
    <col min="4382" max="4382" width="11" style="4" hidden="1"/>
    <col min="4383" max="4383" width="29.85546875" style="4" hidden="1"/>
    <col min="4384" max="4384" width="19" style="4" hidden="1"/>
    <col min="4385" max="4385" width="21.85546875" style="4" hidden="1"/>
    <col min="4386" max="4386" width="20" style="4" hidden="1"/>
    <col min="4387" max="4388" width="33.28515625" style="4" hidden="1"/>
    <col min="4389" max="4389" width="20.42578125" style="4" hidden="1"/>
    <col min="4390" max="4390" width="26.140625" style="4" hidden="1"/>
    <col min="4391" max="4391" width="34" style="4" hidden="1"/>
    <col min="4392" max="4392" width="18.28515625" style="4" hidden="1"/>
    <col min="4393" max="4393" width="18.7109375" style="4" hidden="1"/>
    <col min="4394" max="4394" width="22" style="4" hidden="1"/>
    <col min="4395" max="4395" width="20.5703125" style="4" hidden="1"/>
    <col min="4396" max="4396" width="22" style="4" hidden="1"/>
    <col min="4397" max="4397" width="20.5703125" style="4" hidden="1"/>
    <col min="4398" max="4398" width="24" style="4" hidden="1"/>
    <col min="4399" max="4399" width="33" style="4" hidden="1"/>
    <col min="4400" max="4400" width="20.5703125" style="4" hidden="1"/>
    <col min="4401" max="4401" width="46.85546875" style="4" hidden="1"/>
    <col min="4402" max="4402" width="32.7109375" style="4" hidden="1"/>
    <col min="4403" max="4636" width="11.42578125" style="4" hidden="1"/>
    <col min="4637" max="4637" width="18.5703125" style="4" hidden="1"/>
    <col min="4638" max="4638" width="11" style="4" hidden="1"/>
    <col min="4639" max="4639" width="29.85546875" style="4" hidden="1"/>
    <col min="4640" max="4640" width="19" style="4" hidden="1"/>
    <col min="4641" max="4641" width="21.85546875" style="4" hidden="1"/>
    <col min="4642" max="4642" width="20" style="4" hidden="1"/>
    <col min="4643" max="4644" width="33.28515625" style="4" hidden="1"/>
    <col min="4645" max="4645" width="20.42578125" style="4" hidden="1"/>
    <col min="4646" max="4646" width="26.140625" style="4" hidden="1"/>
    <col min="4647" max="4647" width="34" style="4" hidden="1"/>
    <col min="4648" max="4648" width="18.28515625" style="4" hidden="1"/>
    <col min="4649" max="4649" width="18.7109375" style="4" hidden="1"/>
    <col min="4650" max="4650" width="22" style="4" hidden="1"/>
    <col min="4651" max="4651" width="20.5703125" style="4" hidden="1"/>
    <col min="4652" max="4652" width="22" style="4" hidden="1"/>
    <col min="4653" max="4653" width="20.5703125" style="4" hidden="1"/>
    <col min="4654" max="4654" width="24" style="4" hidden="1"/>
    <col min="4655" max="4655" width="33" style="4" hidden="1"/>
    <col min="4656" max="4656" width="20.5703125" style="4" hidden="1"/>
    <col min="4657" max="4657" width="46.85546875" style="4" hidden="1"/>
    <col min="4658" max="4658" width="32.7109375" style="4" hidden="1"/>
    <col min="4659" max="4892" width="11.42578125" style="4" hidden="1"/>
    <col min="4893" max="4893" width="18.5703125" style="4" hidden="1"/>
    <col min="4894" max="4894" width="11" style="4" hidden="1"/>
    <col min="4895" max="4895" width="29.85546875" style="4" hidden="1"/>
    <col min="4896" max="4896" width="19" style="4" hidden="1"/>
    <col min="4897" max="4897" width="21.85546875" style="4" hidden="1"/>
    <col min="4898" max="4898" width="20" style="4" hidden="1"/>
    <col min="4899" max="4900" width="33.28515625" style="4" hidden="1"/>
    <col min="4901" max="4901" width="20.42578125" style="4" hidden="1"/>
    <col min="4902" max="4902" width="26.140625" style="4" hidden="1"/>
    <col min="4903" max="4903" width="34" style="4" hidden="1"/>
    <col min="4904" max="4904" width="18.28515625" style="4" hidden="1"/>
    <col min="4905" max="4905" width="18.7109375" style="4" hidden="1"/>
    <col min="4906" max="4906" width="22" style="4" hidden="1"/>
    <col min="4907" max="4907" width="20.5703125" style="4" hidden="1"/>
    <col min="4908" max="4908" width="22" style="4" hidden="1"/>
    <col min="4909" max="4909" width="20.5703125" style="4" hidden="1"/>
    <col min="4910" max="4910" width="24" style="4" hidden="1"/>
    <col min="4911" max="4911" width="33" style="4" hidden="1"/>
    <col min="4912" max="4912" width="20.5703125" style="4" hidden="1"/>
    <col min="4913" max="4913" width="46.85546875" style="4" hidden="1"/>
    <col min="4914" max="4914" width="32.7109375" style="4" hidden="1"/>
    <col min="4915" max="5148" width="11.42578125" style="4" hidden="1"/>
    <col min="5149" max="5149" width="18.5703125" style="4" hidden="1"/>
    <col min="5150" max="5150" width="11" style="4" hidden="1"/>
    <col min="5151" max="5151" width="29.85546875" style="4" hidden="1"/>
    <col min="5152" max="5152" width="19" style="4" hidden="1"/>
    <col min="5153" max="5153" width="21.85546875" style="4" hidden="1"/>
    <col min="5154" max="5154" width="20" style="4" hidden="1"/>
    <col min="5155" max="5156" width="33.28515625" style="4" hidden="1"/>
    <col min="5157" max="5157" width="20.42578125" style="4" hidden="1"/>
    <col min="5158" max="5158" width="26.140625" style="4" hidden="1"/>
    <col min="5159" max="5159" width="34" style="4" hidden="1"/>
    <col min="5160" max="5160" width="18.28515625" style="4" hidden="1"/>
    <col min="5161" max="5161" width="18.7109375" style="4" hidden="1"/>
    <col min="5162" max="5162" width="22" style="4" hidden="1"/>
    <col min="5163" max="5163" width="20.5703125" style="4" hidden="1"/>
    <col min="5164" max="5164" width="22" style="4" hidden="1"/>
    <col min="5165" max="5165" width="20.5703125" style="4" hidden="1"/>
    <col min="5166" max="5166" width="24" style="4" hidden="1"/>
    <col min="5167" max="5167" width="33" style="4" hidden="1"/>
    <col min="5168" max="5168" width="20.5703125" style="4" hidden="1"/>
    <col min="5169" max="5169" width="46.85546875" style="4" hidden="1"/>
    <col min="5170" max="5170" width="32.7109375" style="4" hidden="1"/>
    <col min="5171" max="5404" width="11.42578125" style="4" hidden="1"/>
    <col min="5405" max="5405" width="18.5703125" style="4" hidden="1"/>
    <col min="5406" max="5406" width="11" style="4" hidden="1"/>
    <col min="5407" max="5407" width="29.85546875" style="4" hidden="1"/>
    <col min="5408" max="5408" width="19" style="4" hidden="1"/>
    <col min="5409" max="5409" width="21.85546875" style="4" hidden="1"/>
    <col min="5410" max="5410" width="20" style="4" hidden="1"/>
    <col min="5411" max="5412" width="33.28515625" style="4" hidden="1"/>
    <col min="5413" max="5413" width="20.42578125" style="4" hidden="1"/>
    <col min="5414" max="5414" width="26.140625" style="4" hidden="1"/>
    <col min="5415" max="5415" width="34" style="4" hidden="1"/>
    <col min="5416" max="5416" width="18.28515625" style="4" hidden="1"/>
    <col min="5417" max="5417" width="18.7109375" style="4" hidden="1"/>
    <col min="5418" max="5418" width="22" style="4" hidden="1"/>
    <col min="5419" max="5419" width="20.5703125" style="4" hidden="1"/>
    <col min="5420" max="5420" width="22" style="4" hidden="1"/>
    <col min="5421" max="5421" width="20.5703125" style="4" hidden="1"/>
    <col min="5422" max="5422" width="24" style="4" hidden="1"/>
    <col min="5423" max="5423" width="33" style="4" hidden="1"/>
    <col min="5424" max="5424" width="20.5703125" style="4" hidden="1"/>
    <col min="5425" max="5425" width="46.85546875" style="4" hidden="1"/>
    <col min="5426" max="5426" width="32.7109375" style="4" hidden="1"/>
    <col min="5427" max="5660" width="11.42578125" style="4" hidden="1"/>
    <col min="5661" max="5661" width="18.5703125" style="4" hidden="1"/>
    <col min="5662" max="5662" width="11" style="4" hidden="1"/>
    <col min="5663" max="5663" width="29.85546875" style="4" hidden="1"/>
    <col min="5664" max="5664" width="19" style="4" hidden="1"/>
    <col min="5665" max="5665" width="21.85546875" style="4" hidden="1"/>
    <col min="5666" max="5666" width="20" style="4" hidden="1"/>
    <col min="5667" max="5668" width="33.28515625" style="4" hidden="1"/>
    <col min="5669" max="5669" width="20.42578125" style="4" hidden="1"/>
    <col min="5670" max="5670" width="26.140625" style="4" hidden="1"/>
    <col min="5671" max="5671" width="34" style="4" hidden="1"/>
    <col min="5672" max="5672" width="18.28515625" style="4" hidden="1"/>
    <col min="5673" max="5673" width="18.7109375" style="4" hidden="1"/>
    <col min="5674" max="5674" width="22" style="4" hidden="1"/>
    <col min="5675" max="5675" width="20.5703125" style="4" hidden="1"/>
    <col min="5676" max="5676" width="22" style="4" hidden="1"/>
    <col min="5677" max="5677" width="20.5703125" style="4" hidden="1"/>
    <col min="5678" max="5678" width="24" style="4" hidden="1"/>
    <col min="5679" max="5679" width="33" style="4" hidden="1"/>
    <col min="5680" max="5680" width="20.5703125" style="4" hidden="1"/>
    <col min="5681" max="5681" width="46.85546875" style="4" hidden="1"/>
    <col min="5682" max="5682" width="32.7109375" style="4" hidden="1"/>
    <col min="5683" max="5916" width="11.42578125" style="4" hidden="1"/>
    <col min="5917" max="5917" width="18.5703125" style="4" hidden="1"/>
    <col min="5918" max="5918" width="11" style="4" hidden="1"/>
    <col min="5919" max="5919" width="29.85546875" style="4" hidden="1"/>
    <col min="5920" max="5920" width="19" style="4" hidden="1"/>
    <col min="5921" max="5921" width="21.85546875" style="4" hidden="1"/>
    <col min="5922" max="5922" width="20" style="4" hidden="1"/>
    <col min="5923" max="5924" width="33.28515625" style="4" hidden="1"/>
    <col min="5925" max="5925" width="20.42578125" style="4" hidden="1"/>
    <col min="5926" max="5926" width="26.140625" style="4" hidden="1"/>
    <col min="5927" max="5927" width="34" style="4" hidden="1"/>
    <col min="5928" max="5928" width="18.28515625" style="4" hidden="1"/>
    <col min="5929" max="5929" width="18.7109375" style="4" hidden="1"/>
    <col min="5930" max="5930" width="22" style="4" hidden="1"/>
    <col min="5931" max="5931" width="20.5703125" style="4" hidden="1"/>
    <col min="5932" max="5932" width="22" style="4" hidden="1"/>
    <col min="5933" max="5933" width="20.5703125" style="4" hidden="1"/>
    <col min="5934" max="5934" width="24" style="4" hidden="1"/>
    <col min="5935" max="5935" width="33" style="4" hidden="1"/>
    <col min="5936" max="5936" width="20.5703125" style="4" hidden="1"/>
    <col min="5937" max="5937" width="46.85546875" style="4" hidden="1"/>
    <col min="5938" max="5938" width="32.7109375" style="4" hidden="1"/>
    <col min="5939" max="6172" width="11.42578125" style="4" hidden="1"/>
    <col min="6173" max="6173" width="18.5703125" style="4" hidden="1"/>
    <col min="6174" max="6174" width="11" style="4" hidden="1"/>
    <col min="6175" max="6175" width="29.85546875" style="4" hidden="1"/>
    <col min="6176" max="6176" width="19" style="4" hidden="1"/>
    <col min="6177" max="6177" width="21.85546875" style="4" hidden="1"/>
    <col min="6178" max="6178" width="20" style="4" hidden="1"/>
    <col min="6179" max="6180" width="33.28515625" style="4" hidden="1"/>
    <col min="6181" max="6181" width="20.42578125" style="4" hidden="1"/>
    <col min="6182" max="6182" width="26.140625" style="4" hidden="1"/>
    <col min="6183" max="6183" width="34" style="4" hidden="1"/>
    <col min="6184" max="6184" width="18.28515625" style="4" hidden="1"/>
    <col min="6185" max="6185" width="18.7109375" style="4" hidden="1"/>
    <col min="6186" max="6186" width="22" style="4" hidden="1"/>
    <col min="6187" max="6187" width="20.5703125" style="4" hidden="1"/>
    <col min="6188" max="6188" width="22" style="4" hidden="1"/>
    <col min="6189" max="6189" width="20.5703125" style="4" hidden="1"/>
    <col min="6190" max="6190" width="24" style="4" hidden="1"/>
    <col min="6191" max="6191" width="33" style="4" hidden="1"/>
    <col min="6192" max="6192" width="20.5703125" style="4" hidden="1"/>
    <col min="6193" max="6193" width="46.85546875" style="4" hidden="1"/>
    <col min="6194" max="6194" width="32.7109375" style="4" hidden="1"/>
    <col min="6195" max="6428" width="11.42578125" style="4" hidden="1"/>
    <col min="6429" max="6429" width="18.5703125" style="4" hidden="1"/>
    <col min="6430" max="6430" width="11" style="4" hidden="1"/>
    <col min="6431" max="6431" width="29.85546875" style="4" hidden="1"/>
    <col min="6432" max="6432" width="19" style="4" hidden="1"/>
    <col min="6433" max="6433" width="21.85546875" style="4" hidden="1"/>
    <col min="6434" max="6434" width="20" style="4" hidden="1"/>
    <col min="6435" max="6436" width="33.28515625" style="4" hidden="1"/>
    <col min="6437" max="6437" width="20.42578125" style="4" hidden="1"/>
    <col min="6438" max="6438" width="26.140625" style="4" hidden="1"/>
    <col min="6439" max="6439" width="34" style="4" hidden="1"/>
    <col min="6440" max="6440" width="18.28515625" style="4" hidden="1"/>
    <col min="6441" max="6441" width="18.7109375" style="4" hidden="1"/>
    <col min="6442" max="6442" width="22" style="4" hidden="1"/>
    <col min="6443" max="6443" width="20.5703125" style="4" hidden="1"/>
    <col min="6444" max="6444" width="22" style="4" hidden="1"/>
    <col min="6445" max="6445" width="20.5703125" style="4" hidden="1"/>
    <col min="6446" max="6446" width="24" style="4" hidden="1"/>
    <col min="6447" max="6447" width="33" style="4" hidden="1"/>
    <col min="6448" max="6448" width="20.5703125" style="4" hidden="1"/>
    <col min="6449" max="6449" width="46.85546875" style="4" hidden="1"/>
    <col min="6450" max="6450" width="32.7109375" style="4" hidden="1"/>
    <col min="6451" max="6684" width="11.42578125" style="4" hidden="1"/>
    <col min="6685" max="6685" width="18.5703125" style="4" hidden="1"/>
    <col min="6686" max="6686" width="11" style="4" hidden="1"/>
    <col min="6687" max="6687" width="29.85546875" style="4" hidden="1"/>
    <col min="6688" max="6688" width="19" style="4" hidden="1"/>
    <col min="6689" max="6689" width="21.85546875" style="4" hidden="1"/>
    <col min="6690" max="6690" width="20" style="4" hidden="1"/>
    <col min="6691" max="6692" width="33.28515625" style="4" hidden="1"/>
    <col min="6693" max="6693" width="20.42578125" style="4" hidden="1"/>
    <col min="6694" max="6694" width="26.140625" style="4" hidden="1"/>
    <col min="6695" max="6695" width="34" style="4" hidden="1"/>
    <col min="6696" max="6696" width="18.28515625" style="4" hidden="1"/>
    <col min="6697" max="6697" width="18.7109375" style="4" hidden="1"/>
    <col min="6698" max="6698" width="22" style="4" hidden="1"/>
    <col min="6699" max="6699" width="20.5703125" style="4" hidden="1"/>
    <col min="6700" max="6700" width="22" style="4" hidden="1"/>
    <col min="6701" max="6701" width="20.5703125" style="4" hidden="1"/>
    <col min="6702" max="6702" width="24" style="4" hidden="1"/>
    <col min="6703" max="6703" width="33" style="4" hidden="1"/>
    <col min="6704" max="6704" width="20.5703125" style="4" hidden="1"/>
    <col min="6705" max="6705" width="46.85546875" style="4" hidden="1"/>
    <col min="6706" max="6706" width="32.7109375" style="4" hidden="1"/>
    <col min="6707" max="6940" width="11.42578125" style="4" hidden="1"/>
    <col min="6941" max="6941" width="18.5703125" style="4" hidden="1"/>
    <col min="6942" max="6942" width="11" style="4" hidden="1"/>
    <col min="6943" max="6943" width="29.85546875" style="4" hidden="1"/>
    <col min="6944" max="6944" width="19" style="4" hidden="1"/>
    <col min="6945" max="6945" width="21.85546875" style="4" hidden="1"/>
    <col min="6946" max="6946" width="20" style="4" hidden="1"/>
    <col min="6947" max="6948" width="33.28515625" style="4" hidden="1"/>
    <col min="6949" max="6949" width="20.42578125" style="4" hidden="1"/>
    <col min="6950" max="6950" width="26.140625" style="4" hidden="1"/>
    <col min="6951" max="6951" width="34" style="4" hidden="1"/>
    <col min="6952" max="6952" width="18.28515625" style="4" hidden="1"/>
    <col min="6953" max="6953" width="18.7109375" style="4" hidden="1"/>
    <col min="6954" max="6954" width="22" style="4" hidden="1"/>
    <col min="6955" max="6955" width="20.5703125" style="4" hidden="1"/>
    <col min="6956" max="6956" width="22" style="4" hidden="1"/>
    <col min="6957" max="6957" width="20.5703125" style="4" hidden="1"/>
    <col min="6958" max="6958" width="24" style="4" hidden="1"/>
    <col min="6959" max="6959" width="33" style="4" hidden="1"/>
    <col min="6960" max="6960" width="20.5703125" style="4" hidden="1"/>
    <col min="6961" max="6961" width="46.85546875" style="4" hidden="1"/>
    <col min="6962" max="6962" width="32.7109375" style="4" hidden="1"/>
    <col min="6963" max="7196" width="11.42578125" style="4" hidden="1"/>
    <col min="7197" max="7197" width="18.5703125" style="4" hidden="1"/>
    <col min="7198" max="7198" width="11" style="4" hidden="1"/>
    <col min="7199" max="7199" width="29.85546875" style="4" hidden="1"/>
    <col min="7200" max="7200" width="19" style="4" hidden="1"/>
    <col min="7201" max="7201" width="21.85546875" style="4" hidden="1"/>
    <col min="7202" max="7202" width="20" style="4" hidden="1"/>
    <col min="7203" max="7204" width="33.28515625" style="4" hidden="1"/>
    <col min="7205" max="7205" width="20.42578125" style="4" hidden="1"/>
    <col min="7206" max="7206" width="26.140625" style="4" hidden="1"/>
    <col min="7207" max="7207" width="34" style="4" hidden="1"/>
    <col min="7208" max="7208" width="18.28515625" style="4" hidden="1"/>
    <col min="7209" max="7209" width="18.7109375" style="4" hidden="1"/>
    <col min="7210" max="7210" width="22" style="4" hidden="1"/>
    <col min="7211" max="7211" width="20.5703125" style="4" hidden="1"/>
    <col min="7212" max="7212" width="22" style="4" hidden="1"/>
    <col min="7213" max="7213" width="20.5703125" style="4" hidden="1"/>
    <col min="7214" max="7214" width="24" style="4" hidden="1"/>
    <col min="7215" max="7215" width="33" style="4" hidden="1"/>
    <col min="7216" max="7216" width="20.5703125" style="4" hidden="1"/>
    <col min="7217" max="7217" width="46.85546875" style="4" hidden="1"/>
    <col min="7218" max="7218" width="32.7109375" style="4" hidden="1"/>
    <col min="7219" max="7452" width="11.42578125" style="4" hidden="1"/>
    <col min="7453" max="7453" width="18.5703125" style="4" hidden="1"/>
    <col min="7454" max="7454" width="11" style="4" hidden="1"/>
    <col min="7455" max="7455" width="29.85546875" style="4" hidden="1"/>
    <col min="7456" max="7456" width="19" style="4" hidden="1"/>
    <col min="7457" max="7457" width="21.85546875" style="4" hidden="1"/>
    <col min="7458" max="7458" width="20" style="4" hidden="1"/>
    <col min="7459" max="7460" width="33.28515625" style="4" hidden="1"/>
    <col min="7461" max="7461" width="20.42578125" style="4" hidden="1"/>
    <col min="7462" max="7462" width="26.140625" style="4" hidden="1"/>
    <col min="7463" max="7463" width="34" style="4" hidden="1"/>
    <col min="7464" max="7464" width="18.28515625" style="4" hidden="1"/>
    <col min="7465" max="7465" width="18.7109375" style="4" hidden="1"/>
    <col min="7466" max="7466" width="22" style="4" hidden="1"/>
    <col min="7467" max="7467" width="20.5703125" style="4" hidden="1"/>
    <col min="7468" max="7468" width="22" style="4" hidden="1"/>
    <col min="7469" max="7469" width="20.5703125" style="4" hidden="1"/>
    <col min="7470" max="7470" width="24" style="4" hidden="1"/>
    <col min="7471" max="7471" width="33" style="4" hidden="1"/>
    <col min="7472" max="7472" width="20.5703125" style="4" hidden="1"/>
    <col min="7473" max="7473" width="46.85546875" style="4" hidden="1"/>
    <col min="7474" max="7474" width="32.7109375" style="4" hidden="1"/>
    <col min="7475" max="7708" width="11.42578125" style="4" hidden="1"/>
    <col min="7709" max="7709" width="18.5703125" style="4" hidden="1"/>
    <col min="7710" max="7710" width="11" style="4" hidden="1"/>
    <col min="7711" max="7711" width="29.85546875" style="4" hidden="1"/>
    <col min="7712" max="7712" width="19" style="4" hidden="1"/>
    <col min="7713" max="7713" width="21.85546875" style="4" hidden="1"/>
    <col min="7714" max="7714" width="20" style="4" hidden="1"/>
    <col min="7715" max="7716" width="33.28515625" style="4" hidden="1"/>
    <col min="7717" max="7717" width="20.42578125" style="4" hidden="1"/>
    <col min="7718" max="7718" width="26.140625" style="4" hidden="1"/>
    <col min="7719" max="7719" width="34" style="4" hidden="1"/>
    <col min="7720" max="7720" width="18.28515625" style="4" hidden="1"/>
    <col min="7721" max="7721" width="18.7109375" style="4" hidden="1"/>
    <col min="7722" max="7722" width="22" style="4" hidden="1"/>
    <col min="7723" max="7723" width="20.5703125" style="4" hidden="1"/>
    <col min="7724" max="7724" width="22" style="4" hidden="1"/>
    <col min="7725" max="7725" width="20.5703125" style="4" hidden="1"/>
    <col min="7726" max="7726" width="24" style="4" hidden="1"/>
    <col min="7727" max="7727" width="33" style="4" hidden="1"/>
    <col min="7728" max="7728" width="20.5703125" style="4" hidden="1"/>
    <col min="7729" max="7729" width="46.85546875" style="4" hidden="1"/>
    <col min="7730" max="7730" width="32.7109375" style="4" hidden="1"/>
    <col min="7731" max="7964" width="11.42578125" style="4" hidden="1"/>
    <col min="7965" max="7965" width="18.5703125" style="4" hidden="1"/>
    <col min="7966" max="7966" width="11" style="4" hidden="1"/>
    <col min="7967" max="7967" width="29.85546875" style="4" hidden="1"/>
    <col min="7968" max="7968" width="19" style="4" hidden="1"/>
    <col min="7969" max="7969" width="21.85546875" style="4" hidden="1"/>
    <col min="7970" max="7970" width="20" style="4" hidden="1"/>
    <col min="7971" max="7972" width="33.28515625" style="4" hidden="1"/>
    <col min="7973" max="7973" width="20.42578125" style="4" hidden="1"/>
    <col min="7974" max="7974" width="26.140625" style="4" hidden="1"/>
    <col min="7975" max="7975" width="34" style="4" hidden="1"/>
    <col min="7976" max="7976" width="18.28515625" style="4" hidden="1"/>
    <col min="7977" max="7977" width="18.7109375" style="4" hidden="1"/>
    <col min="7978" max="7978" width="22" style="4" hidden="1"/>
    <col min="7979" max="7979" width="20.5703125" style="4" hidden="1"/>
    <col min="7980" max="7980" width="22" style="4" hidden="1"/>
    <col min="7981" max="7981" width="20.5703125" style="4" hidden="1"/>
    <col min="7982" max="7982" width="24" style="4" hidden="1"/>
    <col min="7983" max="7983" width="33" style="4" hidden="1"/>
    <col min="7984" max="7984" width="20.5703125" style="4" hidden="1"/>
    <col min="7985" max="7985" width="46.85546875" style="4" hidden="1"/>
    <col min="7986" max="7986" width="32.7109375" style="4" hidden="1"/>
    <col min="7987" max="8220" width="11.42578125" style="4" hidden="1"/>
    <col min="8221" max="8221" width="18.5703125" style="4" hidden="1"/>
    <col min="8222" max="8222" width="11" style="4" hidden="1"/>
    <col min="8223" max="8223" width="29.85546875" style="4" hidden="1"/>
    <col min="8224" max="8224" width="19" style="4" hidden="1"/>
    <col min="8225" max="8225" width="21.85546875" style="4" hidden="1"/>
    <col min="8226" max="8226" width="20" style="4" hidden="1"/>
    <col min="8227" max="8228" width="33.28515625" style="4" hidden="1"/>
    <col min="8229" max="8229" width="20.42578125" style="4" hidden="1"/>
    <col min="8230" max="8230" width="26.140625" style="4" hidden="1"/>
    <col min="8231" max="8231" width="34" style="4" hidden="1"/>
    <col min="8232" max="8232" width="18.28515625" style="4" hidden="1"/>
    <col min="8233" max="8233" width="18.7109375" style="4" hidden="1"/>
    <col min="8234" max="8234" width="22" style="4" hidden="1"/>
    <col min="8235" max="8235" width="20.5703125" style="4" hidden="1"/>
    <col min="8236" max="8236" width="22" style="4" hidden="1"/>
    <col min="8237" max="8237" width="20.5703125" style="4" hidden="1"/>
    <col min="8238" max="8238" width="24" style="4" hidden="1"/>
    <col min="8239" max="8239" width="33" style="4" hidden="1"/>
    <col min="8240" max="8240" width="20.5703125" style="4" hidden="1"/>
    <col min="8241" max="8241" width="46.85546875" style="4" hidden="1"/>
    <col min="8242" max="8242" width="32.7109375" style="4" hidden="1"/>
    <col min="8243" max="8476" width="11.42578125" style="4" hidden="1"/>
    <col min="8477" max="8477" width="18.5703125" style="4" hidden="1"/>
    <col min="8478" max="8478" width="11" style="4" hidden="1"/>
    <col min="8479" max="8479" width="29.85546875" style="4" hidden="1"/>
    <col min="8480" max="8480" width="19" style="4" hidden="1"/>
    <col min="8481" max="8481" width="21.85546875" style="4" hidden="1"/>
    <col min="8482" max="8482" width="20" style="4" hidden="1"/>
    <col min="8483" max="8484" width="33.28515625" style="4" hidden="1"/>
    <col min="8485" max="8485" width="20.42578125" style="4" hidden="1"/>
    <col min="8486" max="8486" width="26.140625" style="4" hidden="1"/>
    <col min="8487" max="8487" width="34" style="4" hidden="1"/>
    <col min="8488" max="8488" width="18.28515625" style="4" hidden="1"/>
    <col min="8489" max="8489" width="18.7109375" style="4" hidden="1"/>
    <col min="8490" max="8490" width="22" style="4" hidden="1"/>
    <col min="8491" max="8491" width="20.5703125" style="4" hidden="1"/>
    <col min="8492" max="8492" width="22" style="4" hidden="1"/>
    <col min="8493" max="8493" width="20.5703125" style="4" hidden="1"/>
    <col min="8494" max="8494" width="24" style="4" hidden="1"/>
    <col min="8495" max="8495" width="33" style="4" hidden="1"/>
    <col min="8496" max="8496" width="20.5703125" style="4" hidden="1"/>
    <col min="8497" max="8497" width="46.85546875" style="4" hidden="1"/>
    <col min="8498" max="8498" width="32.7109375" style="4" hidden="1"/>
    <col min="8499" max="8732" width="11.42578125" style="4" hidden="1"/>
    <col min="8733" max="8733" width="18.5703125" style="4" hidden="1"/>
    <col min="8734" max="8734" width="11" style="4" hidden="1"/>
    <col min="8735" max="8735" width="29.85546875" style="4" hidden="1"/>
    <col min="8736" max="8736" width="19" style="4" hidden="1"/>
    <col min="8737" max="8737" width="21.85546875" style="4" hidden="1"/>
    <col min="8738" max="8738" width="20" style="4" hidden="1"/>
    <col min="8739" max="8740" width="33.28515625" style="4" hidden="1"/>
    <col min="8741" max="8741" width="20.42578125" style="4" hidden="1"/>
    <col min="8742" max="8742" width="26.140625" style="4" hidden="1"/>
    <col min="8743" max="8743" width="34" style="4" hidden="1"/>
    <col min="8744" max="8744" width="18.28515625" style="4" hidden="1"/>
    <col min="8745" max="8745" width="18.7109375" style="4" hidden="1"/>
    <col min="8746" max="8746" width="22" style="4" hidden="1"/>
    <col min="8747" max="8747" width="20.5703125" style="4" hidden="1"/>
    <col min="8748" max="8748" width="22" style="4" hidden="1"/>
    <col min="8749" max="8749" width="20.5703125" style="4" hidden="1"/>
    <col min="8750" max="8750" width="24" style="4" hidden="1"/>
    <col min="8751" max="8751" width="33" style="4" hidden="1"/>
    <col min="8752" max="8752" width="20.5703125" style="4" hidden="1"/>
    <col min="8753" max="8753" width="46.85546875" style="4" hidden="1"/>
    <col min="8754" max="8754" width="32.7109375" style="4" hidden="1"/>
    <col min="8755" max="8988" width="11.42578125" style="4" hidden="1"/>
    <col min="8989" max="8989" width="18.5703125" style="4" hidden="1"/>
    <col min="8990" max="8990" width="11" style="4" hidden="1"/>
    <col min="8991" max="8991" width="29.85546875" style="4" hidden="1"/>
    <col min="8992" max="8992" width="19" style="4" hidden="1"/>
    <col min="8993" max="8993" width="21.85546875" style="4" hidden="1"/>
    <col min="8994" max="8994" width="20" style="4" hidden="1"/>
    <col min="8995" max="8996" width="33.28515625" style="4" hidden="1"/>
    <col min="8997" max="8997" width="20.42578125" style="4" hidden="1"/>
    <col min="8998" max="8998" width="26.140625" style="4" hidden="1"/>
    <col min="8999" max="8999" width="34" style="4" hidden="1"/>
    <col min="9000" max="9000" width="18.28515625" style="4" hidden="1"/>
    <col min="9001" max="9001" width="18.7109375" style="4" hidden="1"/>
    <col min="9002" max="9002" width="22" style="4" hidden="1"/>
    <col min="9003" max="9003" width="20.5703125" style="4" hidden="1"/>
    <col min="9004" max="9004" width="22" style="4" hidden="1"/>
    <col min="9005" max="9005" width="20.5703125" style="4" hidden="1"/>
    <col min="9006" max="9006" width="24" style="4" hidden="1"/>
    <col min="9007" max="9007" width="33" style="4" hidden="1"/>
    <col min="9008" max="9008" width="20.5703125" style="4" hidden="1"/>
    <col min="9009" max="9009" width="46.85546875" style="4" hidden="1"/>
    <col min="9010" max="9010" width="32.7109375" style="4" hidden="1"/>
    <col min="9011" max="9244" width="11.42578125" style="4" hidden="1"/>
    <col min="9245" max="9245" width="18.5703125" style="4" hidden="1"/>
    <col min="9246" max="9246" width="11" style="4" hidden="1"/>
    <col min="9247" max="9247" width="29.85546875" style="4" hidden="1"/>
    <col min="9248" max="9248" width="19" style="4" hidden="1"/>
    <col min="9249" max="9249" width="21.85546875" style="4" hidden="1"/>
    <col min="9250" max="9250" width="20" style="4" hidden="1"/>
    <col min="9251" max="9252" width="33.28515625" style="4" hidden="1"/>
    <col min="9253" max="9253" width="20.42578125" style="4" hidden="1"/>
    <col min="9254" max="9254" width="26.140625" style="4" hidden="1"/>
    <col min="9255" max="9255" width="34" style="4" hidden="1"/>
    <col min="9256" max="9256" width="18.28515625" style="4" hidden="1"/>
    <col min="9257" max="9257" width="18.7109375" style="4" hidden="1"/>
    <col min="9258" max="9258" width="22" style="4" hidden="1"/>
    <col min="9259" max="9259" width="20.5703125" style="4" hidden="1"/>
    <col min="9260" max="9260" width="22" style="4" hidden="1"/>
    <col min="9261" max="9261" width="20.5703125" style="4" hidden="1"/>
    <col min="9262" max="9262" width="24" style="4" hidden="1"/>
    <col min="9263" max="9263" width="33" style="4" hidden="1"/>
    <col min="9264" max="9264" width="20.5703125" style="4" hidden="1"/>
    <col min="9265" max="9265" width="46.85546875" style="4" hidden="1"/>
    <col min="9266" max="9266" width="32.7109375" style="4" hidden="1"/>
    <col min="9267" max="9500" width="11.42578125" style="4" hidden="1"/>
    <col min="9501" max="9501" width="18.5703125" style="4" hidden="1"/>
    <col min="9502" max="9502" width="11" style="4" hidden="1"/>
    <col min="9503" max="9503" width="29.85546875" style="4" hidden="1"/>
    <col min="9504" max="9504" width="19" style="4" hidden="1"/>
    <col min="9505" max="9505" width="21.85546875" style="4" hidden="1"/>
    <col min="9506" max="9506" width="20" style="4" hidden="1"/>
    <col min="9507" max="9508" width="33.28515625" style="4" hidden="1"/>
    <col min="9509" max="9509" width="20.42578125" style="4" hidden="1"/>
    <col min="9510" max="9510" width="26.140625" style="4" hidden="1"/>
    <col min="9511" max="9511" width="34" style="4" hidden="1"/>
    <col min="9512" max="9512" width="18.28515625" style="4" hidden="1"/>
    <col min="9513" max="9513" width="18.7109375" style="4" hidden="1"/>
    <col min="9514" max="9514" width="22" style="4" hidden="1"/>
    <col min="9515" max="9515" width="20.5703125" style="4" hidden="1"/>
    <col min="9516" max="9516" width="22" style="4" hidden="1"/>
    <col min="9517" max="9517" width="20.5703125" style="4" hidden="1"/>
    <col min="9518" max="9518" width="24" style="4" hidden="1"/>
    <col min="9519" max="9519" width="33" style="4" hidden="1"/>
    <col min="9520" max="9520" width="20.5703125" style="4" hidden="1"/>
    <col min="9521" max="9521" width="46.85546875" style="4" hidden="1"/>
    <col min="9522" max="9522" width="32.7109375" style="4" hidden="1"/>
    <col min="9523" max="9756" width="11.42578125" style="4" hidden="1"/>
    <col min="9757" max="9757" width="18.5703125" style="4" hidden="1"/>
    <col min="9758" max="9758" width="11" style="4" hidden="1"/>
    <col min="9759" max="9759" width="29.85546875" style="4" hidden="1"/>
    <col min="9760" max="9760" width="19" style="4" hidden="1"/>
    <col min="9761" max="9761" width="21.85546875" style="4" hidden="1"/>
    <col min="9762" max="9762" width="20" style="4" hidden="1"/>
    <col min="9763" max="9764" width="33.28515625" style="4" hidden="1"/>
    <col min="9765" max="9765" width="20.42578125" style="4" hidden="1"/>
    <col min="9766" max="9766" width="26.140625" style="4" hidden="1"/>
    <col min="9767" max="9767" width="34" style="4" hidden="1"/>
    <col min="9768" max="9768" width="18.28515625" style="4" hidden="1"/>
    <col min="9769" max="9769" width="18.7109375" style="4" hidden="1"/>
    <col min="9770" max="9770" width="22" style="4" hidden="1"/>
    <col min="9771" max="9771" width="20.5703125" style="4" hidden="1"/>
    <col min="9772" max="9772" width="22" style="4" hidden="1"/>
    <col min="9773" max="9773" width="20.5703125" style="4" hidden="1"/>
    <col min="9774" max="9774" width="24" style="4" hidden="1"/>
    <col min="9775" max="9775" width="33" style="4" hidden="1"/>
    <col min="9776" max="9776" width="20.5703125" style="4" hidden="1"/>
    <col min="9777" max="9777" width="46.85546875" style="4" hidden="1"/>
    <col min="9778" max="9778" width="32.7109375" style="4" hidden="1"/>
    <col min="9779" max="10012" width="11.42578125" style="4" hidden="1"/>
    <col min="10013" max="10013" width="18.5703125" style="4" hidden="1"/>
    <col min="10014" max="10014" width="11" style="4" hidden="1"/>
    <col min="10015" max="10015" width="29.85546875" style="4" hidden="1"/>
    <col min="10016" max="10016" width="19" style="4" hidden="1"/>
    <col min="10017" max="10017" width="21.85546875" style="4" hidden="1"/>
    <col min="10018" max="10018" width="20" style="4" hidden="1"/>
    <col min="10019" max="10020" width="33.28515625" style="4" hidden="1"/>
    <col min="10021" max="10021" width="20.42578125" style="4" hidden="1"/>
    <col min="10022" max="10022" width="26.140625" style="4" hidden="1"/>
    <col min="10023" max="10023" width="34" style="4" hidden="1"/>
    <col min="10024" max="10024" width="18.28515625" style="4" hidden="1"/>
    <col min="10025" max="10025" width="18.7109375" style="4" hidden="1"/>
    <col min="10026" max="10026" width="22" style="4" hidden="1"/>
    <col min="10027" max="10027" width="20.5703125" style="4" hidden="1"/>
    <col min="10028" max="10028" width="22" style="4" hidden="1"/>
    <col min="10029" max="10029" width="20.5703125" style="4" hidden="1"/>
    <col min="10030" max="10030" width="24" style="4" hidden="1"/>
    <col min="10031" max="10031" width="33" style="4" hidden="1"/>
    <col min="10032" max="10032" width="20.5703125" style="4" hidden="1"/>
    <col min="10033" max="10033" width="46.85546875" style="4" hidden="1"/>
    <col min="10034" max="10034" width="32.7109375" style="4" hidden="1"/>
    <col min="10035" max="10268" width="11.42578125" style="4" hidden="1"/>
    <col min="10269" max="10269" width="18.5703125" style="4" hidden="1"/>
    <col min="10270" max="10270" width="11" style="4" hidden="1"/>
    <col min="10271" max="10271" width="29.85546875" style="4" hidden="1"/>
    <col min="10272" max="10272" width="19" style="4" hidden="1"/>
    <col min="10273" max="10273" width="21.85546875" style="4" hidden="1"/>
    <col min="10274" max="10274" width="20" style="4" hidden="1"/>
    <col min="10275" max="10276" width="33.28515625" style="4" hidden="1"/>
    <col min="10277" max="10277" width="20.42578125" style="4" hidden="1"/>
    <col min="10278" max="10278" width="26.140625" style="4" hidden="1"/>
    <col min="10279" max="10279" width="34" style="4" hidden="1"/>
    <col min="10280" max="10280" width="18.28515625" style="4" hidden="1"/>
    <col min="10281" max="10281" width="18.7109375" style="4" hidden="1"/>
    <col min="10282" max="10282" width="22" style="4" hidden="1"/>
    <col min="10283" max="10283" width="20.5703125" style="4" hidden="1"/>
    <col min="10284" max="10284" width="22" style="4" hidden="1"/>
    <col min="10285" max="10285" width="20.5703125" style="4" hidden="1"/>
    <col min="10286" max="10286" width="24" style="4" hidden="1"/>
    <col min="10287" max="10287" width="33" style="4" hidden="1"/>
    <col min="10288" max="10288" width="20.5703125" style="4" hidden="1"/>
    <col min="10289" max="10289" width="46.85546875" style="4" hidden="1"/>
    <col min="10290" max="10290" width="32.7109375" style="4" hidden="1"/>
    <col min="10291" max="10524" width="11.42578125" style="4" hidden="1"/>
    <col min="10525" max="10525" width="18.5703125" style="4" hidden="1"/>
    <col min="10526" max="10526" width="11" style="4" hidden="1"/>
    <col min="10527" max="10527" width="29.85546875" style="4" hidden="1"/>
    <col min="10528" max="10528" width="19" style="4" hidden="1"/>
    <col min="10529" max="10529" width="21.85546875" style="4" hidden="1"/>
    <col min="10530" max="10530" width="20" style="4" hidden="1"/>
    <col min="10531" max="10532" width="33.28515625" style="4" hidden="1"/>
    <col min="10533" max="10533" width="20.42578125" style="4" hidden="1"/>
    <col min="10534" max="10534" width="26.140625" style="4" hidden="1"/>
    <col min="10535" max="10535" width="34" style="4" hidden="1"/>
    <col min="10536" max="10536" width="18.28515625" style="4" hidden="1"/>
    <col min="10537" max="10537" width="18.7109375" style="4" hidden="1"/>
    <col min="10538" max="10538" width="22" style="4" hidden="1"/>
    <col min="10539" max="10539" width="20.5703125" style="4" hidden="1"/>
    <col min="10540" max="10540" width="22" style="4" hidden="1"/>
    <col min="10541" max="10541" width="20.5703125" style="4" hidden="1"/>
    <col min="10542" max="10542" width="24" style="4" hidden="1"/>
    <col min="10543" max="10543" width="33" style="4" hidden="1"/>
    <col min="10544" max="10544" width="20.5703125" style="4" hidden="1"/>
    <col min="10545" max="10545" width="46.85546875" style="4" hidden="1"/>
    <col min="10546" max="10546" width="32.7109375" style="4" hidden="1"/>
    <col min="10547" max="10780" width="11.42578125" style="4" hidden="1"/>
    <col min="10781" max="10781" width="18.5703125" style="4" hidden="1"/>
    <col min="10782" max="10782" width="11" style="4" hidden="1"/>
    <col min="10783" max="10783" width="29.85546875" style="4" hidden="1"/>
    <col min="10784" max="10784" width="19" style="4" hidden="1"/>
    <col min="10785" max="10785" width="21.85546875" style="4" hidden="1"/>
    <col min="10786" max="10786" width="20" style="4" hidden="1"/>
    <col min="10787" max="10788" width="33.28515625" style="4" hidden="1"/>
    <col min="10789" max="10789" width="20.42578125" style="4" hidden="1"/>
    <col min="10790" max="10790" width="26.140625" style="4" hidden="1"/>
    <col min="10791" max="10791" width="34" style="4" hidden="1"/>
    <col min="10792" max="10792" width="18.28515625" style="4" hidden="1"/>
    <col min="10793" max="10793" width="18.7109375" style="4" hidden="1"/>
    <col min="10794" max="10794" width="22" style="4" hidden="1"/>
    <col min="10795" max="10795" width="20.5703125" style="4" hidden="1"/>
    <col min="10796" max="10796" width="22" style="4" hidden="1"/>
    <col min="10797" max="10797" width="20.5703125" style="4" hidden="1"/>
    <col min="10798" max="10798" width="24" style="4" hidden="1"/>
    <col min="10799" max="10799" width="33" style="4" hidden="1"/>
    <col min="10800" max="10800" width="20.5703125" style="4" hidden="1"/>
    <col min="10801" max="10801" width="46.85546875" style="4" hidden="1"/>
    <col min="10802" max="10802" width="32.7109375" style="4" hidden="1"/>
    <col min="10803" max="11036" width="11.42578125" style="4" hidden="1"/>
    <col min="11037" max="11037" width="18.5703125" style="4" hidden="1"/>
    <col min="11038" max="11038" width="11" style="4" hidden="1"/>
    <col min="11039" max="11039" width="29.85546875" style="4" hidden="1"/>
    <col min="11040" max="11040" width="19" style="4" hidden="1"/>
    <col min="11041" max="11041" width="21.85546875" style="4" hidden="1"/>
    <col min="11042" max="11042" width="20" style="4" hidden="1"/>
    <col min="11043" max="11044" width="33.28515625" style="4" hidden="1"/>
    <col min="11045" max="11045" width="20.42578125" style="4" hidden="1"/>
    <col min="11046" max="11046" width="26.140625" style="4" hidden="1"/>
    <col min="11047" max="11047" width="34" style="4" hidden="1"/>
    <col min="11048" max="11048" width="18.28515625" style="4" hidden="1"/>
    <col min="11049" max="11049" width="18.7109375" style="4" hidden="1"/>
    <col min="11050" max="11050" width="22" style="4" hidden="1"/>
    <col min="11051" max="11051" width="20.5703125" style="4" hidden="1"/>
    <col min="11052" max="11052" width="22" style="4" hidden="1"/>
    <col min="11053" max="11053" width="20.5703125" style="4" hidden="1"/>
    <col min="11054" max="11054" width="24" style="4" hidden="1"/>
    <col min="11055" max="11055" width="33" style="4" hidden="1"/>
    <col min="11056" max="11056" width="20.5703125" style="4" hidden="1"/>
    <col min="11057" max="11057" width="46.85546875" style="4" hidden="1"/>
    <col min="11058" max="11058" width="32.7109375" style="4" hidden="1"/>
    <col min="11059" max="11292" width="11.42578125" style="4" hidden="1"/>
    <col min="11293" max="11293" width="18.5703125" style="4" hidden="1"/>
    <col min="11294" max="11294" width="11" style="4" hidden="1"/>
    <col min="11295" max="11295" width="29.85546875" style="4" hidden="1"/>
    <col min="11296" max="11296" width="19" style="4" hidden="1"/>
    <col min="11297" max="11297" width="21.85546875" style="4" hidden="1"/>
    <col min="11298" max="11298" width="20" style="4" hidden="1"/>
    <col min="11299" max="11300" width="33.28515625" style="4" hidden="1"/>
    <col min="11301" max="11301" width="20.42578125" style="4" hidden="1"/>
    <col min="11302" max="11302" width="26.140625" style="4" hidden="1"/>
    <col min="11303" max="11303" width="34" style="4" hidden="1"/>
    <col min="11304" max="11304" width="18.28515625" style="4" hidden="1"/>
    <col min="11305" max="11305" width="18.7109375" style="4" hidden="1"/>
    <col min="11306" max="11306" width="22" style="4" hidden="1"/>
    <col min="11307" max="11307" width="20.5703125" style="4" hidden="1"/>
    <col min="11308" max="11308" width="22" style="4" hidden="1"/>
    <col min="11309" max="11309" width="20.5703125" style="4" hidden="1"/>
    <col min="11310" max="11310" width="24" style="4" hidden="1"/>
    <col min="11311" max="11311" width="33" style="4" hidden="1"/>
    <col min="11312" max="11312" width="20.5703125" style="4" hidden="1"/>
    <col min="11313" max="11313" width="46.85546875" style="4" hidden="1"/>
    <col min="11314" max="11314" width="32.7109375" style="4" hidden="1"/>
    <col min="11315" max="11548" width="11.42578125" style="4" hidden="1"/>
    <col min="11549" max="11549" width="18.5703125" style="4" hidden="1"/>
    <col min="11550" max="11550" width="11" style="4" hidden="1"/>
    <col min="11551" max="11551" width="29.85546875" style="4" hidden="1"/>
    <col min="11552" max="11552" width="19" style="4" hidden="1"/>
    <col min="11553" max="11553" width="21.85546875" style="4" hidden="1"/>
    <col min="11554" max="11554" width="20" style="4" hidden="1"/>
    <col min="11555" max="11556" width="33.28515625" style="4" hidden="1"/>
    <col min="11557" max="11557" width="20.42578125" style="4" hidden="1"/>
    <col min="11558" max="11558" width="26.140625" style="4" hidden="1"/>
    <col min="11559" max="11559" width="34" style="4" hidden="1"/>
    <col min="11560" max="11560" width="18.28515625" style="4" hidden="1"/>
    <col min="11561" max="11561" width="18.7109375" style="4" hidden="1"/>
    <col min="11562" max="11562" width="22" style="4" hidden="1"/>
    <col min="11563" max="11563" width="20.5703125" style="4" hidden="1"/>
    <col min="11564" max="11564" width="22" style="4" hidden="1"/>
    <col min="11565" max="11565" width="20.5703125" style="4" hidden="1"/>
    <col min="11566" max="11566" width="24" style="4" hidden="1"/>
    <col min="11567" max="11567" width="33" style="4" hidden="1"/>
    <col min="11568" max="11568" width="20.5703125" style="4" hidden="1"/>
    <col min="11569" max="11569" width="46.85546875" style="4" hidden="1"/>
    <col min="11570" max="11570" width="32.7109375" style="4" hidden="1"/>
    <col min="11571" max="11804" width="11.42578125" style="4" hidden="1"/>
    <col min="11805" max="11805" width="18.5703125" style="4" hidden="1"/>
    <col min="11806" max="11806" width="11" style="4" hidden="1"/>
    <col min="11807" max="11807" width="29.85546875" style="4" hidden="1"/>
    <col min="11808" max="11808" width="19" style="4" hidden="1"/>
    <col min="11809" max="11809" width="21.85546875" style="4" hidden="1"/>
    <col min="11810" max="11810" width="20" style="4" hidden="1"/>
    <col min="11811" max="11812" width="33.28515625" style="4" hidden="1"/>
    <col min="11813" max="11813" width="20.42578125" style="4" hidden="1"/>
    <col min="11814" max="11814" width="26.140625" style="4" hidden="1"/>
    <col min="11815" max="11815" width="34" style="4" hidden="1"/>
    <col min="11816" max="11816" width="18.28515625" style="4" hidden="1"/>
    <col min="11817" max="11817" width="18.7109375" style="4" hidden="1"/>
    <col min="11818" max="11818" width="22" style="4" hidden="1"/>
    <col min="11819" max="11819" width="20.5703125" style="4" hidden="1"/>
    <col min="11820" max="11820" width="22" style="4" hidden="1"/>
    <col min="11821" max="11821" width="20.5703125" style="4" hidden="1"/>
    <col min="11822" max="11822" width="24" style="4" hidden="1"/>
    <col min="11823" max="11823" width="33" style="4" hidden="1"/>
    <col min="11824" max="11824" width="20.5703125" style="4" hidden="1"/>
    <col min="11825" max="11825" width="46.85546875" style="4" hidden="1"/>
    <col min="11826" max="11826" width="32.7109375" style="4" hidden="1"/>
    <col min="11827" max="12060" width="11.42578125" style="4" hidden="1"/>
    <col min="12061" max="12061" width="18.5703125" style="4" hidden="1"/>
    <col min="12062" max="12062" width="11" style="4" hidden="1"/>
    <col min="12063" max="12063" width="29.85546875" style="4" hidden="1"/>
    <col min="12064" max="12064" width="19" style="4" hidden="1"/>
    <col min="12065" max="12065" width="21.85546875" style="4" hidden="1"/>
    <col min="12066" max="12066" width="20" style="4" hidden="1"/>
    <col min="12067" max="12068" width="33.28515625" style="4" hidden="1"/>
    <col min="12069" max="12069" width="20.42578125" style="4" hidden="1"/>
    <col min="12070" max="12070" width="26.140625" style="4" hidden="1"/>
    <col min="12071" max="12071" width="34" style="4" hidden="1"/>
    <col min="12072" max="12072" width="18.28515625" style="4" hidden="1"/>
    <col min="12073" max="12073" width="18.7109375" style="4" hidden="1"/>
    <col min="12074" max="12074" width="22" style="4" hidden="1"/>
    <col min="12075" max="12075" width="20.5703125" style="4" hidden="1"/>
    <col min="12076" max="12076" width="22" style="4" hidden="1"/>
    <col min="12077" max="12077" width="20.5703125" style="4" hidden="1"/>
    <col min="12078" max="12078" width="24" style="4" hidden="1"/>
    <col min="12079" max="12079" width="33" style="4" hidden="1"/>
    <col min="12080" max="12080" width="20.5703125" style="4" hidden="1"/>
    <col min="12081" max="12081" width="46.85546875" style="4" hidden="1"/>
    <col min="12082" max="12082" width="32.7109375" style="4" hidden="1"/>
    <col min="12083" max="12316" width="11.42578125" style="4" hidden="1"/>
    <col min="12317" max="12317" width="18.5703125" style="4" hidden="1"/>
    <col min="12318" max="12318" width="11" style="4" hidden="1"/>
    <col min="12319" max="12319" width="29.85546875" style="4" hidden="1"/>
    <col min="12320" max="12320" width="19" style="4" hidden="1"/>
    <col min="12321" max="12321" width="21.85546875" style="4" hidden="1"/>
    <col min="12322" max="12322" width="20" style="4" hidden="1"/>
    <col min="12323" max="12324" width="33.28515625" style="4" hidden="1"/>
    <col min="12325" max="12325" width="20.42578125" style="4" hidden="1"/>
    <col min="12326" max="12326" width="26.140625" style="4" hidden="1"/>
    <col min="12327" max="12327" width="34" style="4" hidden="1"/>
    <col min="12328" max="12328" width="18.28515625" style="4" hidden="1"/>
    <col min="12329" max="12329" width="18.7109375" style="4" hidden="1"/>
    <col min="12330" max="12330" width="22" style="4" hidden="1"/>
    <col min="12331" max="12331" width="20.5703125" style="4" hidden="1"/>
    <col min="12332" max="12332" width="22" style="4" hidden="1"/>
    <col min="12333" max="12333" width="20.5703125" style="4" hidden="1"/>
    <col min="12334" max="12334" width="24" style="4" hidden="1"/>
    <col min="12335" max="12335" width="33" style="4" hidden="1"/>
    <col min="12336" max="12336" width="20.5703125" style="4" hidden="1"/>
    <col min="12337" max="12337" width="46.85546875" style="4" hidden="1"/>
    <col min="12338" max="12338" width="32.7109375" style="4" hidden="1"/>
    <col min="12339" max="12572" width="11.42578125" style="4" hidden="1"/>
    <col min="12573" max="12573" width="18.5703125" style="4" hidden="1"/>
    <col min="12574" max="12574" width="11" style="4" hidden="1"/>
    <col min="12575" max="12575" width="29.85546875" style="4" hidden="1"/>
    <col min="12576" max="12576" width="19" style="4" hidden="1"/>
    <col min="12577" max="12577" width="21.85546875" style="4" hidden="1"/>
    <col min="12578" max="12578" width="20" style="4" hidden="1"/>
    <col min="12579" max="12580" width="33.28515625" style="4" hidden="1"/>
    <col min="12581" max="12581" width="20.42578125" style="4" hidden="1"/>
    <col min="12582" max="12582" width="26.140625" style="4" hidden="1"/>
    <col min="12583" max="12583" width="34" style="4" hidden="1"/>
    <col min="12584" max="12584" width="18.28515625" style="4" hidden="1"/>
    <col min="12585" max="12585" width="18.7109375" style="4" hidden="1"/>
    <col min="12586" max="12586" width="22" style="4" hidden="1"/>
    <col min="12587" max="12587" width="20.5703125" style="4" hidden="1"/>
    <col min="12588" max="12588" width="22" style="4" hidden="1"/>
    <col min="12589" max="12589" width="20.5703125" style="4" hidden="1"/>
    <col min="12590" max="12590" width="24" style="4" hidden="1"/>
    <col min="12591" max="12591" width="33" style="4" hidden="1"/>
    <col min="12592" max="12592" width="20.5703125" style="4" hidden="1"/>
    <col min="12593" max="12593" width="46.85546875" style="4" hidden="1"/>
    <col min="12594" max="12594" width="32.7109375" style="4" hidden="1"/>
    <col min="12595" max="12828" width="11.42578125" style="4" hidden="1"/>
    <col min="12829" max="12829" width="18.5703125" style="4" hidden="1"/>
    <col min="12830" max="12830" width="11" style="4" hidden="1"/>
    <col min="12831" max="12831" width="29.85546875" style="4" hidden="1"/>
    <col min="12832" max="12832" width="19" style="4" hidden="1"/>
    <col min="12833" max="12833" width="21.85546875" style="4" hidden="1"/>
    <col min="12834" max="12834" width="20" style="4" hidden="1"/>
    <col min="12835" max="12836" width="33.28515625" style="4" hidden="1"/>
    <col min="12837" max="12837" width="20.42578125" style="4" hidden="1"/>
    <col min="12838" max="12838" width="26.140625" style="4" hidden="1"/>
    <col min="12839" max="12839" width="34" style="4" hidden="1"/>
    <col min="12840" max="12840" width="18.28515625" style="4" hidden="1"/>
    <col min="12841" max="12841" width="18.7109375" style="4" hidden="1"/>
    <col min="12842" max="12842" width="22" style="4" hidden="1"/>
    <col min="12843" max="12843" width="20.5703125" style="4" hidden="1"/>
    <col min="12844" max="12844" width="22" style="4" hidden="1"/>
    <col min="12845" max="12845" width="20.5703125" style="4" hidden="1"/>
    <col min="12846" max="12846" width="24" style="4" hidden="1"/>
    <col min="12847" max="12847" width="33" style="4" hidden="1"/>
    <col min="12848" max="12848" width="20.5703125" style="4" hidden="1"/>
    <col min="12849" max="12849" width="46.85546875" style="4" hidden="1"/>
    <col min="12850" max="12850" width="32.7109375" style="4" hidden="1"/>
    <col min="12851" max="13084" width="11.42578125" style="4" hidden="1"/>
    <col min="13085" max="13085" width="18.5703125" style="4" hidden="1"/>
    <col min="13086" max="13086" width="11" style="4" hidden="1"/>
    <col min="13087" max="13087" width="29.85546875" style="4" hidden="1"/>
    <col min="13088" max="13088" width="19" style="4" hidden="1"/>
    <col min="13089" max="13089" width="21.85546875" style="4" hidden="1"/>
    <col min="13090" max="13090" width="20" style="4" hidden="1"/>
    <col min="13091" max="13092" width="33.28515625" style="4" hidden="1"/>
    <col min="13093" max="13093" width="20.42578125" style="4" hidden="1"/>
    <col min="13094" max="13094" width="26.140625" style="4" hidden="1"/>
    <col min="13095" max="13095" width="34" style="4" hidden="1"/>
    <col min="13096" max="13096" width="18.28515625" style="4" hidden="1"/>
    <col min="13097" max="13097" width="18.7109375" style="4" hidden="1"/>
    <col min="13098" max="13098" width="22" style="4" hidden="1"/>
    <col min="13099" max="13099" width="20.5703125" style="4" hidden="1"/>
    <col min="13100" max="13100" width="22" style="4" hidden="1"/>
    <col min="13101" max="13101" width="20.5703125" style="4" hidden="1"/>
    <col min="13102" max="13102" width="24" style="4" hidden="1"/>
    <col min="13103" max="13103" width="33" style="4" hidden="1"/>
    <col min="13104" max="13104" width="20.5703125" style="4" hidden="1"/>
    <col min="13105" max="13105" width="46.85546875" style="4" hidden="1"/>
    <col min="13106" max="13106" width="32.7109375" style="4" hidden="1"/>
    <col min="13107" max="13340" width="11.42578125" style="4" hidden="1"/>
    <col min="13341" max="13341" width="18.5703125" style="4" hidden="1"/>
    <col min="13342" max="13342" width="11" style="4" hidden="1"/>
    <col min="13343" max="13343" width="29.85546875" style="4" hidden="1"/>
    <col min="13344" max="13344" width="19" style="4" hidden="1"/>
    <col min="13345" max="13345" width="21.85546875" style="4" hidden="1"/>
    <col min="13346" max="13346" width="20" style="4" hidden="1"/>
    <col min="13347" max="13348" width="33.28515625" style="4" hidden="1"/>
    <col min="13349" max="13349" width="20.42578125" style="4" hidden="1"/>
    <col min="13350" max="13350" width="26.140625" style="4" hidden="1"/>
    <col min="13351" max="13351" width="34" style="4" hidden="1"/>
    <col min="13352" max="13352" width="18.28515625" style="4" hidden="1"/>
    <col min="13353" max="13353" width="18.7109375" style="4" hidden="1"/>
    <col min="13354" max="13354" width="22" style="4" hidden="1"/>
    <col min="13355" max="13355" width="20.5703125" style="4" hidden="1"/>
    <col min="13356" max="13356" width="22" style="4" hidden="1"/>
    <col min="13357" max="13357" width="20.5703125" style="4" hidden="1"/>
    <col min="13358" max="13358" width="24" style="4" hidden="1"/>
    <col min="13359" max="13359" width="33" style="4" hidden="1"/>
    <col min="13360" max="13360" width="20.5703125" style="4" hidden="1"/>
    <col min="13361" max="13361" width="46.85546875" style="4" hidden="1"/>
    <col min="13362" max="13362" width="32.7109375" style="4" hidden="1"/>
    <col min="13363" max="13596" width="11.42578125" style="4" hidden="1"/>
    <col min="13597" max="13597" width="18.5703125" style="4" hidden="1"/>
    <col min="13598" max="13598" width="11" style="4" hidden="1"/>
    <col min="13599" max="13599" width="29.85546875" style="4" hidden="1"/>
    <col min="13600" max="13600" width="19" style="4" hidden="1"/>
    <col min="13601" max="13601" width="21.85546875" style="4" hidden="1"/>
    <col min="13602" max="13602" width="20" style="4" hidden="1"/>
    <col min="13603" max="13604" width="33.28515625" style="4" hidden="1"/>
    <col min="13605" max="13605" width="20.42578125" style="4" hidden="1"/>
    <col min="13606" max="13606" width="26.140625" style="4" hidden="1"/>
    <col min="13607" max="13607" width="34" style="4" hidden="1"/>
    <col min="13608" max="13608" width="18.28515625" style="4" hidden="1"/>
    <col min="13609" max="13609" width="18.7109375" style="4" hidden="1"/>
    <col min="13610" max="13610" width="22" style="4" hidden="1"/>
    <col min="13611" max="13611" width="20.5703125" style="4" hidden="1"/>
    <col min="13612" max="13612" width="22" style="4" hidden="1"/>
    <col min="13613" max="13613" width="20.5703125" style="4" hidden="1"/>
    <col min="13614" max="13614" width="24" style="4" hidden="1"/>
    <col min="13615" max="13615" width="33" style="4" hidden="1"/>
    <col min="13616" max="13616" width="20.5703125" style="4" hidden="1"/>
    <col min="13617" max="13617" width="46.85546875" style="4" hidden="1"/>
    <col min="13618" max="13618" width="32.7109375" style="4" hidden="1"/>
    <col min="13619" max="13852" width="11.42578125" style="4" hidden="1"/>
    <col min="13853" max="13853" width="18.5703125" style="4" hidden="1"/>
    <col min="13854" max="13854" width="11" style="4" hidden="1"/>
    <col min="13855" max="13855" width="29.85546875" style="4" hidden="1"/>
    <col min="13856" max="13856" width="19" style="4" hidden="1"/>
    <col min="13857" max="13857" width="21.85546875" style="4" hidden="1"/>
    <col min="13858" max="13858" width="20" style="4" hidden="1"/>
    <col min="13859" max="13860" width="33.28515625" style="4" hidden="1"/>
    <col min="13861" max="13861" width="20.42578125" style="4" hidden="1"/>
    <col min="13862" max="13862" width="26.140625" style="4" hidden="1"/>
    <col min="13863" max="13863" width="34" style="4" hidden="1"/>
    <col min="13864" max="13864" width="18.28515625" style="4" hidden="1"/>
    <col min="13865" max="13865" width="18.7109375" style="4" hidden="1"/>
    <col min="13866" max="13866" width="22" style="4" hidden="1"/>
    <col min="13867" max="13867" width="20.5703125" style="4" hidden="1"/>
    <col min="13868" max="13868" width="22" style="4" hidden="1"/>
    <col min="13869" max="13869" width="20.5703125" style="4" hidden="1"/>
    <col min="13870" max="13870" width="24" style="4" hidden="1"/>
    <col min="13871" max="13871" width="33" style="4" hidden="1"/>
    <col min="13872" max="13872" width="20.5703125" style="4" hidden="1"/>
    <col min="13873" max="13873" width="46.85546875" style="4" hidden="1"/>
    <col min="13874" max="13874" width="32.7109375" style="4" hidden="1"/>
    <col min="13875" max="14108" width="11.42578125" style="4" hidden="1"/>
    <col min="14109" max="14109" width="18.5703125" style="4" hidden="1"/>
    <col min="14110" max="14110" width="11" style="4" hidden="1"/>
    <col min="14111" max="14111" width="29.85546875" style="4" hidden="1"/>
    <col min="14112" max="14112" width="19" style="4" hidden="1"/>
    <col min="14113" max="14113" width="21.85546875" style="4" hidden="1"/>
    <col min="14114" max="14114" width="20" style="4" hidden="1"/>
    <col min="14115" max="14116" width="33.28515625" style="4" hidden="1"/>
    <col min="14117" max="14117" width="20.42578125" style="4" hidden="1"/>
    <col min="14118" max="14118" width="26.140625" style="4" hidden="1"/>
    <col min="14119" max="14119" width="34" style="4" hidden="1"/>
    <col min="14120" max="14120" width="18.28515625" style="4" hidden="1"/>
    <col min="14121" max="14121" width="18.7109375" style="4" hidden="1"/>
    <col min="14122" max="14122" width="22" style="4" hidden="1"/>
    <col min="14123" max="14123" width="20.5703125" style="4" hidden="1"/>
    <col min="14124" max="14124" width="22" style="4" hidden="1"/>
    <col min="14125" max="14125" width="20.5703125" style="4" hidden="1"/>
    <col min="14126" max="14126" width="24" style="4" hidden="1"/>
    <col min="14127" max="14127" width="33" style="4" hidden="1"/>
    <col min="14128" max="14128" width="20.5703125" style="4" hidden="1"/>
    <col min="14129" max="14129" width="46.85546875" style="4" hidden="1"/>
    <col min="14130" max="14130" width="32.7109375" style="4" hidden="1"/>
    <col min="14131" max="14364" width="11.42578125" style="4" hidden="1"/>
    <col min="14365" max="14365" width="18.5703125" style="4" hidden="1"/>
    <col min="14366" max="14366" width="11" style="4" hidden="1"/>
    <col min="14367" max="14367" width="29.85546875" style="4" hidden="1"/>
    <col min="14368" max="14368" width="19" style="4" hidden="1"/>
    <col min="14369" max="14369" width="21.85546875" style="4" hidden="1"/>
    <col min="14370" max="14370" width="20" style="4" hidden="1"/>
    <col min="14371" max="14372" width="33.28515625" style="4" hidden="1"/>
    <col min="14373" max="14373" width="20.42578125" style="4" hidden="1"/>
    <col min="14374" max="14374" width="26.140625" style="4" hidden="1"/>
    <col min="14375" max="14375" width="34" style="4" hidden="1"/>
    <col min="14376" max="14376" width="18.28515625" style="4" hidden="1"/>
    <col min="14377" max="14377" width="18.7109375" style="4" hidden="1"/>
    <col min="14378" max="14378" width="22" style="4" hidden="1"/>
    <col min="14379" max="14379" width="20.5703125" style="4" hidden="1"/>
    <col min="14380" max="14380" width="22" style="4" hidden="1"/>
    <col min="14381" max="14381" width="20.5703125" style="4" hidden="1"/>
    <col min="14382" max="14382" width="24" style="4" hidden="1"/>
    <col min="14383" max="14383" width="33" style="4" hidden="1"/>
    <col min="14384" max="14384" width="20.5703125" style="4" hidden="1"/>
    <col min="14385" max="14385" width="46.85546875" style="4" hidden="1"/>
    <col min="14386" max="14386" width="32.7109375" style="4" hidden="1"/>
    <col min="14387" max="14620" width="11.42578125" style="4" hidden="1"/>
    <col min="14621" max="14621" width="18.5703125" style="4" hidden="1"/>
    <col min="14622" max="14622" width="11" style="4" hidden="1"/>
    <col min="14623" max="14623" width="29.85546875" style="4" hidden="1"/>
    <col min="14624" max="14624" width="19" style="4" hidden="1"/>
    <col min="14625" max="14625" width="21.85546875" style="4" hidden="1"/>
    <col min="14626" max="14626" width="20" style="4" hidden="1"/>
    <col min="14627" max="14628" width="33.28515625" style="4" hidden="1"/>
    <col min="14629" max="14629" width="20.42578125" style="4" hidden="1"/>
    <col min="14630" max="14630" width="26.140625" style="4" hidden="1"/>
    <col min="14631" max="14631" width="34" style="4" hidden="1"/>
    <col min="14632" max="14632" width="18.28515625" style="4" hidden="1"/>
    <col min="14633" max="14633" width="18.7109375" style="4" hidden="1"/>
    <col min="14634" max="14634" width="22" style="4" hidden="1"/>
    <col min="14635" max="14635" width="20.5703125" style="4" hidden="1"/>
    <col min="14636" max="14636" width="22" style="4" hidden="1"/>
    <col min="14637" max="14637" width="20.5703125" style="4" hidden="1"/>
    <col min="14638" max="14638" width="24" style="4" hidden="1"/>
    <col min="14639" max="14639" width="33" style="4" hidden="1"/>
    <col min="14640" max="14640" width="20.5703125" style="4" hidden="1"/>
    <col min="14641" max="14641" width="46.85546875" style="4" hidden="1"/>
    <col min="14642" max="14642" width="32.7109375" style="4" hidden="1"/>
    <col min="14643" max="14876" width="11.42578125" style="4" hidden="1"/>
    <col min="14877" max="14877" width="18.5703125" style="4" hidden="1"/>
    <col min="14878" max="14878" width="11" style="4" hidden="1"/>
    <col min="14879" max="14879" width="29.85546875" style="4" hidden="1"/>
    <col min="14880" max="14880" width="19" style="4" hidden="1"/>
    <col min="14881" max="14881" width="21.85546875" style="4" hidden="1"/>
    <col min="14882" max="14882" width="20" style="4" hidden="1"/>
    <col min="14883" max="14884" width="33.28515625" style="4" hidden="1"/>
    <col min="14885" max="14885" width="20.42578125" style="4" hidden="1"/>
    <col min="14886" max="14886" width="26.140625" style="4" hidden="1"/>
    <col min="14887" max="14887" width="34" style="4" hidden="1"/>
    <col min="14888" max="14888" width="18.28515625" style="4" hidden="1"/>
    <col min="14889" max="14889" width="18.7109375" style="4" hidden="1"/>
    <col min="14890" max="14890" width="22" style="4" hidden="1"/>
    <col min="14891" max="14891" width="20.5703125" style="4" hidden="1"/>
    <col min="14892" max="14892" width="22" style="4" hidden="1"/>
    <col min="14893" max="14893" width="20.5703125" style="4" hidden="1"/>
    <col min="14894" max="14894" width="24" style="4" hidden="1"/>
    <col min="14895" max="14895" width="33" style="4" hidden="1"/>
    <col min="14896" max="14896" width="20.5703125" style="4" hidden="1"/>
    <col min="14897" max="14897" width="46.85546875" style="4" hidden="1"/>
    <col min="14898" max="14898" width="32.7109375" style="4" hidden="1"/>
    <col min="14899" max="15132" width="11.42578125" style="4" hidden="1"/>
    <col min="15133" max="15133" width="18.5703125" style="4" hidden="1"/>
    <col min="15134" max="15134" width="11" style="4" hidden="1"/>
    <col min="15135" max="15135" width="29.85546875" style="4" hidden="1"/>
    <col min="15136" max="15136" width="19" style="4" hidden="1"/>
    <col min="15137" max="15137" width="21.85546875" style="4" hidden="1"/>
    <col min="15138" max="15138" width="20" style="4" hidden="1"/>
    <col min="15139" max="15140" width="33.28515625" style="4" hidden="1"/>
    <col min="15141" max="15141" width="20.42578125" style="4" hidden="1"/>
    <col min="15142" max="15142" width="26.140625" style="4" hidden="1"/>
    <col min="15143" max="15143" width="34" style="4" hidden="1"/>
    <col min="15144" max="15144" width="18.28515625" style="4" hidden="1"/>
    <col min="15145" max="15145" width="18.7109375" style="4" hidden="1"/>
    <col min="15146" max="15146" width="22" style="4" hidden="1"/>
    <col min="15147" max="15147" width="20.5703125" style="4" hidden="1"/>
    <col min="15148" max="15148" width="22" style="4" hidden="1"/>
    <col min="15149" max="15149" width="20.5703125" style="4" hidden="1"/>
    <col min="15150" max="15150" width="24" style="4" hidden="1"/>
    <col min="15151" max="15151" width="33" style="4" hidden="1"/>
    <col min="15152" max="15152" width="20.5703125" style="4" hidden="1"/>
    <col min="15153" max="15153" width="46.85546875" style="4" hidden="1"/>
    <col min="15154" max="15154" width="32.7109375" style="4" hidden="1"/>
    <col min="15155" max="15388" width="11.42578125" style="4" hidden="1"/>
    <col min="15389" max="15389" width="18.5703125" style="4" hidden="1"/>
    <col min="15390" max="15390" width="11" style="4" hidden="1"/>
    <col min="15391" max="15391" width="29.85546875" style="4" hidden="1"/>
    <col min="15392" max="15392" width="19" style="4" hidden="1"/>
    <col min="15393" max="15393" width="21.85546875" style="4" hidden="1"/>
    <col min="15394" max="15394" width="20" style="4" hidden="1"/>
    <col min="15395" max="15396" width="33.28515625" style="4" hidden="1"/>
    <col min="15397" max="15397" width="20.42578125" style="4" hidden="1"/>
    <col min="15398" max="15398" width="26.140625" style="4" hidden="1"/>
    <col min="15399" max="15399" width="34" style="4" hidden="1"/>
    <col min="15400" max="15400" width="18.28515625" style="4" hidden="1"/>
    <col min="15401" max="15401" width="18.7109375" style="4" hidden="1"/>
    <col min="15402" max="15402" width="22" style="4" hidden="1"/>
    <col min="15403" max="15403" width="20.5703125" style="4" hidden="1"/>
    <col min="15404" max="15404" width="22" style="4" hidden="1"/>
    <col min="15405" max="15405" width="20.5703125" style="4" hidden="1"/>
    <col min="15406" max="15406" width="24" style="4" hidden="1"/>
    <col min="15407" max="15407" width="33" style="4" hidden="1"/>
    <col min="15408" max="15408" width="20.5703125" style="4" hidden="1"/>
    <col min="15409" max="15409" width="46.85546875" style="4" hidden="1"/>
    <col min="15410" max="15410" width="32.7109375" style="4" hidden="1"/>
    <col min="15411" max="15644" width="11.42578125" style="4" hidden="1"/>
    <col min="15645" max="15645" width="18.5703125" style="4" hidden="1"/>
    <col min="15646" max="15646" width="11" style="4" hidden="1"/>
    <col min="15647" max="15647" width="29.85546875" style="4" hidden="1"/>
    <col min="15648" max="15648" width="19" style="4" hidden="1"/>
    <col min="15649" max="15649" width="21.85546875" style="4" hidden="1"/>
    <col min="15650" max="15650" width="20" style="4" hidden="1"/>
    <col min="15651" max="15652" width="33.28515625" style="4" hidden="1"/>
    <col min="15653" max="15653" width="20.42578125" style="4" hidden="1"/>
    <col min="15654" max="15654" width="26.140625" style="4" hidden="1"/>
    <col min="15655" max="15655" width="34" style="4" hidden="1"/>
    <col min="15656" max="15656" width="18.28515625" style="4" hidden="1"/>
    <col min="15657" max="15657" width="18.7109375" style="4" hidden="1"/>
    <col min="15658" max="15658" width="22" style="4" hidden="1"/>
    <col min="15659" max="15659" width="20.5703125" style="4" hidden="1"/>
    <col min="15660" max="15660" width="22" style="4" hidden="1"/>
    <col min="15661" max="15661" width="20.5703125" style="4" hidden="1"/>
    <col min="15662" max="15662" width="24" style="4" hidden="1"/>
    <col min="15663" max="15663" width="33" style="4" hidden="1"/>
    <col min="15664" max="15664" width="20.5703125" style="4" hidden="1"/>
    <col min="15665" max="15665" width="46.85546875" style="4" hidden="1"/>
    <col min="15666" max="15666" width="32.7109375" style="4" hidden="1"/>
    <col min="15667" max="15900" width="11.42578125" style="4" hidden="1"/>
    <col min="15901" max="15901" width="18.5703125" style="4" hidden="1"/>
    <col min="15902" max="15902" width="11" style="4" hidden="1"/>
    <col min="15903" max="15903" width="29.85546875" style="4" hidden="1"/>
    <col min="15904" max="15904" width="19" style="4" hidden="1"/>
    <col min="15905" max="15905" width="21.85546875" style="4" hidden="1"/>
    <col min="15906" max="15906" width="20" style="4" hidden="1"/>
    <col min="15907" max="15908" width="33.28515625" style="4" hidden="1"/>
    <col min="15909" max="15909" width="20.42578125" style="4" hidden="1"/>
    <col min="15910" max="15910" width="26.140625" style="4" hidden="1"/>
    <col min="15911" max="15911" width="34" style="4" hidden="1"/>
    <col min="15912" max="15912" width="18.28515625" style="4" hidden="1"/>
    <col min="15913" max="15913" width="18.7109375" style="4" hidden="1"/>
    <col min="15914" max="15914" width="22" style="4" hidden="1"/>
    <col min="15915" max="15915" width="20.5703125" style="4" hidden="1"/>
    <col min="15916" max="15916" width="22" style="4" hidden="1"/>
    <col min="15917" max="15917" width="20.5703125" style="4" hidden="1"/>
    <col min="15918" max="15918" width="24" style="4" hidden="1"/>
    <col min="15919" max="15919" width="33" style="4" hidden="1"/>
    <col min="15920" max="15920" width="20.5703125" style="4" hidden="1"/>
    <col min="15921" max="15921" width="46.85546875" style="4" hidden="1"/>
    <col min="15922" max="15922" width="32.7109375" style="4" hidden="1"/>
    <col min="15923" max="16156" width="11.42578125" style="4" hidden="1"/>
    <col min="16157" max="16157" width="18.5703125" style="4" hidden="1"/>
    <col min="16158" max="16158" width="11" style="4" hidden="1"/>
    <col min="16159" max="16159" width="29.85546875" style="4" hidden="1"/>
    <col min="16160" max="16160" width="19" style="4" hidden="1"/>
    <col min="16161" max="16161" width="21.85546875" style="4" hidden="1"/>
    <col min="16162" max="16162" width="20" style="4" hidden="1"/>
    <col min="16163" max="16164" width="33.28515625" style="4" hidden="1"/>
    <col min="16165" max="16165" width="20.42578125" style="4" hidden="1"/>
    <col min="16166" max="16166" width="26.140625" style="4" hidden="1"/>
    <col min="16167" max="16167" width="34" style="4" hidden="1"/>
    <col min="16168" max="16168" width="18.28515625" style="4" hidden="1"/>
    <col min="16169" max="16169" width="18.7109375" style="4" hidden="1"/>
    <col min="16170" max="16170" width="22" style="4" hidden="1"/>
    <col min="16171" max="16171" width="20.5703125" style="4" hidden="1"/>
    <col min="16172" max="16172" width="22" style="4" hidden="1"/>
    <col min="16173" max="16173" width="20.5703125" style="4" hidden="1"/>
    <col min="16174" max="16174" width="24" style="4" hidden="1"/>
    <col min="16175" max="16175" width="33" style="4" hidden="1"/>
    <col min="16176" max="16176" width="20.5703125" style="4" hidden="1"/>
    <col min="16177" max="16177" width="46.85546875" style="4" hidden="1"/>
    <col min="16178" max="16178" width="32.7109375" style="4" hidden="1"/>
    <col min="16179" max="16384" width="11.42578125" style="4" hidden="1"/>
  </cols>
  <sheetData>
    <row r="1" spans="1:1025" ht="15.75" customHeight="1" x14ac:dyDescent="0.15">
      <c r="A1" s="143"/>
      <c r="B1" s="144"/>
      <c r="C1" s="168" t="s">
        <v>195</v>
      </c>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70"/>
      <c r="BW1" s="149" t="s">
        <v>99</v>
      </c>
      <c r="BX1" s="150"/>
      <c r="BY1" s="150"/>
      <c r="BZ1" s="161"/>
      <c r="CA1" s="161"/>
      <c r="CB1" s="144"/>
    </row>
    <row r="2" spans="1:1025" ht="15.75" customHeight="1" x14ac:dyDescent="0.15">
      <c r="A2" s="145"/>
      <c r="B2" s="146"/>
      <c r="C2" s="171"/>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3"/>
      <c r="BW2" s="164" t="s">
        <v>77</v>
      </c>
      <c r="BX2" s="165"/>
      <c r="BY2" s="165"/>
      <c r="BZ2" s="162"/>
      <c r="CA2" s="162"/>
      <c r="CB2" s="146"/>
    </row>
    <row r="3" spans="1:1025" ht="15.75" customHeight="1" x14ac:dyDescent="0.15">
      <c r="A3" s="145"/>
      <c r="B3" s="146"/>
      <c r="C3" s="171"/>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3"/>
      <c r="BW3" s="164" t="s">
        <v>100</v>
      </c>
      <c r="BX3" s="165"/>
      <c r="BY3" s="165"/>
      <c r="BZ3" s="162"/>
      <c r="CA3" s="162"/>
      <c r="CB3" s="146"/>
    </row>
    <row r="4" spans="1:1025" ht="21.75" customHeight="1" thickBot="1" x14ac:dyDescent="0.2">
      <c r="A4" s="147"/>
      <c r="B4" s="148"/>
      <c r="C4" s="174"/>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6"/>
      <c r="BW4" s="166" t="s">
        <v>76</v>
      </c>
      <c r="BX4" s="167"/>
      <c r="BY4" s="167"/>
      <c r="BZ4" s="163"/>
      <c r="CA4" s="163"/>
      <c r="CB4" s="148"/>
    </row>
    <row r="5" spans="1:1025" ht="9.75" customHeight="1" thickBot="1" x14ac:dyDescent="0.2">
      <c r="A5" s="42"/>
      <c r="B5" s="4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5"/>
      <c r="BX5" s="45"/>
      <c r="BY5" s="45"/>
      <c r="BZ5" s="42"/>
      <c r="CA5" s="42"/>
      <c r="CB5" s="42"/>
    </row>
    <row r="6" spans="1:1025" s="3" customFormat="1" ht="39" customHeight="1" thickBot="1" x14ac:dyDescent="0.25">
      <c r="A6" s="130" t="s">
        <v>117</v>
      </c>
      <c r="B6" s="131"/>
      <c r="C6" s="131"/>
      <c r="D6" s="131"/>
      <c r="E6" s="131"/>
      <c r="F6" s="132"/>
      <c r="G6" s="158" t="s">
        <v>36</v>
      </c>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60"/>
      <c r="AX6" s="133" t="s">
        <v>118</v>
      </c>
      <c r="AY6" s="134"/>
      <c r="AZ6" s="134"/>
      <c r="BA6" s="134"/>
      <c r="BB6" s="134"/>
      <c r="BC6" s="134"/>
      <c r="BD6" s="134"/>
      <c r="BE6" s="134"/>
      <c r="BF6" s="134"/>
      <c r="BG6" s="134"/>
      <c r="BH6" s="134"/>
      <c r="BI6" s="134"/>
      <c r="BJ6" s="134"/>
      <c r="BK6" s="134"/>
      <c r="BL6" s="134"/>
      <c r="BM6" s="134"/>
      <c r="BN6" s="134"/>
      <c r="BO6" s="134"/>
      <c r="BP6" s="134"/>
      <c r="BQ6" s="134"/>
      <c r="BR6" s="135"/>
      <c r="BS6" s="135"/>
      <c r="BT6" s="136"/>
      <c r="BU6" s="185" t="s">
        <v>187</v>
      </c>
      <c r="BV6" s="186"/>
      <c r="BW6" s="186"/>
      <c r="BX6" s="187"/>
      <c r="BY6" s="153" t="s">
        <v>188</v>
      </c>
      <c r="BZ6" s="154"/>
      <c r="CA6" s="154"/>
      <c r="CB6" s="155"/>
    </row>
    <row r="7" spans="1:1025" s="3" customFormat="1" ht="39" customHeight="1" x14ac:dyDescent="0.2">
      <c r="A7" s="141" t="s">
        <v>101</v>
      </c>
      <c r="B7" s="125" t="s">
        <v>142</v>
      </c>
      <c r="C7" s="125" t="s">
        <v>1</v>
      </c>
      <c r="D7" s="125" t="s">
        <v>46</v>
      </c>
      <c r="E7" s="125" t="s">
        <v>35</v>
      </c>
      <c r="F7" s="127" t="s">
        <v>143</v>
      </c>
      <c r="G7" s="123" t="s">
        <v>132</v>
      </c>
      <c r="H7" s="120"/>
      <c r="I7" s="183" t="s">
        <v>48</v>
      </c>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19" t="s">
        <v>24</v>
      </c>
      <c r="AU7" s="120"/>
      <c r="AV7" s="119" t="s">
        <v>135</v>
      </c>
      <c r="AW7" s="156" t="s">
        <v>2</v>
      </c>
      <c r="AX7" s="181" t="s">
        <v>29</v>
      </c>
      <c r="AY7" s="113" t="s">
        <v>3</v>
      </c>
      <c r="AZ7" s="113" t="s">
        <v>51</v>
      </c>
      <c r="BA7" s="113"/>
      <c r="BB7" s="113" t="s">
        <v>52</v>
      </c>
      <c r="BC7" s="113"/>
      <c r="BD7" s="113" t="s">
        <v>111</v>
      </c>
      <c r="BE7" s="113"/>
      <c r="BF7" s="113" t="s">
        <v>112</v>
      </c>
      <c r="BG7" s="113"/>
      <c r="BH7" s="113" t="s">
        <v>53</v>
      </c>
      <c r="BI7" s="113"/>
      <c r="BJ7" s="113" t="s">
        <v>113</v>
      </c>
      <c r="BK7" s="113"/>
      <c r="BL7" s="113" t="s">
        <v>114</v>
      </c>
      <c r="BM7" s="113"/>
      <c r="BN7" s="188" t="s">
        <v>34</v>
      </c>
      <c r="BO7" s="115" t="s">
        <v>132</v>
      </c>
      <c r="BP7" s="117"/>
      <c r="BQ7" s="115" t="s">
        <v>24</v>
      </c>
      <c r="BR7" s="117"/>
      <c r="BS7" s="115" t="s">
        <v>134</v>
      </c>
      <c r="BT7" s="191" t="s">
        <v>144</v>
      </c>
      <c r="BU7" s="137" t="s">
        <v>72</v>
      </c>
      <c r="BV7" s="139" t="s">
        <v>71</v>
      </c>
      <c r="BW7" s="139" t="s">
        <v>67</v>
      </c>
      <c r="BX7" s="193" t="s">
        <v>73</v>
      </c>
      <c r="BY7" s="151" t="s">
        <v>74</v>
      </c>
      <c r="BZ7" s="177" t="s">
        <v>70</v>
      </c>
      <c r="CA7" s="177" t="s">
        <v>67</v>
      </c>
      <c r="CB7" s="179" t="s">
        <v>75</v>
      </c>
    </row>
    <row r="8" spans="1:1025" s="3" customFormat="1" ht="57.75" customHeight="1" thickBot="1" x14ac:dyDescent="0.25">
      <c r="A8" s="142"/>
      <c r="B8" s="126"/>
      <c r="C8" s="126"/>
      <c r="D8" s="126"/>
      <c r="E8" s="126"/>
      <c r="F8" s="128"/>
      <c r="G8" s="124"/>
      <c r="H8" s="122"/>
      <c r="I8" s="82" t="s">
        <v>79</v>
      </c>
      <c r="J8" s="83"/>
      <c r="K8" s="82" t="s">
        <v>80</v>
      </c>
      <c r="L8" s="83"/>
      <c r="M8" s="82" t="s">
        <v>81</v>
      </c>
      <c r="N8" s="83"/>
      <c r="O8" s="82" t="s">
        <v>82</v>
      </c>
      <c r="P8" s="83"/>
      <c r="Q8" s="82" t="s">
        <v>83</v>
      </c>
      <c r="R8" s="83"/>
      <c r="S8" s="82" t="s">
        <v>84</v>
      </c>
      <c r="T8" s="83"/>
      <c r="U8" s="82" t="s">
        <v>59</v>
      </c>
      <c r="V8" s="83"/>
      <c r="W8" s="82" t="s">
        <v>110</v>
      </c>
      <c r="X8" s="83"/>
      <c r="Y8" s="82" t="s">
        <v>85</v>
      </c>
      <c r="Z8" s="83"/>
      <c r="AA8" s="82" t="s">
        <v>86</v>
      </c>
      <c r="AB8" s="83"/>
      <c r="AC8" s="82" t="s">
        <v>87</v>
      </c>
      <c r="AD8" s="83"/>
      <c r="AE8" s="82" t="s">
        <v>88</v>
      </c>
      <c r="AF8" s="83"/>
      <c r="AG8" s="82" t="s">
        <v>89</v>
      </c>
      <c r="AH8" s="83"/>
      <c r="AI8" s="82" t="s">
        <v>90</v>
      </c>
      <c r="AJ8" s="83"/>
      <c r="AK8" s="82" t="s">
        <v>91</v>
      </c>
      <c r="AL8" s="83"/>
      <c r="AM8" s="82" t="s">
        <v>92</v>
      </c>
      <c r="AN8" s="83"/>
      <c r="AO8" s="82" t="s">
        <v>93</v>
      </c>
      <c r="AP8" s="83"/>
      <c r="AQ8" s="82" t="s">
        <v>94</v>
      </c>
      <c r="AR8" s="83"/>
      <c r="AS8" s="84" t="s">
        <v>106</v>
      </c>
      <c r="AT8" s="121"/>
      <c r="AU8" s="122"/>
      <c r="AV8" s="121"/>
      <c r="AW8" s="157"/>
      <c r="AX8" s="182"/>
      <c r="AY8" s="114"/>
      <c r="AZ8" s="114"/>
      <c r="BA8" s="114"/>
      <c r="BB8" s="114"/>
      <c r="BC8" s="114"/>
      <c r="BD8" s="114"/>
      <c r="BE8" s="114"/>
      <c r="BF8" s="114"/>
      <c r="BG8" s="114"/>
      <c r="BH8" s="114"/>
      <c r="BI8" s="114"/>
      <c r="BJ8" s="114"/>
      <c r="BK8" s="114"/>
      <c r="BL8" s="114"/>
      <c r="BM8" s="114"/>
      <c r="BN8" s="189"/>
      <c r="BO8" s="116"/>
      <c r="BP8" s="118"/>
      <c r="BQ8" s="116"/>
      <c r="BR8" s="118"/>
      <c r="BS8" s="116"/>
      <c r="BT8" s="192"/>
      <c r="BU8" s="138"/>
      <c r="BV8" s="140"/>
      <c r="BW8" s="140"/>
      <c r="BX8" s="194"/>
      <c r="BY8" s="152"/>
      <c r="BZ8" s="178"/>
      <c r="CA8" s="178"/>
      <c r="CB8" s="180"/>
    </row>
    <row r="9" spans="1:1025" ht="133.5" customHeight="1" x14ac:dyDescent="0.15">
      <c r="A9" s="29" t="s">
        <v>252</v>
      </c>
      <c r="B9" s="30" t="s">
        <v>9</v>
      </c>
      <c r="C9" s="86" t="s">
        <v>256</v>
      </c>
      <c r="D9" s="31" t="s">
        <v>189</v>
      </c>
      <c r="E9" s="31" t="s">
        <v>183</v>
      </c>
      <c r="F9" s="38" t="s">
        <v>158</v>
      </c>
      <c r="G9" s="35" t="s">
        <v>47</v>
      </c>
      <c r="H9" s="31">
        <f t="shared" ref="H9:H17" si="0">IF(G9="RARA VEZ",1,IF(G9="IMPROBABLE",2,IF(G9="POSIBLE",3,IF(G9="PROBABLE",4,IF(G9="CASI SEGURO",5)))))</f>
        <v>1</v>
      </c>
      <c r="I9" s="31" t="s">
        <v>200</v>
      </c>
      <c r="J9" s="31">
        <f t="shared" ref="J9:J17" si="1">IF(I9="Si",1,0)</f>
        <v>1</v>
      </c>
      <c r="K9" s="31" t="s">
        <v>200</v>
      </c>
      <c r="L9" s="31">
        <f t="shared" ref="L9:L17" si="2">IF(K9="Si",1,0)</f>
        <v>1</v>
      </c>
      <c r="M9" s="31" t="s">
        <v>201</v>
      </c>
      <c r="N9" s="31">
        <f t="shared" ref="N9:N17" si="3">IF(M9="Si",1,0)</f>
        <v>0</v>
      </c>
      <c r="O9" s="31" t="s">
        <v>201</v>
      </c>
      <c r="P9" s="31">
        <f t="shared" ref="P9:P17" si="4">IF(O9="Si",1,0)</f>
        <v>0</v>
      </c>
      <c r="Q9" s="31" t="s">
        <v>200</v>
      </c>
      <c r="R9" s="31">
        <f t="shared" ref="R9:R17" si="5">IF(Q9="Si",1,0)</f>
        <v>1</v>
      </c>
      <c r="S9" s="31" t="s">
        <v>200</v>
      </c>
      <c r="T9" s="31">
        <f t="shared" ref="T9:T17" si="6">IF(S9="Si",1,0)</f>
        <v>1</v>
      </c>
      <c r="U9" s="31" t="s">
        <v>201</v>
      </c>
      <c r="V9" s="31">
        <f t="shared" ref="V9:V17" si="7">IF(U9="Si",1,0)</f>
        <v>0</v>
      </c>
      <c r="W9" s="31" t="s">
        <v>201</v>
      </c>
      <c r="X9" s="31">
        <f t="shared" ref="X9:X17" si="8">IF(W9="Si",1,0)</f>
        <v>0</v>
      </c>
      <c r="Y9" s="31" t="s">
        <v>200</v>
      </c>
      <c r="Z9" s="31">
        <f t="shared" ref="Z9:Z17" si="9">IF(Y9="Si",1,0)</f>
        <v>1</v>
      </c>
      <c r="AA9" s="31" t="s">
        <v>200</v>
      </c>
      <c r="AB9" s="31">
        <f t="shared" ref="AB9:AB17" si="10">IF(AA9="Si",1,0)</f>
        <v>1</v>
      </c>
      <c r="AC9" s="31" t="s">
        <v>200</v>
      </c>
      <c r="AD9" s="31">
        <f t="shared" ref="AD9:AD17" si="11">IF(AC9="Si",1,0)</f>
        <v>1</v>
      </c>
      <c r="AE9" s="31" t="s">
        <v>200</v>
      </c>
      <c r="AF9" s="31">
        <f t="shared" ref="AF9:AF17" si="12">IF(AE9="Si",1,0)</f>
        <v>1</v>
      </c>
      <c r="AG9" s="31" t="s">
        <v>200</v>
      </c>
      <c r="AH9" s="31">
        <f t="shared" ref="AH9:AH17" si="13">IF(AG9="Si",1,0)</f>
        <v>1</v>
      </c>
      <c r="AI9" s="31" t="s">
        <v>200</v>
      </c>
      <c r="AJ9" s="31">
        <f t="shared" ref="AJ9:AJ17" si="14">IF(AI9="Si",1,0)</f>
        <v>1</v>
      </c>
      <c r="AK9" s="31" t="s">
        <v>200</v>
      </c>
      <c r="AL9" s="31">
        <f t="shared" ref="AL9:AL17" si="15">IF(AK9="Si",1,0)</f>
        <v>1</v>
      </c>
      <c r="AM9" s="31" t="s">
        <v>201</v>
      </c>
      <c r="AN9" s="31">
        <f t="shared" ref="AN9:AN17" si="16">IF(AM9="Si",1,0)</f>
        <v>0</v>
      </c>
      <c r="AO9" s="31" t="s">
        <v>201</v>
      </c>
      <c r="AP9" s="31">
        <f t="shared" ref="AP9:AP17" si="17">IF(AO9="Si",1,0)</f>
        <v>0</v>
      </c>
      <c r="AQ9" s="31" t="s">
        <v>201</v>
      </c>
      <c r="AR9" s="31">
        <f t="shared" ref="AR9:AR17" si="18">IF(AQ9="Si",1,0)</f>
        <v>0</v>
      </c>
      <c r="AS9" s="31">
        <f t="shared" ref="AS9:AS17" si="19">J9+L9+N9+P9+R9+T9+V9+X9+Z9+AB9+AD9+AF9+AH9+AJ9+AL9+AN9+AP9+AR9</f>
        <v>11</v>
      </c>
      <c r="AT9" s="31" t="str">
        <f t="shared" ref="AT9:AT17" si="20">IF(AS9&lt;=5,"MODERADO",IF(AS9&lt;=11,"MAYOR",IF(AS9&lt;=19,"CATASTRÓFICO")))</f>
        <v>MAYOR</v>
      </c>
      <c r="AU9" s="31">
        <f t="shared" ref="AU9:AU17" si="21">IF(AT9="MODERADO",5,IF(AT9="MAYOR",10,IF(AT9="CATASTRÓFICO",20)))</f>
        <v>10</v>
      </c>
      <c r="AV9" s="34">
        <f>H9*AU9</f>
        <v>10</v>
      </c>
      <c r="AW9" s="27" t="str">
        <f>IF(AV9&lt;=20,"MODERADA",IF(AV9&lt;=50,"ALTA","EXTREMA"))</f>
        <v>MODERADA</v>
      </c>
      <c r="AX9" s="36" t="s">
        <v>274</v>
      </c>
      <c r="AY9" s="31" t="s">
        <v>30</v>
      </c>
      <c r="AZ9" s="31" t="s">
        <v>200</v>
      </c>
      <c r="BA9" s="31">
        <f>IF(AZ9="si",15,0)</f>
        <v>15</v>
      </c>
      <c r="BB9" s="31" t="s">
        <v>200</v>
      </c>
      <c r="BC9" s="31">
        <f>IF(BB9="si",5,0)</f>
        <v>5</v>
      </c>
      <c r="BD9" s="31" t="s">
        <v>200</v>
      </c>
      <c r="BE9" s="31">
        <f>IF(BD9="si",15,0)</f>
        <v>15</v>
      </c>
      <c r="BF9" s="31" t="s">
        <v>200</v>
      </c>
      <c r="BG9" s="31">
        <f>IF(BF9="si",10,0)</f>
        <v>10</v>
      </c>
      <c r="BH9" s="31" t="s">
        <v>200</v>
      </c>
      <c r="BI9" s="31">
        <f>IF(BH9="si",15,0)</f>
        <v>15</v>
      </c>
      <c r="BJ9" s="31" t="s">
        <v>200</v>
      </c>
      <c r="BK9" s="31">
        <f>IF(BJ9="si",10,0)</f>
        <v>10</v>
      </c>
      <c r="BL9" s="31" t="s">
        <v>200</v>
      </c>
      <c r="BM9" s="31">
        <f>IF(BL9="si",30,0)</f>
        <v>30</v>
      </c>
      <c r="BN9" s="31">
        <f>+BA9+BC9+BE9+BG9+BI9+BK9+BM9</f>
        <v>100</v>
      </c>
      <c r="BO9" s="31" t="s">
        <v>47</v>
      </c>
      <c r="BP9" s="31">
        <f t="shared" ref="BP9" si="22">IF(BO9="RARA VEZ",1,IF(BO9="IMPROBABLE",2,IF(BO9="POSIBLE",3,IF(BO9="PROBABLE",4,IF(BO9="CASI SEGURO",5)))))</f>
        <v>1</v>
      </c>
      <c r="BQ9" s="31" t="s">
        <v>26</v>
      </c>
      <c r="BR9" s="31">
        <f t="shared" ref="BR9" si="23">IF(BQ9="MODERADO",5,IF(BQ9="MAYOR",10,IF(BQ9="CATASTRÓFICO",20)))</f>
        <v>10</v>
      </c>
      <c r="BS9" s="34">
        <f t="shared" ref="BS9" si="24">BP9*BR9</f>
        <v>10</v>
      </c>
      <c r="BT9" s="27" t="str">
        <f>IF(BS9&lt;=20,"MODERADA",IF(BS9&lt;=50,"ALTA","EXTREMA"))</f>
        <v>MODERADA</v>
      </c>
      <c r="BU9" s="49" t="s">
        <v>179</v>
      </c>
      <c r="BV9" s="32" t="s">
        <v>180</v>
      </c>
      <c r="BW9" s="31" t="s">
        <v>95</v>
      </c>
      <c r="BX9" s="38" t="s">
        <v>196</v>
      </c>
      <c r="BY9" s="35" t="s">
        <v>204</v>
      </c>
      <c r="BZ9" s="31" t="s">
        <v>78</v>
      </c>
      <c r="CA9" s="31" t="s">
        <v>95</v>
      </c>
      <c r="CB9" s="33" t="s">
        <v>181</v>
      </c>
    </row>
    <row r="10" spans="1:1025" ht="102.75" customHeight="1" x14ac:dyDescent="0.15">
      <c r="A10" s="77" t="s">
        <v>252</v>
      </c>
      <c r="B10" s="39" t="s">
        <v>105</v>
      </c>
      <c r="C10" s="39" t="s">
        <v>104</v>
      </c>
      <c r="D10" s="28" t="s">
        <v>197</v>
      </c>
      <c r="E10" s="28" t="s">
        <v>153</v>
      </c>
      <c r="F10" s="40" t="s">
        <v>58</v>
      </c>
      <c r="G10" s="71" t="s">
        <v>21</v>
      </c>
      <c r="H10" s="67">
        <f t="shared" si="0"/>
        <v>2</v>
      </c>
      <c r="I10" s="28" t="s">
        <v>201</v>
      </c>
      <c r="J10" s="67">
        <f t="shared" si="1"/>
        <v>0</v>
      </c>
      <c r="K10" s="28" t="s">
        <v>201</v>
      </c>
      <c r="L10" s="67">
        <f t="shared" si="2"/>
        <v>0</v>
      </c>
      <c r="M10" s="28" t="s">
        <v>201</v>
      </c>
      <c r="N10" s="67">
        <f t="shared" si="3"/>
        <v>0</v>
      </c>
      <c r="O10" s="28" t="s">
        <v>201</v>
      </c>
      <c r="P10" s="67">
        <f t="shared" si="4"/>
        <v>0</v>
      </c>
      <c r="Q10" s="28" t="s">
        <v>200</v>
      </c>
      <c r="R10" s="67">
        <f t="shared" si="5"/>
        <v>1</v>
      </c>
      <c r="S10" s="28" t="s">
        <v>200</v>
      </c>
      <c r="T10" s="67">
        <f t="shared" si="6"/>
        <v>1</v>
      </c>
      <c r="U10" s="28" t="s">
        <v>201</v>
      </c>
      <c r="V10" s="67">
        <f t="shared" si="7"/>
        <v>0</v>
      </c>
      <c r="W10" s="28" t="s">
        <v>200</v>
      </c>
      <c r="X10" s="67">
        <f t="shared" si="8"/>
        <v>1</v>
      </c>
      <c r="Y10" s="28" t="s">
        <v>201</v>
      </c>
      <c r="Z10" s="67">
        <f t="shared" si="9"/>
        <v>0</v>
      </c>
      <c r="AA10" s="28" t="s">
        <v>200</v>
      </c>
      <c r="AB10" s="67">
        <f t="shared" si="10"/>
        <v>1</v>
      </c>
      <c r="AC10" s="28" t="s">
        <v>200</v>
      </c>
      <c r="AD10" s="67">
        <f t="shared" si="11"/>
        <v>1</v>
      </c>
      <c r="AE10" s="28" t="s">
        <v>200</v>
      </c>
      <c r="AF10" s="67">
        <f t="shared" si="12"/>
        <v>1</v>
      </c>
      <c r="AG10" s="28" t="s">
        <v>200</v>
      </c>
      <c r="AH10" s="67">
        <f t="shared" si="13"/>
        <v>1</v>
      </c>
      <c r="AI10" s="28" t="s">
        <v>200</v>
      </c>
      <c r="AJ10" s="67">
        <f t="shared" si="14"/>
        <v>1</v>
      </c>
      <c r="AK10" s="28" t="s">
        <v>200</v>
      </c>
      <c r="AL10" s="67">
        <f t="shared" si="15"/>
        <v>1</v>
      </c>
      <c r="AM10" s="28" t="s">
        <v>201</v>
      </c>
      <c r="AN10" s="67">
        <f t="shared" si="16"/>
        <v>0</v>
      </c>
      <c r="AO10" s="28" t="s">
        <v>200</v>
      </c>
      <c r="AP10" s="67">
        <f t="shared" si="17"/>
        <v>1</v>
      </c>
      <c r="AQ10" s="28" t="s">
        <v>201</v>
      </c>
      <c r="AR10" s="67">
        <f t="shared" si="18"/>
        <v>0</v>
      </c>
      <c r="AS10" s="67">
        <f t="shared" si="19"/>
        <v>10</v>
      </c>
      <c r="AT10" s="67" t="str">
        <f t="shared" si="20"/>
        <v>MAYOR</v>
      </c>
      <c r="AU10" s="67">
        <f t="shared" si="21"/>
        <v>10</v>
      </c>
      <c r="AV10" s="73">
        <f t="shared" ref="AV10:AV17" si="25">H10*AU10</f>
        <v>20</v>
      </c>
      <c r="AW10" s="75" t="str">
        <f t="shared" ref="AW10:AW29" si="26">IF(AV10&lt;=20,"MODERADA",IF(AV10&lt;=50,"ALTA","EXTREMA"))</f>
        <v>MODERADA</v>
      </c>
      <c r="AX10" s="41" t="s">
        <v>162</v>
      </c>
      <c r="AY10" s="67" t="s">
        <v>30</v>
      </c>
      <c r="AZ10" s="28" t="s">
        <v>201</v>
      </c>
      <c r="BA10" s="67">
        <f>IF(AZ10="si",15,0)</f>
        <v>0</v>
      </c>
      <c r="BB10" s="81" t="s">
        <v>200</v>
      </c>
      <c r="BC10" s="67">
        <f>IF(BB10="si",5,0)</f>
        <v>5</v>
      </c>
      <c r="BD10" s="28" t="s">
        <v>201</v>
      </c>
      <c r="BE10" s="67">
        <f>IF(BD10="si",15,0)</f>
        <v>0</v>
      </c>
      <c r="BF10" s="81" t="s">
        <v>200</v>
      </c>
      <c r="BG10" s="67">
        <f>IF(BF10="si",10,0)</f>
        <v>10</v>
      </c>
      <c r="BH10" s="81" t="s">
        <v>200</v>
      </c>
      <c r="BI10" s="67">
        <f>IF(BH10="si",15,0)</f>
        <v>15</v>
      </c>
      <c r="BJ10" s="81" t="s">
        <v>200</v>
      </c>
      <c r="BK10" s="67">
        <f>IF(BJ10="si",10,0)</f>
        <v>10</v>
      </c>
      <c r="BL10" s="81" t="s">
        <v>200</v>
      </c>
      <c r="BM10" s="67">
        <f>IF(BL10="si",30,0)</f>
        <v>30</v>
      </c>
      <c r="BN10" s="67">
        <f>+BA10+BC10+BE10+BG10+BI10+BK10+BM10</f>
        <v>70</v>
      </c>
      <c r="BO10" s="67" t="s">
        <v>47</v>
      </c>
      <c r="BP10" s="67">
        <f t="shared" ref="BP10:BP29" si="27">IF(BO10="RARA VEZ",1,IF(BO10="IMPROBABLE",2,IF(BO10="POSIBLE",3,IF(BO10="PROBABLE",4,IF(BO10="CASI SEGURO",5)))))</f>
        <v>1</v>
      </c>
      <c r="BQ10" s="28" t="s">
        <v>26</v>
      </c>
      <c r="BR10" s="67">
        <f t="shared" ref="BR10:BR30" si="28">IF(BQ10="MODERADO",5,IF(BQ10="MAYOR",10,IF(BQ10="CATASTRÓFICO",20)))</f>
        <v>10</v>
      </c>
      <c r="BS10" s="73">
        <f t="shared" ref="BS10:BS30" si="29">BP10*BR10</f>
        <v>10</v>
      </c>
      <c r="BT10" s="75" t="str">
        <f t="shared" ref="BT10:BT30" si="30">IF(BS10&lt;=20,"MODERADA",IF(BS10&lt;=50,"ALTA","EXTREMA"))</f>
        <v>MODERADA</v>
      </c>
      <c r="BU10" s="87" t="s">
        <v>275</v>
      </c>
      <c r="BV10" s="37" t="s">
        <v>174</v>
      </c>
      <c r="BW10" s="28" t="s">
        <v>108</v>
      </c>
      <c r="BX10" s="40" t="s">
        <v>276</v>
      </c>
      <c r="BY10" s="70" t="s">
        <v>204</v>
      </c>
      <c r="BZ10" s="67" t="s">
        <v>78</v>
      </c>
      <c r="CA10" s="28" t="s">
        <v>108</v>
      </c>
      <c r="CB10" s="80" t="s">
        <v>181</v>
      </c>
    </row>
    <row r="11" spans="1:1025" ht="145.5" customHeight="1" x14ac:dyDescent="0.15">
      <c r="A11" s="77" t="s">
        <v>253</v>
      </c>
      <c r="B11" s="78" t="s">
        <v>198</v>
      </c>
      <c r="C11" s="78" t="s">
        <v>199</v>
      </c>
      <c r="D11" s="67" t="s">
        <v>260</v>
      </c>
      <c r="E11" s="67" t="s">
        <v>261</v>
      </c>
      <c r="F11" s="69" t="s">
        <v>58</v>
      </c>
      <c r="G11" s="71" t="s">
        <v>47</v>
      </c>
      <c r="H11" s="67">
        <f t="shared" si="0"/>
        <v>1</v>
      </c>
      <c r="I11" s="67" t="s">
        <v>200</v>
      </c>
      <c r="J11" s="67">
        <f t="shared" si="1"/>
        <v>1</v>
      </c>
      <c r="K11" s="67" t="s">
        <v>201</v>
      </c>
      <c r="L11" s="67">
        <f t="shared" si="2"/>
        <v>0</v>
      </c>
      <c r="M11" s="67" t="s">
        <v>201</v>
      </c>
      <c r="N11" s="67">
        <f t="shared" si="3"/>
        <v>0</v>
      </c>
      <c r="O11" s="67" t="s">
        <v>201</v>
      </c>
      <c r="P11" s="67">
        <f t="shared" si="4"/>
        <v>0</v>
      </c>
      <c r="Q11" s="67" t="s">
        <v>201</v>
      </c>
      <c r="R11" s="67">
        <f t="shared" si="5"/>
        <v>0</v>
      </c>
      <c r="S11" s="67" t="s">
        <v>200</v>
      </c>
      <c r="T11" s="67">
        <f t="shared" si="6"/>
        <v>1</v>
      </c>
      <c r="U11" s="67" t="s">
        <v>200</v>
      </c>
      <c r="V11" s="67">
        <f t="shared" si="7"/>
        <v>1</v>
      </c>
      <c r="W11" s="67" t="s">
        <v>201</v>
      </c>
      <c r="X11" s="67">
        <f t="shared" si="8"/>
        <v>0</v>
      </c>
      <c r="Y11" s="67" t="s">
        <v>201</v>
      </c>
      <c r="Z11" s="67">
        <f t="shared" si="9"/>
        <v>0</v>
      </c>
      <c r="AA11" s="67" t="s">
        <v>200</v>
      </c>
      <c r="AB11" s="67">
        <f t="shared" si="10"/>
        <v>1</v>
      </c>
      <c r="AC11" s="67" t="s">
        <v>200</v>
      </c>
      <c r="AD11" s="67">
        <f t="shared" si="11"/>
        <v>1</v>
      </c>
      <c r="AE11" s="67" t="s">
        <v>200</v>
      </c>
      <c r="AF11" s="67">
        <f t="shared" si="12"/>
        <v>1</v>
      </c>
      <c r="AG11" s="67" t="s">
        <v>200</v>
      </c>
      <c r="AH11" s="67">
        <f t="shared" si="13"/>
        <v>1</v>
      </c>
      <c r="AI11" s="67" t="s">
        <v>201</v>
      </c>
      <c r="AJ11" s="67">
        <f t="shared" si="14"/>
        <v>0</v>
      </c>
      <c r="AK11" s="67" t="s">
        <v>201</v>
      </c>
      <c r="AL11" s="67">
        <f t="shared" si="15"/>
        <v>0</v>
      </c>
      <c r="AM11" s="67" t="s">
        <v>201</v>
      </c>
      <c r="AN11" s="67">
        <f t="shared" si="16"/>
        <v>0</v>
      </c>
      <c r="AO11" s="67" t="s">
        <v>201</v>
      </c>
      <c r="AP11" s="67">
        <f t="shared" si="17"/>
        <v>0</v>
      </c>
      <c r="AQ11" s="67" t="s">
        <v>201</v>
      </c>
      <c r="AR11" s="67">
        <f t="shared" si="18"/>
        <v>0</v>
      </c>
      <c r="AS11" s="67">
        <f t="shared" si="19"/>
        <v>7</v>
      </c>
      <c r="AT11" s="67" t="str">
        <f t="shared" si="20"/>
        <v>MAYOR</v>
      </c>
      <c r="AU11" s="67">
        <f t="shared" si="21"/>
        <v>10</v>
      </c>
      <c r="AV11" s="73">
        <f>H11*AU11</f>
        <v>10</v>
      </c>
      <c r="AW11" s="75" t="str">
        <f t="shared" si="26"/>
        <v>MODERADA</v>
      </c>
      <c r="AX11" s="16" t="s">
        <v>202</v>
      </c>
      <c r="AY11" s="67" t="s">
        <v>30</v>
      </c>
      <c r="AZ11" s="67" t="s">
        <v>201</v>
      </c>
      <c r="BA11" s="67">
        <f>IF(AZ11="si",15,0)</f>
        <v>0</v>
      </c>
      <c r="BB11" s="67" t="s">
        <v>201</v>
      </c>
      <c r="BC11" s="67">
        <f>IF(BB11="si",5,0)</f>
        <v>0</v>
      </c>
      <c r="BD11" s="28" t="s">
        <v>201</v>
      </c>
      <c r="BE11" s="67">
        <f>IF(BD11="si",15,0)</f>
        <v>0</v>
      </c>
      <c r="BF11" s="67" t="s">
        <v>200</v>
      </c>
      <c r="BG11" s="67">
        <f>IF(BF11="si",10,0)</f>
        <v>10</v>
      </c>
      <c r="BH11" s="67" t="s">
        <v>200</v>
      </c>
      <c r="BI11" s="67">
        <f>IF(BH11="si",15,0)</f>
        <v>15</v>
      </c>
      <c r="BJ11" s="67" t="s">
        <v>200</v>
      </c>
      <c r="BK11" s="67">
        <f>IF(BJ11="si",10,0)</f>
        <v>10</v>
      </c>
      <c r="BL11" s="67" t="s">
        <v>200</v>
      </c>
      <c r="BM11" s="67">
        <f>IF(BL11="si",30,0)</f>
        <v>30</v>
      </c>
      <c r="BN11" s="67">
        <f>+BA11+BC11+BE11+BG11+BI11+BK11+BM11</f>
        <v>65</v>
      </c>
      <c r="BO11" s="67" t="s">
        <v>47</v>
      </c>
      <c r="BP11" s="67">
        <f t="shared" si="27"/>
        <v>1</v>
      </c>
      <c r="BQ11" s="67" t="s">
        <v>26</v>
      </c>
      <c r="BR11" s="67">
        <f t="shared" si="28"/>
        <v>10</v>
      </c>
      <c r="BS11" s="73">
        <f t="shared" si="29"/>
        <v>10</v>
      </c>
      <c r="BT11" s="75" t="str">
        <f t="shared" si="30"/>
        <v>MODERADA</v>
      </c>
      <c r="BU11" s="70" t="s">
        <v>277</v>
      </c>
      <c r="BV11" s="37" t="s">
        <v>278</v>
      </c>
      <c r="BW11" s="67" t="s">
        <v>262</v>
      </c>
      <c r="BX11" s="69" t="s">
        <v>203</v>
      </c>
      <c r="BY11" s="70" t="s">
        <v>204</v>
      </c>
      <c r="BZ11" s="67" t="s">
        <v>78</v>
      </c>
      <c r="CA11" s="67" t="s">
        <v>205</v>
      </c>
      <c r="CB11" s="80" t="s">
        <v>181</v>
      </c>
    </row>
    <row r="12" spans="1:1025" ht="102.75" customHeight="1" x14ac:dyDescent="0.15">
      <c r="A12" s="77" t="s">
        <v>253</v>
      </c>
      <c r="B12" s="78" t="s">
        <v>198</v>
      </c>
      <c r="C12" s="39" t="s">
        <v>199</v>
      </c>
      <c r="D12" s="67" t="s">
        <v>206</v>
      </c>
      <c r="E12" s="67" t="s">
        <v>207</v>
      </c>
      <c r="F12" s="69" t="s">
        <v>208</v>
      </c>
      <c r="G12" s="71" t="s">
        <v>21</v>
      </c>
      <c r="H12" s="67">
        <f t="shared" si="0"/>
        <v>2</v>
      </c>
      <c r="I12" s="28" t="s">
        <v>201</v>
      </c>
      <c r="J12" s="67">
        <f t="shared" si="1"/>
        <v>0</v>
      </c>
      <c r="K12" s="28" t="s">
        <v>201</v>
      </c>
      <c r="L12" s="67">
        <f t="shared" si="2"/>
        <v>0</v>
      </c>
      <c r="M12" s="28" t="s">
        <v>201</v>
      </c>
      <c r="N12" s="67">
        <f t="shared" si="3"/>
        <v>0</v>
      </c>
      <c r="O12" s="28" t="s">
        <v>201</v>
      </c>
      <c r="P12" s="67">
        <f t="shared" si="4"/>
        <v>0</v>
      </c>
      <c r="Q12" s="67" t="s">
        <v>201</v>
      </c>
      <c r="R12" s="67">
        <f t="shared" si="5"/>
        <v>0</v>
      </c>
      <c r="S12" s="67" t="s">
        <v>200</v>
      </c>
      <c r="T12" s="67">
        <f t="shared" si="6"/>
        <v>1</v>
      </c>
      <c r="U12" s="28" t="s">
        <v>200</v>
      </c>
      <c r="V12" s="67">
        <f t="shared" si="7"/>
        <v>1</v>
      </c>
      <c r="W12" s="67" t="s">
        <v>201</v>
      </c>
      <c r="X12" s="67">
        <f t="shared" si="8"/>
        <v>0</v>
      </c>
      <c r="Y12" s="67" t="s">
        <v>201</v>
      </c>
      <c r="Z12" s="67">
        <f t="shared" si="9"/>
        <v>0</v>
      </c>
      <c r="AA12" s="28" t="s">
        <v>200</v>
      </c>
      <c r="AB12" s="67">
        <f t="shared" si="10"/>
        <v>1</v>
      </c>
      <c r="AC12" s="67" t="s">
        <v>200</v>
      </c>
      <c r="AD12" s="67">
        <f t="shared" si="11"/>
        <v>1</v>
      </c>
      <c r="AE12" s="67" t="s">
        <v>200</v>
      </c>
      <c r="AF12" s="67">
        <f t="shared" si="12"/>
        <v>1</v>
      </c>
      <c r="AG12" s="28" t="s">
        <v>201</v>
      </c>
      <c r="AH12" s="67">
        <f t="shared" si="13"/>
        <v>0</v>
      </c>
      <c r="AI12" s="67" t="s">
        <v>201</v>
      </c>
      <c r="AJ12" s="67">
        <f t="shared" si="14"/>
        <v>0</v>
      </c>
      <c r="AK12" s="28" t="s">
        <v>201</v>
      </c>
      <c r="AL12" s="67">
        <f t="shared" si="15"/>
        <v>0</v>
      </c>
      <c r="AM12" s="28" t="s">
        <v>201</v>
      </c>
      <c r="AN12" s="67">
        <f t="shared" si="16"/>
        <v>0</v>
      </c>
      <c r="AO12" s="28" t="s">
        <v>201</v>
      </c>
      <c r="AP12" s="67">
        <f t="shared" si="17"/>
        <v>0</v>
      </c>
      <c r="AQ12" s="28" t="s">
        <v>201</v>
      </c>
      <c r="AR12" s="67">
        <f t="shared" si="18"/>
        <v>0</v>
      </c>
      <c r="AS12" s="67">
        <f t="shared" si="19"/>
        <v>5</v>
      </c>
      <c r="AT12" s="67" t="str">
        <f t="shared" si="20"/>
        <v>MODERADO</v>
      </c>
      <c r="AU12" s="67">
        <f t="shared" si="21"/>
        <v>5</v>
      </c>
      <c r="AV12" s="73">
        <f t="shared" si="25"/>
        <v>10</v>
      </c>
      <c r="AW12" s="75" t="str">
        <f t="shared" si="26"/>
        <v>MODERADA</v>
      </c>
      <c r="AX12" s="41" t="s">
        <v>209</v>
      </c>
      <c r="AY12" s="67" t="s">
        <v>30</v>
      </c>
      <c r="AZ12" s="28" t="s">
        <v>201</v>
      </c>
      <c r="BA12" s="67">
        <f t="shared" ref="BA12:BA28" si="31">IF(AZ12="si",15,0)</f>
        <v>0</v>
      </c>
      <c r="BB12" s="28" t="s">
        <v>200</v>
      </c>
      <c r="BC12" s="67">
        <f t="shared" ref="BC12:BC28" si="32">IF(BB12="si",5,0)</f>
        <v>5</v>
      </c>
      <c r="BD12" s="28" t="s">
        <v>201</v>
      </c>
      <c r="BE12" s="67">
        <f t="shared" ref="BE12:BE28" si="33">IF(BD12="si",15,0)</f>
        <v>0</v>
      </c>
      <c r="BF12" s="28" t="s">
        <v>200</v>
      </c>
      <c r="BG12" s="67">
        <f t="shared" ref="BG12:BG28" si="34">IF(BF12="si",10,0)</f>
        <v>10</v>
      </c>
      <c r="BH12" s="28" t="s">
        <v>200</v>
      </c>
      <c r="BI12" s="67">
        <f t="shared" ref="BI12:BI28" si="35">IF(BH12="si",15,0)</f>
        <v>15</v>
      </c>
      <c r="BJ12" s="28" t="s">
        <v>200</v>
      </c>
      <c r="BK12" s="67">
        <f t="shared" ref="BK12:BK28" si="36">IF(BJ12="si",10,0)</f>
        <v>10</v>
      </c>
      <c r="BL12" s="28" t="s">
        <v>200</v>
      </c>
      <c r="BM12" s="67">
        <f t="shared" ref="BM12:BM28" si="37">IF(BL12="si",30,0)</f>
        <v>30</v>
      </c>
      <c r="BN12" s="67">
        <f t="shared" ref="BN12:BN28" si="38">+BA12+BC12+BE12+BG12+BI12+BK12+BM12</f>
        <v>70</v>
      </c>
      <c r="BO12" s="67" t="s">
        <v>47</v>
      </c>
      <c r="BP12" s="67">
        <f t="shared" si="27"/>
        <v>1</v>
      </c>
      <c r="BQ12" s="28" t="s">
        <v>25</v>
      </c>
      <c r="BR12" s="67">
        <f t="shared" si="28"/>
        <v>5</v>
      </c>
      <c r="BS12" s="73">
        <f t="shared" si="29"/>
        <v>5</v>
      </c>
      <c r="BT12" s="75" t="str">
        <f t="shared" si="30"/>
        <v>MODERADA</v>
      </c>
      <c r="BU12" s="70" t="s">
        <v>210</v>
      </c>
      <c r="BV12" s="37" t="s">
        <v>278</v>
      </c>
      <c r="BW12" s="67" t="s">
        <v>262</v>
      </c>
      <c r="BX12" s="69" t="s">
        <v>203</v>
      </c>
      <c r="BY12" s="70" t="s">
        <v>204</v>
      </c>
      <c r="BZ12" s="67" t="s">
        <v>78</v>
      </c>
      <c r="CA12" s="67" t="s">
        <v>205</v>
      </c>
      <c r="CB12" s="80" t="s">
        <v>181</v>
      </c>
    </row>
    <row r="13" spans="1:1025" ht="112.5" customHeight="1" x14ac:dyDescent="0.15">
      <c r="A13" s="77" t="s">
        <v>253</v>
      </c>
      <c r="B13" s="78" t="s">
        <v>11</v>
      </c>
      <c r="C13" s="78" t="s">
        <v>219</v>
      </c>
      <c r="D13" s="67" t="s">
        <v>220</v>
      </c>
      <c r="E13" s="67" t="s">
        <v>263</v>
      </c>
      <c r="F13" s="69" t="s">
        <v>221</v>
      </c>
      <c r="G13" s="71" t="s">
        <v>47</v>
      </c>
      <c r="H13" s="67">
        <f t="shared" si="0"/>
        <v>1</v>
      </c>
      <c r="I13" s="67" t="s">
        <v>200</v>
      </c>
      <c r="J13" s="67">
        <f t="shared" si="1"/>
        <v>1</v>
      </c>
      <c r="K13" s="67" t="s">
        <v>200</v>
      </c>
      <c r="L13" s="67">
        <f t="shared" si="2"/>
        <v>1</v>
      </c>
      <c r="M13" s="67" t="s">
        <v>200</v>
      </c>
      <c r="N13" s="67">
        <f t="shared" si="3"/>
        <v>1</v>
      </c>
      <c r="O13" s="67" t="s">
        <v>201</v>
      </c>
      <c r="P13" s="67">
        <f t="shared" si="4"/>
        <v>0</v>
      </c>
      <c r="Q13" s="67" t="s">
        <v>200</v>
      </c>
      <c r="R13" s="67">
        <f t="shared" si="5"/>
        <v>1</v>
      </c>
      <c r="S13" s="67" t="s">
        <v>200</v>
      </c>
      <c r="T13" s="67">
        <f t="shared" si="6"/>
        <v>1</v>
      </c>
      <c r="U13" s="67" t="s">
        <v>201</v>
      </c>
      <c r="V13" s="67">
        <f t="shared" si="7"/>
        <v>0</v>
      </c>
      <c r="W13" s="67" t="s">
        <v>200</v>
      </c>
      <c r="X13" s="67">
        <f t="shared" si="8"/>
        <v>1</v>
      </c>
      <c r="Y13" s="67" t="s">
        <v>201</v>
      </c>
      <c r="Z13" s="67">
        <f t="shared" si="9"/>
        <v>0</v>
      </c>
      <c r="AA13" s="67" t="s">
        <v>200</v>
      </c>
      <c r="AB13" s="67">
        <f t="shared" si="10"/>
        <v>1</v>
      </c>
      <c r="AC13" s="67" t="s">
        <v>200</v>
      </c>
      <c r="AD13" s="67">
        <f t="shared" si="11"/>
        <v>1</v>
      </c>
      <c r="AE13" s="67" t="s">
        <v>200</v>
      </c>
      <c r="AF13" s="67">
        <f t="shared" si="12"/>
        <v>1</v>
      </c>
      <c r="AG13" s="67" t="s">
        <v>201</v>
      </c>
      <c r="AH13" s="67">
        <f t="shared" si="13"/>
        <v>0</v>
      </c>
      <c r="AI13" s="67" t="s">
        <v>201</v>
      </c>
      <c r="AJ13" s="67">
        <f t="shared" si="14"/>
        <v>0</v>
      </c>
      <c r="AK13" s="67" t="s">
        <v>200</v>
      </c>
      <c r="AL13" s="67">
        <f t="shared" si="15"/>
        <v>1</v>
      </c>
      <c r="AM13" s="67" t="s">
        <v>201</v>
      </c>
      <c r="AN13" s="67">
        <f t="shared" si="16"/>
        <v>0</v>
      </c>
      <c r="AO13" s="67" t="s">
        <v>200</v>
      </c>
      <c r="AP13" s="67">
        <f t="shared" si="17"/>
        <v>1</v>
      </c>
      <c r="AQ13" s="67" t="s">
        <v>200</v>
      </c>
      <c r="AR13" s="67">
        <f t="shared" si="18"/>
        <v>1</v>
      </c>
      <c r="AS13" s="67">
        <f t="shared" si="19"/>
        <v>12</v>
      </c>
      <c r="AT13" s="67" t="str">
        <f t="shared" si="20"/>
        <v>CATASTRÓFICO</v>
      </c>
      <c r="AU13" s="67">
        <f t="shared" si="21"/>
        <v>20</v>
      </c>
      <c r="AV13" s="73">
        <f t="shared" si="25"/>
        <v>20</v>
      </c>
      <c r="AW13" s="75" t="str">
        <f t="shared" si="26"/>
        <v>MODERADA</v>
      </c>
      <c r="AX13" s="16" t="s">
        <v>264</v>
      </c>
      <c r="AY13" s="67" t="s">
        <v>30</v>
      </c>
      <c r="AZ13" s="81" t="s">
        <v>200</v>
      </c>
      <c r="BA13" s="67">
        <f t="shared" si="31"/>
        <v>15</v>
      </c>
      <c r="BB13" s="81" t="s">
        <v>200</v>
      </c>
      <c r="BC13" s="67">
        <f t="shared" si="32"/>
        <v>5</v>
      </c>
      <c r="BD13" s="28" t="s">
        <v>201</v>
      </c>
      <c r="BE13" s="67">
        <f t="shared" si="33"/>
        <v>0</v>
      </c>
      <c r="BF13" s="81" t="s">
        <v>200</v>
      </c>
      <c r="BG13" s="67">
        <f t="shared" si="34"/>
        <v>10</v>
      </c>
      <c r="BH13" s="81" t="s">
        <v>200</v>
      </c>
      <c r="BI13" s="67">
        <f t="shared" si="35"/>
        <v>15</v>
      </c>
      <c r="BJ13" s="81" t="s">
        <v>200</v>
      </c>
      <c r="BK13" s="67">
        <f t="shared" si="36"/>
        <v>10</v>
      </c>
      <c r="BL13" s="81" t="s">
        <v>200</v>
      </c>
      <c r="BM13" s="67">
        <f t="shared" si="37"/>
        <v>30</v>
      </c>
      <c r="BN13" s="67">
        <f t="shared" si="38"/>
        <v>85</v>
      </c>
      <c r="BO13" s="67" t="s">
        <v>47</v>
      </c>
      <c r="BP13" s="67">
        <f t="shared" si="27"/>
        <v>1</v>
      </c>
      <c r="BQ13" s="67" t="s">
        <v>133</v>
      </c>
      <c r="BR13" s="67">
        <f t="shared" si="28"/>
        <v>20</v>
      </c>
      <c r="BS13" s="73">
        <f t="shared" si="29"/>
        <v>20</v>
      </c>
      <c r="BT13" s="75" t="str">
        <f t="shared" si="30"/>
        <v>MODERADA</v>
      </c>
      <c r="BU13" s="70" t="s">
        <v>265</v>
      </c>
      <c r="BV13" s="37" t="s">
        <v>278</v>
      </c>
      <c r="BW13" s="59" t="s">
        <v>266</v>
      </c>
      <c r="BX13" s="66" t="s">
        <v>267</v>
      </c>
      <c r="BY13" s="70" t="s">
        <v>204</v>
      </c>
      <c r="BZ13" s="67" t="s">
        <v>78</v>
      </c>
      <c r="CA13" s="67" t="s">
        <v>95</v>
      </c>
      <c r="CB13" s="80" t="s">
        <v>181</v>
      </c>
    </row>
    <row r="14" spans="1:1025" ht="106.5" customHeight="1" x14ac:dyDescent="0.15">
      <c r="A14" s="77" t="s">
        <v>253</v>
      </c>
      <c r="B14" s="78" t="s">
        <v>211</v>
      </c>
      <c r="C14" s="78" t="s">
        <v>212</v>
      </c>
      <c r="D14" s="67" t="s">
        <v>213</v>
      </c>
      <c r="E14" s="67" t="s">
        <v>214</v>
      </c>
      <c r="F14" s="69" t="s">
        <v>215</v>
      </c>
      <c r="G14" s="71" t="s">
        <v>21</v>
      </c>
      <c r="H14" s="67">
        <f t="shared" si="0"/>
        <v>2</v>
      </c>
      <c r="I14" s="67" t="s">
        <v>200</v>
      </c>
      <c r="J14" s="67">
        <f t="shared" si="1"/>
        <v>1</v>
      </c>
      <c r="K14" s="67" t="s">
        <v>200</v>
      </c>
      <c r="L14" s="67">
        <f t="shared" si="2"/>
        <v>1</v>
      </c>
      <c r="M14" s="67" t="s">
        <v>200</v>
      </c>
      <c r="N14" s="67">
        <f t="shared" si="3"/>
        <v>1</v>
      </c>
      <c r="O14" s="67" t="s">
        <v>200</v>
      </c>
      <c r="P14" s="67">
        <f t="shared" si="4"/>
        <v>1</v>
      </c>
      <c r="Q14" s="67" t="s">
        <v>200</v>
      </c>
      <c r="R14" s="67">
        <f t="shared" si="5"/>
        <v>1</v>
      </c>
      <c r="S14" s="67" t="s">
        <v>200</v>
      </c>
      <c r="T14" s="67">
        <f t="shared" si="6"/>
        <v>1</v>
      </c>
      <c r="U14" s="67" t="s">
        <v>200</v>
      </c>
      <c r="V14" s="67">
        <f t="shared" si="7"/>
        <v>1</v>
      </c>
      <c r="W14" s="67" t="s">
        <v>201</v>
      </c>
      <c r="X14" s="67">
        <f t="shared" si="8"/>
        <v>0</v>
      </c>
      <c r="Y14" s="67" t="s">
        <v>201</v>
      </c>
      <c r="Z14" s="67">
        <f t="shared" si="9"/>
        <v>0</v>
      </c>
      <c r="AA14" s="67" t="s">
        <v>200</v>
      </c>
      <c r="AB14" s="67">
        <f t="shared" si="10"/>
        <v>1</v>
      </c>
      <c r="AC14" s="67" t="s">
        <v>200</v>
      </c>
      <c r="AD14" s="67">
        <f t="shared" si="11"/>
        <v>1</v>
      </c>
      <c r="AE14" s="67" t="s">
        <v>200</v>
      </c>
      <c r="AF14" s="67">
        <f t="shared" si="12"/>
        <v>1</v>
      </c>
      <c r="AG14" s="67" t="s">
        <v>200</v>
      </c>
      <c r="AH14" s="67">
        <f t="shared" si="13"/>
        <v>1</v>
      </c>
      <c r="AI14" s="67" t="s">
        <v>200</v>
      </c>
      <c r="AJ14" s="67">
        <f t="shared" si="14"/>
        <v>1</v>
      </c>
      <c r="AK14" s="67" t="s">
        <v>200</v>
      </c>
      <c r="AL14" s="67">
        <f t="shared" si="15"/>
        <v>1</v>
      </c>
      <c r="AM14" s="67" t="s">
        <v>200</v>
      </c>
      <c r="AN14" s="67">
        <f t="shared" si="16"/>
        <v>1</v>
      </c>
      <c r="AO14" s="67" t="s">
        <v>201</v>
      </c>
      <c r="AP14" s="67">
        <f t="shared" si="17"/>
        <v>0</v>
      </c>
      <c r="AQ14" s="67" t="s">
        <v>201</v>
      </c>
      <c r="AR14" s="67">
        <f t="shared" si="18"/>
        <v>0</v>
      </c>
      <c r="AS14" s="67">
        <f t="shared" si="19"/>
        <v>14</v>
      </c>
      <c r="AT14" s="67" t="str">
        <f t="shared" si="20"/>
        <v>CATASTRÓFICO</v>
      </c>
      <c r="AU14" s="67">
        <f t="shared" si="21"/>
        <v>20</v>
      </c>
      <c r="AV14" s="73">
        <f t="shared" si="25"/>
        <v>40</v>
      </c>
      <c r="AW14" s="75" t="str">
        <f t="shared" si="26"/>
        <v>ALTA</v>
      </c>
      <c r="AX14" s="16" t="s">
        <v>216</v>
      </c>
      <c r="AY14" s="67" t="s">
        <v>30</v>
      </c>
      <c r="AZ14" s="81" t="s">
        <v>200</v>
      </c>
      <c r="BA14" s="67">
        <f t="shared" si="31"/>
        <v>15</v>
      </c>
      <c r="BB14" s="81" t="s">
        <v>200</v>
      </c>
      <c r="BC14" s="67">
        <f t="shared" si="32"/>
        <v>5</v>
      </c>
      <c r="BD14" s="28" t="s">
        <v>201</v>
      </c>
      <c r="BE14" s="67">
        <f t="shared" si="33"/>
        <v>0</v>
      </c>
      <c r="BF14" s="81" t="s">
        <v>200</v>
      </c>
      <c r="BG14" s="67">
        <f t="shared" si="34"/>
        <v>10</v>
      </c>
      <c r="BH14" s="81" t="s">
        <v>200</v>
      </c>
      <c r="BI14" s="67">
        <f t="shared" si="35"/>
        <v>15</v>
      </c>
      <c r="BJ14" s="81" t="s">
        <v>200</v>
      </c>
      <c r="BK14" s="67">
        <f t="shared" si="36"/>
        <v>10</v>
      </c>
      <c r="BL14" s="81" t="s">
        <v>200</v>
      </c>
      <c r="BM14" s="67">
        <f t="shared" si="37"/>
        <v>30</v>
      </c>
      <c r="BN14" s="67">
        <f t="shared" si="38"/>
        <v>85</v>
      </c>
      <c r="BO14" s="67" t="s">
        <v>47</v>
      </c>
      <c r="BP14" s="67">
        <f t="shared" si="27"/>
        <v>1</v>
      </c>
      <c r="BQ14" s="67" t="s">
        <v>133</v>
      </c>
      <c r="BR14" s="67">
        <f t="shared" si="28"/>
        <v>20</v>
      </c>
      <c r="BS14" s="73">
        <f t="shared" si="29"/>
        <v>20</v>
      </c>
      <c r="BT14" s="75" t="str">
        <f t="shared" si="30"/>
        <v>MODERADA</v>
      </c>
      <c r="BU14" s="70" t="s">
        <v>268</v>
      </c>
      <c r="BV14" s="37" t="s">
        <v>278</v>
      </c>
      <c r="BW14" s="67" t="s">
        <v>217</v>
      </c>
      <c r="BX14" s="69" t="s">
        <v>218</v>
      </c>
      <c r="BY14" s="70" t="s">
        <v>204</v>
      </c>
      <c r="BZ14" s="67" t="s">
        <v>78</v>
      </c>
      <c r="CA14" s="67" t="s">
        <v>95</v>
      </c>
      <c r="CB14" s="80" t="s">
        <v>181</v>
      </c>
      <c r="CC14" s="44"/>
    </row>
    <row r="15" spans="1:1025" customFormat="1" ht="130.5" customHeight="1" x14ac:dyDescent="0.2">
      <c r="A15" s="77" t="s">
        <v>253</v>
      </c>
      <c r="B15" s="50" t="s">
        <v>13</v>
      </c>
      <c r="C15" s="50" t="s">
        <v>137</v>
      </c>
      <c r="D15" s="51" t="s">
        <v>152</v>
      </c>
      <c r="E15" s="51" t="s">
        <v>151</v>
      </c>
      <c r="F15" s="52" t="s">
        <v>150</v>
      </c>
      <c r="G15" s="53" t="s">
        <v>47</v>
      </c>
      <c r="H15" s="51">
        <f t="shared" si="0"/>
        <v>1</v>
      </c>
      <c r="I15" s="51" t="s">
        <v>200</v>
      </c>
      <c r="J15" s="51">
        <f t="shared" si="1"/>
        <v>1</v>
      </c>
      <c r="K15" s="51" t="s">
        <v>200</v>
      </c>
      <c r="L15" s="51">
        <f t="shared" si="2"/>
        <v>1</v>
      </c>
      <c r="M15" s="51" t="s">
        <v>148</v>
      </c>
      <c r="N15" s="51">
        <f t="shared" si="3"/>
        <v>0</v>
      </c>
      <c r="O15" s="51" t="s">
        <v>201</v>
      </c>
      <c r="P15" s="51">
        <f t="shared" si="4"/>
        <v>0</v>
      </c>
      <c r="Q15" s="51" t="s">
        <v>200</v>
      </c>
      <c r="R15" s="51">
        <f t="shared" si="5"/>
        <v>1</v>
      </c>
      <c r="S15" s="51" t="s">
        <v>200</v>
      </c>
      <c r="T15" s="51">
        <f t="shared" si="6"/>
        <v>1</v>
      </c>
      <c r="U15" s="51" t="s">
        <v>200</v>
      </c>
      <c r="V15" s="51">
        <f t="shared" si="7"/>
        <v>1</v>
      </c>
      <c r="W15" s="51" t="s">
        <v>201</v>
      </c>
      <c r="X15" s="51">
        <f t="shared" si="8"/>
        <v>0</v>
      </c>
      <c r="Y15" s="51" t="s">
        <v>201</v>
      </c>
      <c r="Z15" s="51">
        <f t="shared" si="9"/>
        <v>0</v>
      </c>
      <c r="AA15" s="51" t="s">
        <v>200</v>
      </c>
      <c r="AB15" s="51">
        <f t="shared" si="10"/>
        <v>1</v>
      </c>
      <c r="AC15" s="51" t="s">
        <v>200</v>
      </c>
      <c r="AD15" s="51">
        <f t="shared" si="11"/>
        <v>1</v>
      </c>
      <c r="AE15" s="51" t="s">
        <v>200</v>
      </c>
      <c r="AF15" s="51">
        <f t="shared" si="12"/>
        <v>1</v>
      </c>
      <c r="AG15" s="51" t="s">
        <v>200</v>
      </c>
      <c r="AH15" s="51">
        <f t="shared" si="13"/>
        <v>1</v>
      </c>
      <c r="AI15" s="54" t="s">
        <v>200</v>
      </c>
      <c r="AJ15" s="51">
        <f t="shared" si="14"/>
        <v>1</v>
      </c>
      <c r="AK15" s="51" t="s">
        <v>201</v>
      </c>
      <c r="AL15" s="51">
        <f t="shared" si="15"/>
        <v>0</v>
      </c>
      <c r="AM15" s="51" t="s">
        <v>201</v>
      </c>
      <c r="AN15" s="51">
        <f t="shared" si="16"/>
        <v>0</v>
      </c>
      <c r="AO15" s="51" t="s">
        <v>201</v>
      </c>
      <c r="AP15" s="51">
        <f t="shared" si="17"/>
        <v>0</v>
      </c>
      <c r="AQ15" s="51" t="s">
        <v>201</v>
      </c>
      <c r="AR15" s="51">
        <f t="shared" si="18"/>
        <v>0</v>
      </c>
      <c r="AS15" s="51">
        <f t="shared" si="19"/>
        <v>10</v>
      </c>
      <c r="AT15" s="51" t="str">
        <f t="shared" si="20"/>
        <v>MAYOR</v>
      </c>
      <c r="AU15" s="51">
        <f t="shared" si="21"/>
        <v>10</v>
      </c>
      <c r="AV15" s="55">
        <f t="shared" si="25"/>
        <v>10</v>
      </c>
      <c r="AW15" s="75" t="str">
        <f t="shared" si="26"/>
        <v>MODERADA</v>
      </c>
      <c r="AX15" s="56" t="s">
        <v>149</v>
      </c>
      <c r="AY15" s="51" t="s">
        <v>30</v>
      </c>
      <c r="AZ15" s="81" t="s">
        <v>200</v>
      </c>
      <c r="BA15" s="51">
        <f t="shared" si="31"/>
        <v>15</v>
      </c>
      <c r="BB15" s="81" t="s">
        <v>200</v>
      </c>
      <c r="BC15" s="51">
        <f t="shared" si="32"/>
        <v>5</v>
      </c>
      <c r="BD15" s="28" t="s">
        <v>201</v>
      </c>
      <c r="BE15" s="51">
        <f t="shared" si="33"/>
        <v>0</v>
      </c>
      <c r="BF15" s="81" t="s">
        <v>200</v>
      </c>
      <c r="BG15" s="51">
        <f t="shared" si="34"/>
        <v>10</v>
      </c>
      <c r="BH15" s="81" t="s">
        <v>200</v>
      </c>
      <c r="BI15" s="51">
        <f t="shared" si="35"/>
        <v>15</v>
      </c>
      <c r="BJ15" s="81" t="s">
        <v>200</v>
      </c>
      <c r="BK15" s="51">
        <f t="shared" si="36"/>
        <v>10</v>
      </c>
      <c r="BL15" s="81" t="s">
        <v>200</v>
      </c>
      <c r="BM15" s="51">
        <f t="shared" si="37"/>
        <v>30</v>
      </c>
      <c r="BN15" s="51">
        <f t="shared" si="38"/>
        <v>85</v>
      </c>
      <c r="BO15" s="51" t="s">
        <v>47</v>
      </c>
      <c r="BP15" s="51">
        <f t="shared" si="27"/>
        <v>1</v>
      </c>
      <c r="BQ15" s="51" t="s">
        <v>26</v>
      </c>
      <c r="BR15" s="51">
        <f t="shared" si="28"/>
        <v>10</v>
      </c>
      <c r="BS15" s="55">
        <f t="shared" si="29"/>
        <v>10</v>
      </c>
      <c r="BT15" s="75" t="str">
        <f t="shared" si="30"/>
        <v>MODERADA</v>
      </c>
      <c r="BU15" s="65" t="s">
        <v>107</v>
      </c>
      <c r="BV15" s="57" t="s">
        <v>174</v>
      </c>
      <c r="BW15" s="51" t="s">
        <v>109</v>
      </c>
      <c r="BX15" s="52" t="s">
        <v>136</v>
      </c>
      <c r="BY15" s="65" t="s">
        <v>204</v>
      </c>
      <c r="BZ15" s="51" t="s">
        <v>78</v>
      </c>
      <c r="CA15" s="51" t="s">
        <v>109</v>
      </c>
      <c r="CB15" s="80" t="s">
        <v>181</v>
      </c>
      <c r="CC15" s="85"/>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c r="NA15" s="58"/>
      <c r="NB15" s="58"/>
      <c r="NC15" s="58"/>
      <c r="ND15" s="58"/>
      <c r="NE15" s="58"/>
      <c r="NF15" s="58"/>
      <c r="NG15" s="58"/>
      <c r="NH15" s="58"/>
      <c r="NI15" s="58"/>
      <c r="NJ15" s="58"/>
      <c r="NK15" s="58"/>
      <c r="NL15" s="58"/>
      <c r="NM15" s="58"/>
      <c r="NN15" s="58"/>
      <c r="NO15" s="58"/>
      <c r="NP15" s="58"/>
      <c r="NQ15" s="58"/>
      <c r="NR15" s="58"/>
      <c r="NS15" s="58"/>
      <c r="NT15" s="58"/>
      <c r="NU15" s="58"/>
      <c r="NV15" s="58"/>
      <c r="NW15" s="58"/>
      <c r="NX15" s="58"/>
      <c r="NY15" s="58"/>
      <c r="NZ15" s="58"/>
      <c r="OA15" s="58"/>
      <c r="OB15" s="58"/>
      <c r="OC15" s="58"/>
      <c r="OD15" s="58"/>
      <c r="OE15" s="58"/>
      <c r="OF15" s="58"/>
      <c r="OG15" s="58"/>
      <c r="OH15" s="58"/>
      <c r="OI15" s="58"/>
      <c r="OJ15" s="58"/>
      <c r="OK15" s="58"/>
      <c r="OL15" s="58"/>
      <c r="OM15" s="58"/>
      <c r="ON15" s="58"/>
      <c r="OO15" s="58"/>
      <c r="OP15" s="58"/>
      <c r="OQ15" s="58"/>
      <c r="OR15" s="58"/>
      <c r="OS15" s="58"/>
      <c r="OT15" s="58"/>
      <c r="OU15" s="58"/>
      <c r="OV15" s="58"/>
      <c r="OW15" s="58"/>
      <c r="OX15" s="58"/>
      <c r="OY15" s="58"/>
      <c r="OZ15" s="58"/>
      <c r="PA15" s="58"/>
      <c r="PB15" s="58"/>
      <c r="PC15" s="58"/>
      <c r="PD15" s="58"/>
      <c r="PE15" s="58"/>
      <c r="PF15" s="58"/>
      <c r="PG15" s="58"/>
      <c r="PH15" s="58"/>
      <c r="PI15" s="58"/>
      <c r="PJ15" s="58"/>
      <c r="PK15" s="58"/>
      <c r="PL15" s="58"/>
      <c r="PM15" s="58"/>
      <c r="PN15" s="58"/>
      <c r="PO15" s="58"/>
      <c r="PP15" s="58"/>
      <c r="PQ15" s="58"/>
      <c r="PR15" s="58"/>
      <c r="PS15" s="58"/>
      <c r="PT15" s="58"/>
      <c r="PU15" s="58"/>
      <c r="PV15" s="58"/>
      <c r="PW15" s="58"/>
      <c r="PX15" s="58"/>
      <c r="PY15" s="58"/>
      <c r="PZ15" s="58"/>
      <c r="QA15" s="58"/>
      <c r="QB15" s="58"/>
      <c r="QC15" s="58"/>
      <c r="QD15" s="58"/>
      <c r="QE15" s="58"/>
      <c r="QF15" s="58"/>
      <c r="QG15" s="58"/>
      <c r="QH15" s="58"/>
      <c r="QI15" s="58"/>
      <c r="QJ15" s="58"/>
      <c r="QK15" s="58"/>
      <c r="QL15" s="58"/>
      <c r="QM15" s="58"/>
      <c r="QN15" s="58"/>
      <c r="QO15" s="58"/>
      <c r="QP15" s="58"/>
      <c r="QQ15" s="58"/>
      <c r="QR15" s="58"/>
      <c r="QS15" s="58"/>
      <c r="QT15" s="58"/>
      <c r="QU15" s="58"/>
      <c r="QV15" s="58"/>
      <c r="QW15" s="58"/>
      <c r="QX15" s="58"/>
      <c r="QY15" s="58"/>
      <c r="QZ15" s="58"/>
      <c r="RA15" s="58"/>
      <c r="RB15" s="58"/>
      <c r="RC15" s="58"/>
      <c r="RD15" s="58"/>
      <c r="RE15" s="58"/>
      <c r="RF15" s="58"/>
      <c r="RG15" s="58"/>
      <c r="RH15" s="58"/>
      <c r="RI15" s="58"/>
      <c r="RJ15" s="58"/>
      <c r="RK15" s="58"/>
      <c r="RL15" s="58"/>
      <c r="RM15" s="58"/>
      <c r="RN15" s="58"/>
      <c r="RO15" s="58"/>
      <c r="RP15" s="58"/>
      <c r="RQ15" s="58"/>
      <c r="RR15" s="58"/>
      <c r="RS15" s="58"/>
      <c r="RT15" s="58"/>
      <c r="RU15" s="58"/>
      <c r="RV15" s="58"/>
      <c r="RW15" s="58"/>
      <c r="RX15" s="58"/>
      <c r="RY15" s="58"/>
      <c r="RZ15" s="58"/>
      <c r="SA15" s="58"/>
      <c r="SB15" s="58"/>
      <c r="SC15" s="58"/>
      <c r="SD15" s="58"/>
      <c r="SE15" s="58"/>
      <c r="SF15" s="58"/>
      <c r="SG15" s="58"/>
      <c r="SH15" s="58"/>
      <c r="SI15" s="58"/>
      <c r="SJ15" s="58"/>
      <c r="SK15" s="58"/>
      <c r="SL15" s="58"/>
      <c r="SM15" s="58"/>
      <c r="SN15" s="58"/>
      <c r="SO15" s="58"/>
      <c r="SP15" s="58"/>
      <c r="SQ15" s="58"/>
      <c r="SR15" s="58"/>
      <c r="SS15" s="58"/>
      <c r="ST15" s="58"/>
      <c r="SU15" s="58"/>
      <c r="SV15" s="58"/>
      <c r="SW15" s="58"/>
      <c r="SX15" s="58"/>
      <c r="SY15" s="58"/>
      <c r="SZ15" s="58"/>
      <c r="TA15" s="58"/>
      <c r="TB15" s="58"/>
      <c r="TC15" s="58"/>
      <c r="TD15" s="58"/>
      <c r="TE15" s="58"/>
      <c r="TF15" s="58"/>
      <c r="TG15" s="58"/>
      <c r="TH15" s="58"/>
      <c r="TI15" s="58"/>
      <c r="TJ15" s="58"/>
      <c r="TK15" s="58"/>
      <c r="TL15" s="58"/>
      <c r="TM15" s="58"/>
      <c r="TN15" s="58"/>
      <c r="TO15" s="58"/>
      <c r="TP15" s="58"/>
      <c r="TQ15" s="58"/>
      <c r="TR15" s="58"/>
      <c r="TS15" s="58"/>
      <c r="TT15" s="58"/>
      <c r="TU15" s="58"/>
      <c r="TV15" s="58"/>
      <c r="TW15" s="58"/>
      <c r="TX15" s="58"/>
      <c r="TY15" s="58"/>
      <c r="TZ15" s="58"/>
      <c r="UA15" s="58"/>
      <c r="UB15" s="58"/>
      <c r="UC15" s="58"/>
      <c r="UD15" s="58"/>
      <c r="UE15" s="58"/>
      <c r="UF15" s="58"/>
      <c r="UG15" s="58"/>
      <c r="UH15" s="58"/>
      <c r="UI15" s="58"/>
      <c r="UJ15" s="58"/>
      <c r="UK15" s="58"/>
      <c r="UL15" s="58"/>
      <c r="UM15" s="58"/>
      <c r="UN15" s="58"/>
      <c r="UO15" s="58"/>
      <c r="UP15" s="58"/>
      <c r="UQ15" s="58"/>
      <c r="UR15" s="58"/>
      <c r="US15" s="58"/>
      <c r="UT15" s="58"/>
      <c r="UU15" s="58"/>
      <c r="UV15" s="58"/>
      <c r="UW15" s="58"/>
      <c r="UX15" s="58"/>
      <c r="UY15" s="58"/>
      <c r="UZ15" s="58"/>
      <c r="VA15" s="58"/>
      <c r="VB15" s="58"/>
      <c r="VC15" s="58"/>
      <c r="VD15" s="58"/>
      <c r="VE15" s="58"/>
      <c r="VF15" s="58"/>
      <c r="VG15" s="58"/>
      <c r="VH15" s="58"/>
      <c r="VI15" s="58"/>
      <c r="VJ15" s="58"/>
      <c r="VK15" s="58"/>
      <c r="VL15" s="58"/>
      <c r="VM15" s="58"/>
      <c r="VN15" s="58"/>
      <c r="VO15" s="58"/>
      <c r="VP15" s="58"/>
      <c r="VQ15" s="58"/>
      <c r="VR15" s="58"/>
      <c r="VS15" s="58"/>
      <c r="VT15" s="58"/>
      <c r="VU15" s="58"/>
      <c r="VV15" s="58"/>
      <c r="VW15" s="58"/>
      <c r="VX15" s="58"/>
      <c r="VY15" s="58"/>
      <c r="VZ15" s="58"/>
      <c r="WA15" s="58"/>
      <c r="WB15" s="58"/>
      <c r="WC15" s="58"/>
      <c r="WD15" s="58"/>
      <c r="WE15" s="58"/>
      <c r="WF15" s="58"/>
      <c r="WG15" s="58"/>
      <c r="WH15" s="58"/>
      <c r="WI15" s="58"/>
      <c r="WJ15" s="58"/>
      <c r="WK15" s="58"/>
      <c r="WL15" s="58"/>
      <c r="WM15" s="58"/>
      <c r="WN15" s="58"/>
      <c r="WO15" s="58"/>
      <c r="WP15" s="58"/>
      <c r="WQ15" s="58"/>
      <c r="WR15" s="58"/>
      <c r="WS15" s="58"/>
      <c r="WT15" s="58"/>
      <c r="WU15" s="58"/>
      <c r="WV15" s="58"/>
      <c r="WW15" s="58"/>
      <c r="WX15" s="58"/>
      <c r="WY15" s="58"/>
      <c r="WZ15" s="58"/>
      <c r="XA15" s="58"/>
      <c r="XB15" s="58"/>
      <c r="XC15" s="58"/>
      <c r="XD15" s="58"/>
      <c r="XE15" s="58"/>
      <c r="XF15" s="58"/>
      <c r="XG15" s="58"/>
      <c r="XH15" s="58"/>
      <c r="XI15" s="58"/>
      <c r="XJ15" s="58"/>
      <c r="XK15" s="58"/>
      <c r="XL15" s="58"/>
      <c r="XM15" s="58"/>
      <c r="XN15" s="58"/>
      <c r="XO15" s="58"/>
      <c r="XP15" s="58"/>
      <c r="XQ15" s="58"/>
      <c r="XR15" s="58"/>
      <c r="XS15" s="58"/>
      <c r="XT15" s="58"/>
      <c r="XU15" s="58"/>
      <c r="XV15" s="58"/>
      <c r="XW15" s="58"/>
      <c r="XX15" s="58"/>
      <c r="XY15" s="58"/>
      <c r="XZ15" s="58"/>
      <c r="YA15" s="58"/>
      <c r="YB15" s="58"/>
      <c r="YC15" s="58"/>
      <c r="YD15" s="58"/>
      <c r="YE15" s="58"/>
      <c r="YF15" s="58"/>
      <c r="YG15" s="58"/>
      <c r="YH15" s="58"/>
      <c r="YI15" s="58"/>
      <c r="YJ15" s="58"/>
      <c r="YK15" s="58"/>
      <c r="YL15" s="58"/>
      <c r="YM15" s="58"/>
      <c r="YN15" s="58"/>
      <c r="YO15" s="58"/>
      <c r="YP15" s="58"/>
      <c r="YQ15" s="58"/>
      <c r="YR15" s="58"/>
      <c r="YS15" s="58"/>
      <c r="YT15" s="58"/>
      <c r="YU15" s="58"/>
      <c r="YV15" s="58"/>
      <c r="YW15" s="58"/>
      <c r="YX15" s="58"/>
      <c r="YY15" s="58"/>
      <c r="YZ15" s="58"/>
      <c r="ZA15" s="58"/>
      <c r="ZB15" s="58"/>
      <c r="ZC15" s="58"/>
      <c r="ZD15" s="58"/>
      <c r="ZE15" s="58"/>
      <c r="ZF15" s="58"/>
      <c r="ZG15" s="58"/>
      <c r="ZH15" s="58"/>
      <c r="ZI15" s="58"/>
      <c r="ZJ15" s="58"/>
      <c r="ZK15" s="58"/>
      <c r="ZL15" s="58"/>
      <c r="ZM15" s="58"/>
      <c r="ZN15" s="58"/>
      <c r="ZO15" s="58"/>
      <c r="ZP15" s="58"/>
      <c r="ZQ15" s="58"/>
      <c r="ZR15" s="58"/>
      <c r="ZS15" s="58"/>
      <c r="ZT15" s="58"/>
      <c r="ZU15" s="58"/>
      <c r="ZV15" s="58"/>
      <c r="ZW15" s="58"/>
      <c r="ZX15" s="58"/>
      <c r="ZY15" s="58"/>
      <c r="ZZ15" s="58"/>
      <c r="AAA15" s="58"/>
      <c r="AAB15" s="58"/>
      <c r="AAC15" s="58"/>
      <c r="AAD15" s="58"/>
      <c r="AAE15" s="58"/>
      <c r="AAF15" s="58"/>
      <c r="AAG15" s="58"/>
      <c r="AAH15" s="58"/>
      <c r="AAI15" s="58"/>
      <c r="AAJ15" s="58"/>
      <c r="AAK15" s="58"/>
      <c r="AAL15" s="58"/>
      <c r="AAM15" s="58"/>
      <c r="AAN15" s="58"/>
      <c r="AAO15" s="58"/>
      <c r="AAP15" s="58"/>
      <c r="AAQ15" s="58"/>
      <c r="AAR15" s="58"/>
      <c r="AAS15" s="58"/>
      <c r="AAT15" s="58"/>
      <c r="AAU15" s="58"/>
      <c r="AAV15" s="58"/>
      <c r="AAW15" s="58"/>
      <c r="AAX15" s="58"/>
      <c r="AAY15" s="58"/>
      <c r="AAZ15" s="58"/>
      <c r="ABA15" s="58"/>
      <c r="ABB15" s="58"/>
      <c r="ABC15" s="58"/>
      <c r="ABD15" s="58"/>
      <c r="ABE15" s="58"/>
      <c r="ABF15" s="58"/>
      <c r="ABG15" s="58"/>
      <c r="ABH15" s="58"/>
      <c r="ABI15" s="58"/>
      <c r="ABJ15" s="58"/>
      <c r="ABK15" s="58"/>
      <c r="ABL15" s="58"/>
      <c r="ABM15" s="58"/>
      <c r="ABN15" s="58"/>
      <c r="ABO15" s="58"/>
      <c r="ABP15" s="58"/>
      <c r="ABQ15" s="58"/>
      <c r="ABR15" s="58"/>
      <c r="ABS15" s="58"/>
      <c r="ABT15" s="58"/>
      <c r="ABU15" s="58"/>
      <c r="ABV15" s="58"/>
      <c r="ABW15" s="58"/>
      <c r="ABX15" s="58"/>
      <c r="ABY15" s="58"/>
      <c r="ABZ15" s="58"/>
      <c r="ACA15" s="58"/>
      <c r="ACB15" s="58"/>
      <c r="ACC15" s="58"/>
      <c r="ACD15" s="58"/>
      <c r="ACE15" s="58"/>
      <c r="ACF15" s="58"/>
      <c r="ACG15" s="58"/>
      <c r="ACH15" s="58"/>
      <c r="ACI15" s="58"/>
      <c r="ACJ15" s="58"/>
      <c r="ACK15" s="58"/>
      <c r="ACL15" s="58"/>
      <c r="ACM15" s="58"/>
      <c r="ACN15" s="58"/>
      <c r="ACO15" s="58"/>
      <c r="ACP15" s="58"/>
      <c r="ACQ15" s="58"/>
      <c r="ACR15" s="58"/>
      <c r="ACS15" s="58"/>
      <c r="ACT15" s="58"/>
      <c r="ACU15" s="58"/>
      <c r="ACV15" s="58"/>
      <c r="ACW15" s="58"/>
      <c r="ACX15" s="58"/>
      <c r="ACY15" s="58"/>
      <c r="ACZ15" s="58"/>
      <c r="ADA15" s="58"/>
      <c r="ADB15" s="58"/>
      <c r="ADC15" s="58"/>
      <c r="ADD15" s="58"/>
      <c r="ADE15" s="58"/>
      <c r="ADF15" s="58"/>
      <c r="ADG15" s="58"/>
      <c r="ADH15" s="58"/>
      <c r="ADI15" s="58"/>
      <c r="ADJ15" s="58"/>
      <c r="ADK15" s="58"/>
      <c r="ADL15" s="58"/>
      <c r="ADM15" s="58"/>
      <c r="ADN15" s="58"/>
      <c r="ADO15" s="58"/>
      <c r="ADP15" s="58"/>
      <c r="ADQ15" s="58"/>
      <c r="ADR15" s="58"/>
      <c r="ADS15" s="58"/>
      <c r="ADT15" s="58"/>
      <c r="ADU15" s="58"/>
      <c r="ADV15" s="58"/>
      <c r="ADW15" s="58"/>
      <c r="ADX15" s="58"/>
      <c r="ADY15" s="58"/>
      <c r="ADZ15" s="58"/>
      <c r="AEA15" s="58"/>
      <c r="AEB15" s="58"/>
      <c r="AEC15" s="58"/>
      <c r="AED15" s="58"/>
      <c r="AEE15" s="58"/>
      <c r="AEF15" s="58"/>
      <c r="AEG15" s="58"/>
      <c r="AEH15" s="58"/>
      <c r="AEI15" s="58"/>
      <c r="AEJ15" s="58"/>
      <c r="AEK15" s="58"/>
      <c r="AEL15" s="58"/>
      <c r="AEM15" s="58"/>
      <c r="AEN15" s="58"/>
      <c r="AEO15" s="58"/>
      <c r="AEP15" s="58"/>
      <c r="AEQ15" s="58"/>
      <c r="AER15" s="58"/>
      <c r="AES15" s="58"/>
      <c r="AET15" s="58"/>
      <c r="AEU15" s="58"/>
      <c r="AEV15" s="58"/>
      <c r="AEW15" s="58"/>
      <c r="AEX15" s="58"/>
      <c r="AEY15" s="58"/>
      <c r="AEZ15" s="58"/>
      <c r="AFA15" s="58"/>
      <c r="AFB15" s="58"/>
      <c r="AFC15" s="58"/>
      <c r="AFD15" s="58"/>
      <c r="AFE15" s="58"/>
      <c r="AFF15" s="58"/>
      <c r="AFG15" s="58"/>
      <c r="AFH15" s="58"/>
      <c r="AFI15" s="58"/>
      <c r="AFJ15" s="58"/>
      <c r="AFK15" s="58"/>
      <c r="AFL15" s="58"/>
      <c r="AFM15" s="58"/>
      <c r="AFN15" s="58"/>
      <c r="AFO15" s="58"/>
      <c r="AFP15" s="58"/>
      <c r="AFQ15" s="58"/>
      <c r="AFR15" s="58"/>
      <c r="AFS15" s="58"/>
      <c r="AFT15" s="58"/>
      <c r="AFU15" s="58"/>
      <c r="AFV15" s="58"/>
      <c r="AFW15" s="58"/>
      <c r="AFX15" s="58"/>
      <c r="AFY15" s="58"/>
      <c r="AFZ15" s="58"/>
      <c r="AGA15" s="58"/>
      <c r="AGB15" s="58"/>
      <c r="AGC15" s="58"/>
      <c r="AGD15" s="58"/>
      <c r="AGE15" s="58"/>
      <c r="AGF15" s="58"/>
      <c r="AGG15" s="58"/>
      <c r="AGH15" s="58"/>
      <c r="AGI15" s="58"/>
      <c r="AGJ15" s="58"/>
      <c r="AGK15" s="58"/>
      <c r="AGL15" s="58"/>
      <c r="AGM15" s="58"/>
      <c r="AGN15" s="58"/>
      <c r="AGO15" s="58"/>
      <c r="AGP15" s="58"/>
      <c r="AGQ15" s="58"/>
      <c r="AGR15" s="58"/>
      <c r="AGS15" s="58"/>
      <c r="AGT15" s="58"/>
      <c r="AGU15" s="58"/>
      <c r="AGV15" s="58"/>
      <c r="AGW15" s="58"/>
      <c r="AGX15" s="58"/>
      <c r="AGY15" s="58"/>
      <c r="AGZ15" s="58"/>
      <c r="AHA15" s="58"/>
      <c r="AHB15" s="58"/>
      <c r="AHC15" s="58"/>
      <c r="AHD15" s="58"/>
      <c r="AHE15" s="58"/>
      <c r="AHF15" s="58"/>
      <c r="AHG15" s="58"/>
      <c r="AHH15" s="58"/>
      <c r="AHI15" s="58"/>
      <c r="AHJ15" s="58"/>
      <c r="AHK15" s="58"/>
      <c r="AHL15" s="58"/>
      <c r="AHM15" s="58"/>
      <c r="AHN15" s="58"/>
      <c r="AHO15" s="58"/>
      <c r="AHP15" s="58"/>
      <c r="AHQ15" s="58"/>
      <c r="AHR15" s="58"/>
      <c r="AHS15" s="58"/>
      <c r="AHT15" s="58"/>
      <c r="AHU15" s="58"/>
      <c r="AHV15" s="58"/>
      <c r="AHW15" s="58"/>
      <c r="AHX15" s="58"/>
      <c r="AHY15" s="58"/>
      <c r="AHZ15" s="58"/>
      <c r="AIA15" s="58"/>
      <c r="AIB15" s="58"/>
      <c r="AIC15" s="58"/>
      <c r="AID15" s="58"/>
      <c r="AIE15" s="58"/>
      <c r="AIF15" s="58"/>
      <c r="AIG15" s="58"/>
      <c r="AIH15" s="58"/>
      <c r="AII15" s="58"/>
      <c r="AIJ15" s="58"/>
      <c r="AIK15" s="58"/>
      <c r="AIL15" s="58"/>
      <c r="AIM15" s="58"/>
      <c r="AIN15" s="58"/>
      <c r="AIO15" s="58"/>
      <c r="AIP15" s="58"/>
      <c r="AIQ15" s="58"/>
      <c r="AIR15" s="58"/>
      <c r="AIS15" s="58"/>
      <c r="AIT15" s="58"/>
      <c r="AIU15" s="58"/>
      <c r="AIV15" s="58"/>
      <c r="AIW15" s="58"/>
      <c r="AIX15" s="58"/>
      <c r="AIY15" s="58"/>
      <c r="AIZ15" s="58"/>
      <c r="AJA15" s="58"/>
      <c r="AJB15" s="58"/>
      <c r="AJC15" s="58"/>
      <c r="AJD15" s="58"/>
      <c r="AJE15" s="58"/>
      <c r="AJF15" s="58"/>
      <c r="AJG15" s="58"/>
      <c r="AJH15" s="58"/>
      <c r="AJI15" s="58"/>
      <c r="AJJ15" s="58"/>
      <c r="AJK15" s="58"/>
      <c r="AJL15" s="58"/>
      <c r="AJM15" s="58"/>
      <c r="AJN15" s="58"/>
      <c r="AJO15" s="58"/>
      <c r="AJP15" s="58"/>
      <c r="AJQ15" s="58"/>
      <c r="AJR15" s="58"/>
      <c r="AJS15" s="58"/>
      <c r="AJT15" s="58"/>
      <c r="AJU15" s="58"/>
      <c r="AJV15" s="58"/>
      <c r="AJW15" s="58"/>
      <c r="AJX15" s="58"/>
      <c r="AJY15" s="58"/>
      <c r="AJZ15" s="58"/>
      <c r="AKA15" s="58"/>
      <c r="AKB15" s="58"/>
      <c r="AKC15" s="58"/>
      <c r="AKD15" s="58"/>
      <c r="AKE15" s="58"/>
      <c r="AKF15" s="58"/>
      <c r="AKG15" s="58"/>
      <c r="AKH15" s="58"/>
      <c r="AKI15" s="58"/>
      <c r="AKJ15" s="58"/>
      <c r="AKK15" s="58"/>
      <c r="AKL15" s="58"/>
      <c r="AKM15" s="58"/>
      <c r="AKN15" s="58"/>
      <c r="AKO15" s="58"/>
      <c r="AKP15" s="58"/>
      <c r="AKQ15" s="58"/>
      <c r="AKR15" s="58"/>
      <c r="AKS15" s="58"/>
      <c r="AKT15" s="58"/>
      <c r="AKU15" s="58"/>
      <c r="AKV15" s="58"/>
      <c r="AKW15" s="58"/>
      <c r="AKX15" s="58"/>
      <c r="AKY15" s="58"/>
      <c r="AKZ15" s="58"/>
      <c r="ALA15" s="58"/>
      <c r="ALB15" s="58"/>
      <c r="ALC15" s="58"/>
      <c r="ALD15" s="58"/>
      <c r="ALE15" s="58"/>
      <c r="ALF15" s="58"/>
      <c r="ALG15" s="58"/>
      <c r="ALH15" s="58"/>
      <c r="ALI15" s="58"/>
      <c r="ALJ15" s="58"/>
      <c r="ALK15" s="58"/>
      <c r="ALL15" s="58"/>
      <c r="ALM15" s="58"/>
      <c r="ALN15" s="58"/>
      <c r="ALO15" s="58"/>
      <c r="ALP15" s="58"/>
      <c r="ALQ15" s="58"/>
      <c r="ALR15" s="58"/>
      <c r="ALS15" s="58"/>
      <c r="ALT15" s="58"/>
      <c r="ALU15" s="58"/>
      <c r="ALV15" s="58"/>
      <c r="ALW15" s="58"/>
      <c r="ALX15" s="58"/>
      <c r="ALY15" s="58"/>
      <c r="ALZ15" s="58"/>
      <c r="AMA15" s="58"/>
      <c r="AMB15" s="58"/>
      <c r="AMC15" s="58"/>
      <c r="AMD15" s="58"/>
      <c r="AME15" s="58"/>
      <c r="AMF15" s="58"/>
      <c r="AMG15" s="58"/>
      <c r="AMH15" s="58"/>
      <c r="AMI15" s="58"/>
      <c r="AMJ15" s="58"/>
      <c r="AMK15" s="58"/>
    </row>
    <row r="16" spans="1:1025" ht="192" customHeight="1" x14ac:dyDescent="0.15">
      <c r="A16" s="77" t="s">
        <v>254</v>
      </c>
      <c r="B16" s="78" t="s">
        <v>18</v>
      </c>
      <c r="C16" s="78" t="s">
        <v>66</v>
      </c>
      <c r="D16" s="67" t="s">
        <v>222</v>
      </c>
      <c r="E16" s="67" t="s">
        <v>175</v>
      </c>
      <c r="F16" s="69" t="s">
        <v>138</v>
      </c>
      <c r="G16" s="16" t="s">
        <v>47</v>
      </c>
      <c r="H16" s="67">
        <f t="shared" si="0"/>
        <v>1</v>
      </c>
      <c r="I16" s="67" t="s">
        <v>200</v>
      </c>
      <c r="J16" s="67">
        <f t="shared" si="1"/>
        <v>1</v>
      </c>
      <c r="K16" s="67" t="s">
        <v>200</v>
      </c>
      <c r="L16" s="67">
        <f t="shared" si="2"/>
        <v>1</v>
      </c>
      <c r="M16" s="59" t="s">
        <v>200</v>
      </c>
      <c r="N16" s="67">
        <f t="shared" si="3"/>
        <v>1</v>
      </c>
      <c r="O16" s="67" t="s">
        <v>201</v>
      </c>
      <c r="P16" s="67">
        <f t="shared" si="4"/>
        <v>0</v>
      </c>
      <c r="Q16" s="67" t="s">
        <v>200</v>
      </c>
      <c r="R16" s="67">
        <f t="shared" si="5"/>
        <v>1</v>
      </c>
      <c r="S16" s="67" t="s">
        <v>200</v>
      </c>
      <c r="T16" s="67">
        <f t="shared" si="6"/>
        <v>1</v>
      </c>
      <c r="U16" s="67" t="s">
        <v>200</v>
      </c>
      <c r="V16" s="67">
        <f t="shared" si="7"/>
        <v>1</v>
      </c>
      <c r="W16" s="67" t="s">
        <v>201</v>
      </c>
      <c r="X16" s="67">
        <f t="shared" si="8"/>
        <v>0</v>
      </c>
      <c r="Y16" s="67" t="s">
        <v>200</v>
      </c>
      <c r="Z16" s="67">
        <f t="shared" si="9"/>
        <v>1</v>
      </c>
      <c r="AA16" s="67" t="s">
        <v>200</v>
      </c>
      <c r="AB16" s="67">
        <f t="shared" si="10"/>
        <v>1</v>
      </c>
      <c r="AC16" s="67" t="s">
        <v>200</v>
      </c>
      <c r="AD16" s="67">
        <f t="shared" si="11"/>
        <v>1</v>
      </c>
      <c r="AE16" s="67" t="s">
        <v>200</v>
      </c>
      <c r="AF16" s="67">
        <f t="shared" si="12"/>
        <v>1</v>
      </c>
      <c r="AG16" s="67" t="s">
        <v>200</v>
      </c>
      <c r="AH16" s="67">
        <f t="shared" si="13"/>
        <v>1</v>
      </c>
      <c r="AI16" s="67" t="s">
        <v>201</v>
      </c>
      <c r="AJ16" s="67">
        <f t="shared" si="14"/>
        <v>0</v>
      </c>
      <c r="AK16" s="67" t="s">
        <v>201</v>
      </c>
      <c r="AL16" s="67">
        <f t="shared" si="15"/>
        <v>0</v>
      </c>
      <c r="AM16" s="67" t="s">
        <v>201</v>
      </c>
      <c r="AN16" s="67">
        <f t="shared" si="16"/>
        <v>0</v>
      </c>
      <c r="AO16" s="67" t="s">
        <v>201</v>
      </c>
      <c r="AP16" s="67">
        <f t="shared" si="17"/>
        <v>0</v>
      </c>
      <c r="AQ16" s="67" t="s">
        <v>201</v>
      </c>
      <c r="AR16" s="67">
        <f t="shared" si="18"/>
        <v>0</v>
      </c>
      <c r="AS16" s="67">
        <f t="shared" si="19"/>
        <v>11</v>
      </c>
      <c r="AT16" s="67" t="str">
        <f t="shared" si="20"/>
        <v>MAYOR</v>
      </c>
      <c r="AU16" s="67">
        <f t="shared" si="21"/>
        <v>10</v>
      </c>
      <c r="AV16" s="73">
        <f t="shared" si="25"/>
        <v>10</v>
      </c>
      <c r="AW16" s="75" t="str">
        <f t="shared" si="26"/>
        <v>MODERADA</v>
      </c>
      <c r="AX16" s="16" t="s">
        <v>223</v>
      </c>
      <c r="AY16" s="67" t="s">
        <v>30</v>
      </c>
      <c r="AZ16" s="81" t="s">
        <v>200</v>
      </c>
      <c r="BA16" s="67">
        <f t="shared" si="31"/>
        <v>15</v>
      </c>
      <c r="BB16" s="81" t="s">
        <v>200</v>
      </c>
      <c r="BC16" s="67">
        <f t="shared" si="32"/>
        <v>5</v>
      </c>
      <c r="BD16" s="28" t="s">
        <v>201</v>
      </c>
      <c r="BE16" s="67">
        <f t="shared" si="33"/>
        <v>0</v>
      </c>
      <c r="BF16" s="81" t="s">
        <v>200</v>
      </c>
      <c r="BG16" s="67">
        <f t="shared" si="34"/>
        <v>10</v>
      </c>
      <c r="BH16" s="81" t="s">
        <v>200</v>
      </c>
      <c r="BI16" s="67">
        <f t="shared" si="35"/>
        <v>15</v>
      </c>
      <c r="BJ16" s="81" t="s">
        <v>200</v>
      </c>
      <c r="BK16" s="67">
        <f t="shared" si="36"/>
        <v>10</v>
      </c>
      <c r="BL16" s="81" t="s">
        <v>200</v>
      </c>
      <c r="BM16" s="67">
        <f t="shared" si="37"/>
        <v>30</v>
      </c>
      <c r="BN16" s="67">
        <f t="shared" si="38"/>
        <v>85</v>
      </c>
      <c r="BO16" s="59" t="s">
        <v>47</v>
      </c>
      <c r="BP16" s="67">
        <f t="shared" si="27"/>
        <v>1</v>
      </c>
      <c r="BQ16" s="67" t="s">
        <v>26</v>
      </c>
      <c r="BR16" s="67">
        <f t="shared" si="28"/>
        <v>10</v>
      </c>
      <c r="BS16" s="73">
        <f t="shared" si="29"/>
        <v>10</v>
      </c>
      <c r="BT16" s="75" t="str">
        <f t="shared" si="30"/>
        <v>MODERADA</v>
      </c>
      <c r="BU16" s="70" t="s">
        <v>224</v>
      </c>
      <c r="BV16" s="37" t="s">
        <v>176</v>
      </c>
      <c r="BW16" s="67" t="s">
        <v>96</v>
      </c>
      <c r="BX16" s="69" t="s">
        <v>177</v>
      </c>
      <c r="BY16" s="70" t="s">
        <v>204</v>
      </c>
      <c r="BZ16" s="67" t="s">
        <v>78</v>
      </c>
      <c r="CA16" s="67" t="s">
        <v>130</v>
      </c>
      <c r="CB16" s="80" t="s">
        <v>181</v>
      </c>
    </row>
    <row r="17" spans="1:81" s="60" customFormat="1" ht="93" customHeight="1" x14ac:dyDescent="0.15">
      <c r="A17" s="104" t="s">
        <v>254</v>
      </c>
      <c r="B17" s="105" t="s">
        <v>17</v>
      </c>
      <c r="C17" s="105" t="s">
        <v>227</v>
      </c>
      <c r="D17" s="98" t="s">
        <v>163</v>
      </c>
      <c r="E17" s="98" t="s">
        <v>164</v>
      </c>
      <c r="F17" s="106" t="s">
        <v>58</v>
      </c>
      <c r="G17" s="107" t="s">
        <v>22</v>
      </c>
      <c r="H17" s="98">
        <f t="shared" si="0"/>
        <v>3</v>
      </c>
      <c r="I17" s="98" t="s">
        <v>200</v>
      </c>
      <c r="J17" s="98">
        <f t="shared" si="1"/>
        <v>1</v>
      </c>
      <c r="K17" s="98" t="s">
        <v>200</v>
      </c>
      <c r="L17" s="98">
        <f t="shared" si="2"/>
        <v>1</v>
      </c>
      <c r="M17" s="98" t="s">
        <v>200</v>
      </c>
      <c r="N17" s="98">
        <f t="shared" si="3"/>
        <v>1</v>
      </c>
      <c r="O17" s="98" t="s">
        <v>201</v>
      </c>
      <c r="P17" s="98">
        <f t="shared" si="4"/>
        <v>0</v>
      </c>
      <c r="Q17" s="98" t="s">
        <v>201</v>
      </c>
      <c r="R17" s="98">
        <f t="shared" si="5"/>
        <v>0</v>
      </c>
      <c r="S17" s="98" t="s">
        <v>200</v>
      </c>
      <c r="T17" s="98">
        <f t="shared" si="6"/>
        <v>1</v>
      </c>
      <c r="U17" s="98" t="s">
        <v>200</v>
      </c>
      <c r="V17" s="98">
        <f t="shared" si="7"/>
        <v>1</v>
      </c>
      <c r="W17" s="98" t="s">
        <v>201</v>
      </c>
      <c r="X17" s="98">
        <f t="shared" si="8"/>
        <v>0</v>
      </c>
      <c r="Y17" s="98" t="s">
        <v>200</v>
      </c>
      <c r="Z17" s="98">
        <f t="shared" si="9"/>
        <v>1</v>
      </c>
      <c r="AA17" s="98" t="s">
        <v>200</v>
      </c>
      <c r="AB17" s="98">
        <f t="shared" si="10"/>
        <v>1</v>
      </c>
      <c r="AC17" s="98" t="s">
        <v>200</v>
      </c>
      <c r="AD17" s="98">
        <f t="shared" si="11"/>
        <v>1</v>
      </c>
      <c r="AE17" s="98" t="s">
        <v>200</v>
      </c>
      <c r="AF17" s="98">
        <f t="shared" si="12"/>
        <v>1</v>
      </c>
      <c r="AG17" s="98" t="s">
        <v>200</v>
      </c>
      <c r="AH17" s="98">
        <f t="shared" si="13"/>
        <v>1</v>
      </c>
      <c r="AI17" s="98" t="s">
        <v>200</v>
      </c>
      <c r="AJ17" s="98">
        <f t="shared" si="14"/>
        <v>1</v>
      </c>
      <c r="AK17" s="98" t="s">
        <v>201</v>
      </c>
      <c r="AL17" s="98">
        <f t="shared" si="15"/>
        <v>0</v>
      </c>
      <c r="AM17" s="98" t="s">
        <v>201</v>
      </c>
      <c r="AN17" s="98">
        <f t="shared" si="16"/>
        <v>0</v>
      </c>
      <c r="AO17" s="98" t="s">
        <v>201</v>
      </c>
      <c r="AP17" s="98">
        <f t="shared" si="17"/>
        <v>0</v>
      </c>
      <c r="AQ17" s="98" t="s">
        <v>201</v>
      </c>
      <c r="AR17" s="98">
        <f t="shared" si="18"/>
        <v>0</v>
      </c>
      <c r="AS17" s="98">
        <f t="shared" si="19"/>
        <v>11</v>
      </c>
      <c r="AT17" s="98" t="str">
        <f t="shared" si="20"/>
        <v>MAYOR</v>
      </c>
      <c r="AU17" s="98">
        <f t="shared" si="21"/>
        <v>10</v>
      </c>
      <c r="AV17" s="100">
        <f t="shared" si="25"/>
        <v>30</v>
      </c>
      <c r="AW17" s="101" t="str">
        <f t="shared" si="26"/>
        <v>ALTA</v>
      </c>
      <c r="AX17" s="71" t="s">
        <v>191</v>
      </c>
      <c r="AY17" s="67" t="s">
        <v>30</v>
      </c>
      <c r="AZ17" s="81" t="s">
        <v>200</v>
      </c>
      <c r="BA17" s="67">
        <f t="shared" si="31"/>
        <v>15</v>
      </c>
      <c r="BB17" s="81" t="s">
        <v>200</v>
      </c>
      <c r="BC17" s="67">
        <f t="shared" si="32"/>
        <v>5</v>
      </c>
      <c r="BD17" s="28" t="s">
        <v>201</v>
      </c>
      <c r="BE17" s="67">
        <f t="shared" si="33"/>
        <v>0</v>
      </c>
      <c r="BF17" s="81" t="s">
        <v>200</v>
      </c>
      <c r="BG17" s="67">
        <f t="shared" si="34"/>
        <v>10</v>
      </c>
      <c r="BH17" s="81" t="s">
        <v>200</v>
      </c>
      <c r="BI17" s="67">
        <f t="shared" si="35"/>
        <v>15</v>
      </c>
      <c r="BJ17" s="81" t="s">
        <v>200</v>
      </c>
      <c r="BK17" s="67">
        <f t="shared" si="36"/>
        <v>10</v>
      </c>
      <c r="BL17" s="81" t="s">
        <v>200</v>
      </c>
      <c r="BM17" s="67">
        <f t="shared" si="37"/>
        <v>30</v>
      </c>
      <c r="BN17" s="67">
        <f t="shared" si="38"/>
        <v>85</v>
      </c>
      <c r="BO17" s="67" t="s">
        <v>47</v>
      </c>
      <c r="BP17" s="67">
        <f t="shared" si="27"/>
        <v>1</v>
      </c>
      <c r="BQ17" s="67" t="s">
        <v>26</v>
      </c>
      <c r="BR17" s="67">
        <f t="shared" si="28"/>
        <v>10</v>
      </c>
      <c r="BS17" s="73">
        <f t="shared" si="29"/>
        <v>10</v>
      </c>
      <c r="BT17" s="75" t="str">
        <f t="shared" si="30"/>
        <v>MODERADA</v>
      </c>
      <c r="BU17" s="70" t="s">
        <v>178</v>
      </c>
      <c r="BV17" s="67" t="s">
        <v>184</v>
      </c>
      <c r="BW17" s="67" t="s">
        <v>155</v>
      </c>
      <c r="BX17" s="69" t="s">
        <v>154</v>
      </c>
      <c r="BY17" s="103" t="s">
        <v>204</v>
      </c>
      <c r="BZ17" s="98" t="s">
        <v>78</v>
      </c>
      <c r="CA17" s="98" t="s">
        <v>131</v>
      </c>
      <c r="CB17" s="106" t="s">
        <v>182</v>
      </c>
      <c r="CC17" s="48"/>
    </row>
    <row r="18" spans="1:81" s="60" customFormat="1" ht="93" customHeight="1" x14ac:dyDescent="0.15">
      <c r="A18" s="104"/>
      <c r="B18" s="105"/>
      <c r="C18" s="105"/>
      <c r="D18" s="98"/>
      <c r="E18" s="98"/>
      <c r="F18" s="106"/>
      <c r="G18" s="10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100"/>
      <c r="AW18" s="129"/>
      <c r="AX18" s="71" t="s">
        <v>225</v>
      </c>
      <c r="AY18" s="67" t="s">
        <v>30</v>
      </c>
      <c r="AZ18" s="81" t="s">
        <v>200</v>
      </c>
      <c r="BA18" s="67">
        <f t="shared" si="31"/>
        <v>15</v>
      </c>
      <c r="BB18" s="81" t="s">
        <v>200</v>
      </c>
      <c r="BC18" s="67">
        <f t="shared" si="32"/>
        <v>5</v>
      </c>
      <c r="BD18" s="28" t="s">
        <v>201</v>
      </c>
      <c r="BE18" s="67">
        <f t="shared" si="33"/>
        <v>0</v>
      </c>
      <c r="BF18" s="81" t="s">
        <v>200</v>
      </c>
      <c r="BG18" s="67">
        <f t="shared" si="34"/>
        <v>10</v>
      </c>
      <c r="BH18" s="81" t="s">
        <v>200</v>
      </c>
      <c r="BI18" s="67">
        <f t="shared" si="35"/>
        <v>15</v>
      </c>
      <c r="BJ18" s="81" t="s">
        <v>200</v>
      </c>
      <c r="BK18" s="67">
        <f t="shared" si="36"/>
        <v>10</v>
      </c>
      <c r="BL18" s="81" t="s">
        <v>200</v>
      </c>
      <c r="BM18" s="67">
        <f t="shared" si="37"/>
        <v>30</v>
      </c>
      <c r="BN18" s="67">
        <f t="shared" si="38"/>
        <v>85</v>
      </c>
      <c r="BO18" s="67" t="s">
        <v>47</v>
      </c>
      <c r="BP18" s="67">
        <f t="shared" si="27"/>
        <v>1</v>
      </c>
      <c r="BQ18" s="67" t="s">
        <v>26</v>
      </c>
      <c r="BR18" s="67">
        <f t="shared" si="28"/>
        <v>10</v>
      </c>
      <c r="BS18" s="73">
        <f t="shared" si="29"/>
        <v>10</v>
      </c>
      <c r="BT18" s="75" t="str">
        <f t="shared" si="30"/>
        <v>MODERADA</v>
      </c>
      <c r="BU18" s="70" t="s">
        <v>165</v>
      </c>
      <c r="BV18" s="67" t="s">
        <v>184</v>
      </c>
      <c r="BW18" s="67" t="s">
        <v>155</v>
      </c>
      <c r="BX18" s="69" t="s">
        <v>154</v>
      </c>
      <c r="BY18" s="103"/>
      <c r="BZ18" s="98"/>
      <c r="CA18" s="98"/>
      <c r="CB18" s="106"/>
      <c r="CC18" s="48"/>
    </row>
    <row r="19" spans="1:81" s="60" customFormat="1" ht="124.5" customHeight="1" x14ac:dyDescent="0.15">
      <c r="A19" s="104"/>
      <c r="B19" s="105"/>
      <c r="C19" s="105"/>
      <c r="D19" s="98"/>
      <c r="E19" s="98"/>
      <c r="F19" s="106"/>
      <c r="G19" s="107"/>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100"/>
      <c r="AW19" s="102"/>
      <c r="AX19" s="71" t="s">
        <v>192</v>
      </c>
      <c r="AY19" s="67" t="s">
        <v>30</v>
      </c>
      <c r="AZ19" s="81" t="s">
        <v>200</v>
      </c>
      <c r="BA19" s="67">
        <f t="shared" si="31"/>
        <v>15</v>
      </c>
      <c r="BB19" s="81" t="s">
        <v>200</v>
      </c>
      <c r="BC19" s="67">
        <f t="shared" si="32"/>
        <v>5</v>
      </c>
      <c r="BD19" s="28" t="s">
        <v>201</v>
      </c>
      <c r="BE19" s="67">
        <f t="shared" si="33"/>
        <v>0</v>
      </c>
      <c r="BF19" s="81" t="s">
        <v>200</v>
      </c>
      <c r="BG19" s="67">
        <f t="shared" si="34"/>
        <v>10</v>
      </c>
      <c r="BH19" s="81" t="s">
        <v>200</v>
      </c>
      <c r="BI19" s="67">
        <f t="shared" si="35"/>
        <v>15</v>
      </c>
      <c r="BJ19" s="81" t="s">
        <v>200</v>
      </c>
      <c r="BK19" s="67">
        <f t="shared" si="36"/>
        <v>10</v>
      </c>
      <c r="BL19" s="81" t="s">
        <v>200</v>
      </c>
      <c r="BM19" s="67">
        <f t="shared" si="37"/>
        <v>30</v>
      </c>
      <c r="BN19" s="67">
        <f t="shared" si="38"/>
        <v>85</v>
      </c>
      <c r="BO19" s="67" t="s">
        <v>47</v>
      </c>
      <c r="BP19" s="67">
        <f t="shared" si="27"/>
        <v>1</v>
      </c>
      <c r="BQ19" s="67" t="s">
        <v>26</v>
      </c>
      <c r="BR19" s="67">
        <f t="shared" si="28"/>
        <v>10</v>
      </c>
      <c r="BS19" s="73">
        <f t="shared" si="29"/>
        <v>10</v>
      </c>
      <c r="BT19" s="75" t="str">
        <f t="shared" si="30"/>
        <v>MODERADA</v>
      </c>
      <c r="BU19" s="70" t="s">
        <v>190</v>
      </c>
      <c r="BV19" s="67" t="s">
        <v>184</v>
      </c>
      <c r="BW19" s="67" t="s">
        <v>155</v>
      </c>
      <c r="BX19" s="69" t="s">
        <v>166</v>
      </c>
      <c r="BY19" s="103"/>
      <c r="BZ19" s="98"/>
      <c r="CA19" s="98"/>
      <c r="CB19" s="106"/>
      <c r="CC19" s="48"/>
    </row>
    <row r="20" spans="1:81" ht="73.5" customHeight="1" x14ac:dyDescent="0.15">
      <c r="A20" s="104" t="s">
        <v>254</v>
      </c>
      <c r="B20" s="105" t="s">
        <v>226</v>
      </c>
      <c r="C20" s="105" t="s">
        <v>227</v>
      </c>
      <c r="D20" s="98" t="s">
        <v>228</v>
      </c>
      <c r="E20" s="98" t="s">
        <v>214</v>
      </c>
      <c r="F20" s="106" t="s">
        <v>229</v>
      </c>
      <c r="G20" s="107" t="s">
        <v>21</v>
      </c>
      <c r="H20" s="98">
        <f>IF(G20="RARA VEZ",1,IF(G20="IMPROBABLE",2,IF(G20="POSIBLE",3,IF(G20="PROBABLE",4,IF(G20="CASI SEGURO",5)))))</f>
        <v>2</v>
      </c>
      <c r="I20" s="98" t="s">
        <v>200</v>
      </c>
      <c r="J20" s="98">
        <f>IF(I20="Si",1,0)</f>
        <v>1</v>
      </c>
      <c r="K20" s="98" t="s">
        <v>200</v>
      </c>
      <c r="L20" s="98">
        <f>IF(K20="Si",1,0)</f>
        <v>1</v>
      </c>
      <c r="M20" s="98" t="s">
        <v>200</v>
      </c>
      <c r="N20" s="98">
        <f>IF(M20="Si",1,0)</f>
        <v>1</v>
      </c>
      <c r="O20" s="98" t="s">
        <v>201</v>
      </c>
      <c r="P20" s="98">
        <f>IF(O20="Si",1,0)</f>
        <v>0</v>
      </c>
      <c r="Q20" s="98" t="s">
        <v>200</v>
      </c>
      <c r="R20" s="98">
        <f>IF(Q20="Si",1,0)</f>
        <v>1</v>
      </c>
      <c r="S20" s="98" t="s">
        <v>200</v>
      </c>
      <c r="T20" s="98">
        <f>IF(S20="Si",1,0)</f>
        <v>1</v>
      </c>
      <c r="U20" s="98" t="s">
        <v>201</v>
      </c>
      <c r="V20" s="98">
        <f>IF(U20="Si",1,0)</f>
        <v>0</v>
      </c>
      <c r="W20" s="98" t="s">
        <v>201</v>
      </c>
      <c r="X20" s="98">
        <f>IF(W20="Si",1,0)</f>
        <v>0</v>
      </c>
      <c r="Y20" s="98" t="s">
        <v>201</v>
      </c>
      <c r="Z20" s="98">
        <f>IF(Y20="Si",1,0)</f>
        <v>0</v>
      </c>
      <c r="AA20" s="98" t="s">
        <v>200</v>
      </c>
      <c r="AB20" s="98">
        <f>IF(AA20="Si",1,0)</f>
        <v>1</v>
      </c>
      <c r="AC20" s="98" t="s">
        <v>200</v>
      </c>
      <c r="AD20" s="98">
        <f>IF(AC20="Si",1,0)</f>
        <v>1</v>
      </c>
      <c r="AE20" s="98" t="s">
        <v>200</v>
      </c>
      <c r="AF20" s="98">
        <f>IF(AE20="Si",1,0)</f>
        <v>1</v>
      </c>
      <c r="AG20" s="98" t="s">
        <v>200</v>
      </c>
      <c r="AH20" s="98">
        <f>IF(AG20="Si",1,0)</f>
        <v>1</v>
      </c>
      <c r="AI20" s="98" t="s">
        <v>200</v>
      </c>
      <c r="AJ20" s="98">
        <f>IF(AI20="Si",1,0)</f>
        <v>1</v>
      </c>
      <c r="AK20" s="98" t="s">
        <v>201</v>
      </c>
      <c r="AL20" s="98">
        <f>IF(AK20="Si",1,0)</f>
        <v>0</v>
      </c>
      <c r="AM20" s="98" t="s">
        <v>201</v>
      </c>
      <c r="AN20" s="98">
        <f>IF(AM20="Si",1,0)</f>
        <v>0</v>
      </c>
      <c r="AO20" s="98" t="s">
        <v>201</v>
      </c>
      <c r="AP20" s="98">
        <f>IF(AO20="Si",1,0)</f>
        <v>0</v>
      </c>
      <c r="AQ20" s="98" t="s">
        <v>201</v>
      </c>
      <c r="AR20" s="98">
        <f>IF(AQ20="Si",1,0)</f>
        <v>0</v>
      </c>
      <c r="AS20" s="98">
        <f>J20+L20+N20+P20+R20+T20+V20+X20+Z20+AB20+AD20+AF20+AH20+AJ20+AL20+AN20+AP20+AR20</f>
        <v>10</v>
      </c>
      <c r="AT20" s="98" t="str">
        <f>IF(AS20&lt;=5,"MODERADO",IF(AS20&lt;=11,"MAYOR",IF(AS20&lt;=19,"CATASTRÓFICO")))</f>
        <v>MAYOR</v>
      </c>
      <c r="AU20" s="98">
        <f>IF(AT20="MODERADO",5,IF(AT20="MAYOR",10,IF(AT20="CATASTRÓFICO",20)))</f>
        <v>10</v>
      </c>
      <c r="AV20" s="100">
        <f>H20*AU20</f>
        <v>20</v>
      </c>
      <c r="AW20" s="101" t="str">
        <f t="shared" si="26"/>
        <v>MODERADA</v>
      </c>
      <c r="AX20" s="16" t="s">
        <v>230</v>
      </c>
      <c r="AY20" s="67" t="s">
        <v>30</v>
      </c>
      <c r="AZ20" s="81" t="s">
        <v>200</v>
      </c>
      <c r="BA20" s="67">
        <f t="shared" si="31"/>
        <v>15</v>
      </c>
      <c r="BB20" s="81" t="s">
        <v>200</v>
      </c>
      <c r="BC20" s="67">
        <f t="shared" si="32"/>
        <v>5</v>
      </c>
      <c r="BD20" s="28" t="s">
        <v>201</v>
      </c>
      <c r="BE20" s="67">
        <f t="shared" si="33"/>
        <v>0</v>
      </c>
      <c r="BF20" s="81" t="s">
        <v>200</v>
      </c>
      <c r="BG20" s="67">
        <f t="shared" si="34"/>
        <v>10</v>
      </c>
      <c r="BH20" s="81" t="s">
        <v>200</v>
      </c>
      <c r="BI20" s="67">
        <f t="shared" si="35"/>
        <v>15</v>
      </c>
      <c r="BJ20" s="81" t="s">
        <v>200</v>
      </c>
      <c r="BK20" s="67">
        <f t="shared" si="36"/>
        <v>10</v>
      </c>
      <c r="BL20" s="81" t="s">
        <v>200</v>
      </c>
      <c r="BM20" s="67">
        <f t="shared" si="37"/>
        <v>30</v>
      </c>
      <c r="BN20" s="67">
        <f t="shared" si="38"/>
        <v>85</v>
      </c>
      <c r="BO20" s="67" t="s">
        <v>47</v>
      </c>
      <c r="BP20" s="67">
        <f t="shared" si="27"/>
        <v>1</v>
      </c>
      <c r="BQ20" s="67" t="s">
        <v>26</v>
      </c>
      <c r="BR20" s="67">
        <f t="shared" si="28"/>
        <v>10</v>
      </c>
      <c r="BS20" s="73">
        <f t="shared" si="29"/>
        <v>10</v>
      </c>
      <c r="BT20" s="75" t="str">
        <f t="shared" si="30"/>
        <v>MODERADA</v>
      </c>
      <c r="BU20" s="70" t="s">
        <v>268</v>
      </c>
      <c r="BV20" s="37" t="s">
        <v>278</v>
      </c>
      <c r="BW20" s="67" t="s">
        <v>231</v>
      </c>
      <c r="BX20" s="69" t="s">
        <v>218</v>
      </c>
      <c r="BY20" s="103" t="s">
        <v>204</v>
      </c>
      <c r="BZ20" s="98" t="s">
        <v>78</v>
      </c>
      <c r="CA20" s="98" t="s">
        <v>95</v>
      </c>
      <c r="CB20" s="99" t="s">
        <v>181</v>
      </c>
      <c r="CC20" s="44"/>
    </row>
    <row r="21" spans="1:81" ht="73.5" customHeight="1" x14ac:dyDescent="0.15">
      <c r="A21" s="104"/>
      <c r="B21" s="105"/>
      <c r="C21" s="105"/>
      <c r="D21" s="98"/>
      <c r="E21" s="98"/>
      <c r="F21" s="106"/>
      <c r="G21" s="107"/>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100"/>
      <c r="AW21" s="102"/>
      <c r="AX21" s="16" t="s">
        <v>269</v>
      </c>
      <c r="AY21" s="67" t="s">
        <v>30</v>
      </c>
      <c r="AZ21" s="81" t="s">
        <v>200</v>
      </c>
      <c r="BA21" s="67">
        <f t="shared" si="31"/>
        <v>15</v>
      </c>
      <c r="BB21" s="81" t="s">
        <v>200</v>
      </c>
      <c r="BC21" s="67">
        <f t="shared" si="32"/>
        <v>5</v>
      </c>
      <c r="BD21" s="28" t="s">
        <v>201</v>
      </c>
      <c r="BE21" s="67">
        <f t="shared" si="33"/>
        <v>0</v>
      </c>
      <c r="BF21" s="81" t="s">
        <v>200</v>
      </c>
      <c r="BG21" s="67">
        <f t="shared" si="34"/>
        <v>10</v>
      </c>
      <c r="BH21" s="81" t="s">
        <v>200</v>
      </c>
      <c r="BI21" s="67">
        <f t="shared" si="35"/>
        <v>15</v>
      </c>
      <c r="BJ21" s="81" t="s">
        <v>200</v>
      </c>
      <c r="BK21" s="67">
        <f t="shared" si="36"/>
        <v>10</v>
      </c>
      <c r="BL21" s="81" t="s">
        <v>200</v>
      </c>
      <c r="BM21" s="67">
        <f t="shared" si="37"/>
        <v>30</v>
      </c>
      <c r="BN21" s="67">
        <f t="shared" si="38"/>
        <v>85</v>
      </c>
      <c r="BO21" s="67" t="s">
        <v>47</v>
      </c>
      <c r="BP21" s="67">
        <f t="shared" si="27"/>
        <v>1</v>
      </c>
      <c r="BQ21" s="67" t="s">
        <v>26</v>
      </c>
      <c r="BR21" s="67">
        <f t="shared" si="28"/>
        <v>10</v>
      </c>
      <c r="BS21" s="73">
        <f t="shared" si="29"/>
        <v>10</v>
      </c>
      <c r="BT21" s="75" t="str">
        <f t="shared" si="30"/>
        <v>MODERADA</v>
      </c>
      <c r="BU21" s="88" t="s">
        <v>270</v>
      </c>
      <c r="BV21" s="37" t="s">
        <v>278</v>
      </c>
      <c r="BW21" s="67" t="s">
        <v>231</v>
      </c>
      <c r="BX21" s="66" t="s">
        <v>271</v>
      </c>
      <c r="BY21" s="103"/>
      <c r="BZ21" s="98"/>
      <c r="CA21" s="98"/>
      <c r="CB21" s="99"/>
    </row>
    <row r="22" spans="1:81" ht="124.5" customHeight="1" x14ac:dyDescent="0.15">
      <c r="A22" s="104" t="s">
        <v>254</v>
      </c>
      <c r="B22" s="105" t="s">
        <v>232</v>
      </c>
      <c r="C22" s="105" t="s">
        <v>227</v>
      </c>
      <c r="D22" s="98" t="s">
        <v>233</v>
      </c>
      <c r="E22" s="98" t="s">
        <v>234</v>
      </c>
      <c r="F22" s="106" t="s">
        <v>235</v>
      </c>
      <c r="G22" s="107" t="s">
        <v>22</v>
      </c>
      <c r="H22" s="98">
        <f>IF(G22="RARA VEZ",1,IF(G22="IMPROBABLE",2,IF(G22="POSIBLE",3,IF(G22="PROBABLE",4,IF(G22="CASI SEGURO",5)))))</f>
        <v>3</v>
      </c>
      <c r="I22" s="98" t="s">
        <v>200</v>
      </c>
      <c r="J22" s="98">
        <f>IF(I22="Si",1,0)</f>
        <v>1</v>
      </c>
      <c r="K22" s="98" t="s">
        <v>200</v>
      </c>
      <c r="L22" s="98">
        <f>IF(K22="Si",1,0)</f>
        <v>1</v>
      </c>
      <c r="M22" s="98" t="s">
        <v>201</v>
      </c>
      <c r="N22" s="98">
        <f>IF(M22="Si",1,0)</f>
        <v>0</v>
      </c>
      <c r="O22" s="98" t="s">
        <v>201</v>
      </c>
      <c r="P22" s="98">
        <f>IF(O22="Si",1,0)</f>
        <v>0</v>
      </c>
      <c r="Q22" s="98" t="s">
        <v>200</v>
      </c>
      <c r="R22" s="98">
        <f>IF(Q22="Si",1,0)</f>
        <v>1</v>
      </c>
      <c r="S22" s="98" t="s">
        <v>200</v>
      </c>
      <c r="T22" s="98">
        <f>IF(S22="Si",1,0)</f>
        <v>1</v>
      </c>
      <c r="U22" s="98" t="s">
        <v>200</v>
      </c>
      <c r="V22" s="98">
        <f>IF(U22="Si",1,0)</f>
        <v>1</v>
      </c>
      <c r="W22" s="98" t="s">
        <v>201</v>
      </c>
      <c r="X22" s="98">
        <f>IF(W22="Si",1,0)</f>
        <v>0</v>
      </c>
      <c r="Y22" s="98" t="s">
        <v>200</v>
      </c>
      <c r="Z22" s="98">
        <f>IF(Y22="Si",1,0)</f>
        <v>1</v>
      </c>
      <c r="AA22" s="98" t="s">
        <v>200</v>
      </c>
      <c r="AB22" s="98">
        <f>IF(AA22="Si",1,0)</f>
        <v>1</v>
      </c>
      <c r="AC22" s="98" t="s">
        <v>200</v>
      </c>
      <c r="AD22" s="98">
        <f>IF(AC22="Si",1,0)</f>
        <v>1</v>
      </c>
      <c r="AE22" s="98" t="s">
        <v>200</v>
      </c>
      <c r="AF22" s="98">
        <f>IF(AE22="Si",1,0)</f>
        <v>1</v>
      </c>
      <c r="AG22" s="98" t="s">
        <v>200</v>
      </c>
      <c r="AH22" s="98">
        <f>IF(AG22="Si",1,0)</f>
        <v>1</v>
      </c>
      <c r="AI22" s="98" t="s">
        <v>200</v>
      </c>
      <c r="AJ22" s="98">
        <f>IF(AI22="Si",1,0)</f>
        <v>1</v>
      </c>
      <c r="AK22" s="98" t="s">
        <v>201</v>
      </c>
      <c r="AL22" s="98">
        <f>IF(AK22="Si",1,0)</f>
        <v>0</v>
      </c>
      <c r="AM22" s="98" t="s">
        <v>201</v>
      </c>
      <c r="AN22" s="98">
        <f>IF(AM22="Si",1,0)</f>
        <v>0</v>
      </c>
      <c r="AO22" s="98" t="s">
        <v>201</v>
      </c>
      <c r="AP22" s="98">
        <f>IF(AO22="Si",1,0)</f>
        <v>0</v>
      </c>
      <c r="AQ22" s="98" t="s">
        <v>201</v>
      </c>
      <c r="AR22" s="98">
        <f>IF(AQ22="Si",1,0)</f>
        <v>0</v>
      </c>
      <c r="AS22" s="98">
        <f>J22+L22+N22+P22+R22+T22+V22+X22+Z22+AB22+AD22+AF22+AH22+AJ22+AL22+AN22+AP22+AR22</f>
        <v>11</v>
      </c>
      <c r="AT22" s="98" t="str">
        <f>IF(AS22&lt;=5,"MODERADO",IF(AS22&lt;=11,"MAYOR",IF(AS22&lt;=19,"CATASTRÓFICO")))</f>
        <v>MAYOR</v>
      </c>
      <c r="AU22" s="98">
        <f>IF(AT22="MODERADO",5,IF(AT22="MAYOR",10,IF(AT22="CATASTRÓFICO",20)))</f>
        <v>10</v>
      </c>
      <c r="AV22" s="100">
        <f>H22*AU22</f>
        <v>30</v>
      </c>
      <c r="AW22" s="101" t="str">
        <f t="shared" si="26"/>
        <v>ALTA</v>
      </c>
      <c r="AX22" s="16" t="s">
        <v>236</v>
      </c>
      <c r="AY22" s="67" t="s">
        <v>30</v>
      </c>
      <c r="AZ22" s="81" t="s">
        <v>200</v>
      </c>
      <c r="BA22" s="67">
        <f t="shared" si="31"/>
        <v>15</v>
      </c>
      <c r="BB22" s="81" t="s">
        <v>200</v>
      </c>
      <c r="BC22" s="67">
        <f t="shared" si="32"/>
        <v>5</v>
      </c>
      <c r="BD22" s="28" t="s">
        <v>201</v>
      </c>
      <c r="BE22" s="67">
        <f t="shared" si="33"/>
        <v>0</v>
      </c>
      <c r="BF22" s="81" t="s">
        <v>200</v>
      </c>
      <c r="BG22" s="67">
        <f t="shared" si="34"/>
        <v>10</v>
      </c>
      <c r="BH22" s="81" t="s">
        <v>200</v>
      </c>
      <c r="BI22" s="67">
        <f t="shared" si="35"/>
        <v>15</v>
      </c>
      <c r="BJ22" s="81" t="s">
        <v>200</v>
      </c>
      <c r="BK22" s="67">
        <f t="shared" si="36"/>
        <v>10</v>
      </c>
      <c r="BL22" s="81" t="s">
        <v>200</v>
      </c>
      <c r="BM22" s="67">
        <f t="shared" si="37"/>
        <v>30</v>
      </c>
      <c r="BN22" s="67">
        <f t="shared" si="38"/>
        <v>85</v>
      </c>
      <c r="BO22" s="67" t="s">
        <v>47</v>
      </c>
      <c r="BP22" s="67">
        <f t="shared" si="27"/>
        <v>1</v>
      </c>
      <c r="BQ22" s="67" t="s">
        <v>26</v>
      </c>
      <c r="BR22" s="67">
        <f t="shared" si="28"/>
        <v>10</v>
      </c>
      <c r="BS22" s="73">
        <f t="shared" si="29"/>
        <v>10</v>
      </c>
      <c r="BT22" s="75" t="str">
        <f t="shared" si="30"/>
        <v>MODERADA</v>
      </c>
      <c r="BU22" s="70" t="s">
        <v>237</v>
      </c>
      <c r="BV22" s="37" t="s">
        <v>278</v>
      </c>
      <c r="BW22" s="67" t="s">
        <v>238</v>
      </c>
      <c r="BX22" s="69" t="s">
        <v>239</v>
      </c>
      <c r="BY22" s="103" t="s">
        <v>204</v>
      </c>
      <c r="BZ22" s="98" t="s">
        <v>78</v>
      </c>
      <c r="CA22" s="98" t="s">
        <v>95</v>
      </c>
      <c r="CB22" s="99" t="s">
        <v>181</v>
      </c>
    </row>
    <row r="23" spans="1:81" ht="124.5" customHeight="1" x14ac:dyDescent="0.15">
      <c r="A23" s="104"/>
      <c r="B23" s="105"/>
      <c r="C23" s="105"/>
      <c r="D23" s="98"/>
      <c r="E23" s="98"/>
      <c r="F23" s="106"/>
      <c r="G23" s="107"/>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100"/>
      <c r="AW23" s="102"/>
      <c r="AX23" s="16" t="s">
        <v>240</v>
      </c>
      <c r="AY23" s="67" t="s">
        <v>30</v>
      </c>
      <c r="AZ23" s="81" t="s">
        <v>200</v>
      </c>
      <c r="BA23" s="67">
        <f t="shared" si="31"/>
        <v>15</v>
      </c>
      <c r="BB23" s="81" t="s">
        <v>200</v>
      </c>
      <c r="BC23" s="67">
        <f t="shared" si="32"/>
        <v>5</v>
      </c>
      <c r="BD23" s="28" t="s">
        <v>201</v>
      </c>
      <c r="BE23" s="67">
        <f t="shared" si="33"/>
        <v>0</v>
      </c>
      <c r="BF23" s="81" t="s">
        <v>200</v>
      </c>
      <c r="BG23" s="67">
        <f t="shared" si="34"/>
        <v>10</v>
      </c>
      <c r="BH23" s="81" t="s">
        <v>200</v>
      </c>
      <c r="BI23" s="67">
        <f t="shared" si="35"/>
        <v>15</v>
      </c>
      <c r="BJ23" s="81" t="s">
        <v>200</v>
      </c>
      <c r="BK23" s="67">
        <f t="shared" si="36"/>
        <v>10</v>
      </c>
      <c r="BL23" s="81" t="s">
        <v>200</v>
      </c>
      <c r="BM23" s="67">
        <f t="shared" si="37"/>
        <v>30</v>
      </c>
      <c r="BN23" s="67">
        <f t="shared" si="38"/>
        <v>85</v>
      </c>
      <c r="BO23" s="67" t="s">
        <v>47</v>
      </c>
      <c r="BP23" s="67">
        <f t="shared" si="27"/>
        <v>1</v>
      </c>
      <c r="BQ23" s="67" t="s">
        <v>26</v>
      </c>
      <c r="BR23" s="67">
        <f t="shared" si="28"/>
        <v>10</v>
      </c>
      <c r="BS23" s="73">
        <f t="shared" si="29"/>
        <v>10</v>
      </c>
      <c r="BT23" s="75" t="str">
        <f t="shared" si="30"/>
        <v>MODERADA</v>
      </c>
      <c r="BU23" s="70" t="s">
        <v>241</v>
      </c>
      <c r="BV23" s="37" t="s">
        <v>278</v>
      </c>
      <c r="BW23" s="67" t="s">
        <v>238</v>
      </c>
      <c r="BX23" s="69" t="s">
        <v>242</v>
      </c>
      <c r="BY23" s="103"/>
      <c r="BZ23" s="98"/>
      <c r="CA23" s="98"/>
      <c r="CB23" s="99"/>
    </row>
    <row r="24" spans="1:81" ht="255" customHeight="1" x14ac:dyDescent="0.15">
      <c r="A24" s="104" t="s">
        <v>254</v>
      </c>
      <c r="B24" s="105" t="s">
        <v>16</v>
      </c>
      <c r="C24" s="105" t="s">
        <v>257</v>
      </c>
      <c r="D24" s="67" t="s">
        <v>168</v>
      </c>
      <c r="E24" s="67" t="s">
        <v>169</v>
      </c>
      <c r="F24" s="69" t="s">
        <v>167</v>
      </c>
      <c r="G24" s="71" t="s">
        <v>21</v>
      </c>
      <c r="H24" s="67">
        <f t="shared" ref="H24:H29" si="39">IF(G24="RARA VEZ",1,IF(G24="IMPROBABLE",2,IF(G24="POSIBLE",3,IF(G24="PROBABLE",4,IF(G24="CASI SEGURO",5)))))</f>
        <v>2</v>
      </c>
      <c r="I24" s="67" t="s">
        <v>200</v>
      </c>
      <c r="J24" s="67">
        <f t="shared" ref="J24:J29" si="40">IF(I24="Si",1,0)</f>
        <v>1</v>
      </c>
      <c r="K24" s="67" t="s">
        <v>200</v>
      </c>
      <c r="L24" s="67">
        <f t="shared" ref="L24:L29" si="41">IF(K24="Si",1,0)</f>
        <v>1</v>
      </c>
      <c r="M24" s="67" t="s">
        <v>200</v>
      </c>
      <c r="N24" s="67">
        <f t="shared" ref="N24:N29" si="42">IF(M24="Si",1,0)</f>
        <v>1</v>
      </c>
      <c r="O24" s="67" t="s">
        <v>201</v>
      </c>
      <c r="P24" s="67">
        <f t="shared" ref="P24:P29" si="43">IF(O24="Si",1,0)</f>
        <v>0</v>
      </c>
      <c r="Q24" s="67" t="s">
        <v>200</v>
      </c>
      <c r="R24" s="67">
        <f t="shared" ref="R24:R29" si="44">IF(Q24="Si",1,0)</f>
        <v>1</v>
      </c>
      <c r="S24" s="67" t="s">
        <v>200</v>
      </c>
      <c r="T24" s="67">
        <f t="shared" ref="T24:T29" si="45">IF(S24="Si",1,0)</f>
        <v>1</v>
      </c>
      <c r="U24" s="67" t="s">
        <v>200</v>
      </c>
      <c r="V24" s="67">
        <f t="shared" ref="V24:V29" si="46">IF(U24="Si",1,0)</f>
        <v>1</v>
      </c>
      <c r="W24" s="67" t="s">
        <v>201</v>
      </c>
      <c r="X24" s="67">
        <f t="shared" ref="X24:X29" si="47">IF(W24="Si",1,0)</f>
        <v>0</v>
      </c>
      <c r="Y24" s="67" t="s">
        <v>201</v>
      </c>
      <c r="Z24" s="67">
        <f t="shared" ref="Z24:Z29" si="48">IF(Y24="Si",1,0)</f>
        <v>0</v>
      </c>
      <c r="AA24" s="67" t="s">
        <v>200</v>
      </c>
      <c r="AB24" s="67">
        <f t="shared" ref="AB24:AB29" si="49">IF(AA24="Si",1,0)</f>
        <v>1</v>
      </c>
      <c r="AC24" s="67" t="s">
        <v>200</v>
      </c>
      <c r="AD24" s="67">
        <f t="shared" ref="AD24:AD29" si="50">IF(AC24="Si",1,0)</f>
        <v>1</v>
      </c>
      <c r="AE24" s="67" t="s">
        <v>200</v>
      </c>
      <c r="AF24" s="67">
        <f t="shared" ref="AF24:AF29" si="51">IF(AE24="Si",1,0)</f>
        <v>1</v>
      </c>
      <c r="AG24" s="67" t="s">
        <v>200</v>
      </c>
      <c r="AH24" s="67">
        <f t="shared" ref="AH24:AH29" si="52">IF(AG24="Si",1,0)</f>
        <v>1</v>
      </c>
      <c r="AI24" s="67" t="s">
        <v>200</v>
      </c>
      <c r="AJ24" s="67">
        <f t="shared" ref="AJ24:AJ29" si="53">IF(AI24="Si",1,0)</f>
        <v>1</v>
      </c>
      <c r="AK24" s="67" t="s">
        <v>200</v>
      </c>
      <c r="AL24" s="67">
        <f t="shared" ref="AL24:AL29" si="54">IF(AK24="Si",1,0)</f>
        <v>1</v>
      </c>
      <c r="AM24" s="67" t="s">
        <v>201</v>
      </c>
      <c r="AN24" s="67">
        <f t="shared" ref="AN24:AN29" si="55">IF(AM24="Si",1,0)</f>
        <v>0</v>
      </c>
      <c r="AO24" s="67" t="s">
        <v>200</v>
      </c>
      <c r="AP24" s="67">
        <f t="shared" ref="AP24:AP29" si="56">IF(AO24="Si",1,0)</f>
        <v>1</v>
      </c>
      <c r="AQ24" s="67" t="s">
        <v>200</v>
      </c>
      <c r="AR24" s="67">
        <f t="shared" ref="AR24:AR29" si="57">IF(AQ24="Si",1,0)</f>
        <v>1</v>
      </c>
      <c r="AS24" s="67">
        <f t="shared" ref="AS24:AS29" si="58">J24+L24+N24+P24+R24+T24+V24+X24+Z24+AB24+AD24+AF24+AH24+AJ24+AL24+AN24+AP24+AR24</f>
        <v>14</v>
      </c>
      <c r="AT24" s="67" t="str">
        <f t="shared" ref="AT24:AT29" si="59">IF(AS24&lt;=5,"MODERADO",IF(AS24&lt;=11,"MAYOR",IF(AS24&lt;=19,"CATASTRÓFICO")))</f>
        <v>CATASTRÓFICO</v>
      </c>
      <c r="AU24" s="67">
        <f t="shared" ref="AU24:AU29" si="60">IF(AT24="MODERADO",5,IF(AT24="MAYOR",10,IF(AT24="CATASTRÓFICO",20)))</f>
        <v>20</v>
      </c>
      <c r="AV24" s="73">
        <f t="shared" ref="AV24:AV29" si="61">H24*AU24</f>
        <v>40</v>
      </c>
      <c r="AW24" s="75" t="str">
        <f t="shared" si="26"/>
        <v>ALTA</v>
      </c>
      <c r="AX24" s="16" t="s">
        <v>272</v>
      </c>
      <c r="AY24" s="67" t="s">
        <v>30</v>
      </c>
      <c r="AZ24" s="81" t="s">
        <v>200</v>
      </c>
      <c r="BA24" s="67">
        <f t="shared" si="31"/>
        <v>15</v>
      </c>
      <c r="BB24" s="81" t="s">
        <v>200</v>
      </c>
      <c r="BC24" s="67">
        <f t="shared" si="32"/>
        <v>5</v>
      </c>
      <c r="BD24" s="28" t="s">
        <v>201</v>
      </c>
      <c r="BE24" s="67">
        <f t="shared" si="33"/>
        <v>0</v>
      </c>
      <c r="BF24" s="81" t="s">
        <v>200</v>
      </c>
      <c r="BG24" s="67">
        <f t="shared" si="34"/>
        <v>10</v>
      </c>
      <c r="BH24" s="81" t="s">
        <v>200</v>
      </c>
      <c r="BI24" s="67">
        <f t="shared" si="35"/>
        <v>15</v>
      </c>
      <c r="BJ24" s="81" t="s">
        <v>200</v>
      </c>
      <c r="BK24" s="67">
        <f t="shared" si="36"/>
        <v>10</v>
      </c>
      <c r="BL24" s="81" t="s">
        <v>200</v>
      </c>
      <c r="BM24" s="67">
        <f t="shared" si="37"/>
        <v>30</v>
      </c>
      <c r="BN24" s="67">
        <f t="shared" si="38"/>
        <v>85</v>
      </c>
      <c r="BO24" s="67" t="s">
        <v>47</v>
      </c>
      <c r="BP24" s="67">
        <f t="shared" si="27"/>
        <v>1</v>
      </c>
      <c r="BQ24" s="67" t="s">
        <v>133</v>
      </c>
      <c r="BR24" s="67">
        <f t="shared" si="28"/>
        <v>20</v>
      </c>
      <c r="BS24" s="73">
        <f t="shared" si="29"/>
        <v>20</v>
      </c>
      <c r="BT24" s="75" t="str">
        <f t="shared" si="30"/>
        <v>MODERADA</v>
      </c>
      <c r="BU24" s="103" t="s">
        <v>194</v>
      </c>
      <c r="BV24" s="98" t="s">
        <v>185</v>
      </c>
      <c r="BW24" s="98" t="s">
        <v>97</v>
      </c>
      <c r="BX24" s="106" t="s">
        <v>170</v>
      </c>
      <c r="BY24" s="103" t="s">
        <v>204</v>
      </c>
      <c r="BZ24" s="98" t="s">
        <v>78</v>
      </c>
      <c r="CA24" s="98" t="s">
        <v>139</v>
      </c>
      <c r="CB24" s="106" t="s">
        <v>181</v>
      </c>
    </row>
    <row r="25" spans="1:81" ht="84.75" customHeight="1" x14ac:dyDescent="0.15">
      <c r="A25" s="104"/>
      <c r="B25" s="105"/>
      <c r="C25" s="105"/>
      <c r="D25" s="67" t="s">
        <v>140</v>
      </c>
      <c r="E25" s="67" t="s">
        <v>115</v>
      </c>
      <c r="F25" s="69" t="s">
        <v>58</v>
      </c>
      <c r="G25" s="71" t="s">
        <v>21</v>
      </c>
      <c r="H25" s="67">
        <f t="shared" si="39"/>
        <v>2</v>
      </c>
      <c r="I25" s="67" t="s">
        <v>200</v>
      </c>
      <c r="J25" s="67">
        <f t="shared" si="40"/>
        <v>1</v>
      </c>
      <c r="K25" s="67" t="s">
        <v>200</v>
      </c>
      <c r="L25" s="67">
        <f t="shared" si="41"/>
        <v>1</v>
      </c>
      <c r="M25" s="67" t="s">
        <v>200</v>
      </c>
      <c r="N25" s="67">
        <f t="shared" si="42"/>
        <v>1</v>
      </c>
      <c r="O25" s="67" t="s">
        <v>201</v>
      </c>
      <c r="P25" s="67">
        <f t="shared" si="43"/>
        <v>0</v>
      </c>
      <c r="Q25" s="67" t="s">
        <v>200</v>
      </c>
      <c r="R25" s="67">
        <f t="shared" si="44"/>
        <v>1</v>
      </c>
      <c r="S25" s="67" t="s">
        <v>200</v>
      </c>
      <c r="T25" s="67">
        <f t="shared" si="45"/>
        <v>1</v>
      </c>
      <c r="U25" s="67" t="s">
        <v>200</v>
      </c>
      <c r="V25" s="67">
        <f t="shared" si="46"/>
        <v>1</v>
      </c>
      <c r="W25" s="67" t="s">
        <v>201</v>
      </c>
      <c r="X25" s="67">
        <f t="shared" si="47"/>
        <v>0</v>
      </c>
      <c r="Y25" s="67" t="s">
        <v>201</v>
      </c>
      <c r="Z25" s="67">
        <f t="shared" si="48"/>
        <v>0</v>
      </c>
      <c r="AA25" s="67" t="s">
        <v>200</v>
      </c>
      <c r="AB25" s="67">
        <f t="shared" si="49"/>
        <v>1</v>
      </c>
      <c r="AC25" s="67" t="s">
        <v>200</v>
      </c>
      <c r="AD25" s="67">
        <f t="shared" si="50"/>
        <v>1</v>
      </c>
      <c r="AE25" s="67" t="s">
        <v>200</v>
      </c>
      <c r="AF25" s="67">
        <f t="shared" si="51"/>
        <v>1</v>
      </c>
      <c r="AG25" s="67" t="s">
        <v>200</v>
      </c>
      <c r="AH25" s="67">
        <f t="shared" si="52"/>
        <v>1</v>
      </c>
      <c r="AI25" s="67" t="s">
        <v>200</v>
      </c>
      <c r="AJ25" s="67">
        <f t="shared" si="53"/>
        <v>1</v>
      </c>
      <c r="AK25" s="67" t="s">
        <v>200</v>
      </c>
      <c r="AL25" s="67">
        <f t="shared" si="54"/>
        <v>1</v>
      </c>
      <c r="AM25" s="67" t="s">
        <v>201</v>
      </c>
      <c r="AN25" s="67">
        <f t="shared" si="55"/>
        <v>0</v>
      </c>
      <c r="AO25" s="67" t="s">
        <v>200</v>
      </c>
      <c r="AP25" s="67">
        <f t="shared" si="56"/>
        <v>1</v>
      </c>
      <c r="AQ25" s="67" t="s">
        <v>200</v>
      </c>
      <c r="AR25" s="67">
        <f t="shared" si="57"/>
        <v>1</v>
      </c>
      <c r="AS25" s="67">
        <f t="shared" si="58"/>
        <v>14</v>
      </c>
      <c r="AT25" s="67" t="str">
        <f t="shared" si="59"/>
        <v>CATASTRÓFICO</v>
      </c>
      <c r="AU25" s="67">
        <f t="shared" si="60"/>
        <v>20</v>
      </c>
      <c r="AV25" s="73">
        <f t="shared" si="61"/>
        <v>40</v>
      </c>
      <c r="AW25" s="75" t="str">
        <f t="shared" si="26"/>
        <v>ALTA</v>
      </c>
      <c r="AX25" s="16" t="s">
        <v>272</v>
      </c>
      <c r="AY25" s="67" t="s">
        <v>30</v>
      </c>
      <c r="AZ25" s="81" t="s">
        <v>200</v>
      </c>
      <c r="BA25" s="67">
        <f t="shared" si="31"/>
        <v>15</v>
      </c>
      <c r="BB25" s="81" t="s">
        <v>200</v>
      </c>
      <c r="BC25" s="67">
        <f t="shared" si="32"/>
        <v>5</v>
      </c>
      <c r="BD25" s="28" t="s">
        <v>201</v>
      </c>
      <c r="BE25" s="67">
        <f t="shared" si="33"/>
        <v>0</v>
      </c>
      <c r="BF25" s="81" t="s">
        <v>200</v>
      </c>
      <c r="BG25" s="67">
        <f t="shared" si="34"/>
        <v>10</v>
      </c>
      <c r="BH25" s="81" t="s">
        <v>200</v>
      </c>
      <c r="BI25" s="67">
        <f t="shared" si="35"/>
        <v>15</v>
      </c>
      <c r="BJ25" s="81" t="s">
        <v>200</v>
      </c>
      <c r="BK25" s="67">
        <f t="shared" si="36"/>
        <v>10</v>
      </c>
      <c r="BL25" s="81" t="s">
        <v>200</v>
      </c>
      <c r="BM25" s="67">
        <f t="shared" si="37"/>
        <v>30</v>
      </c>
      <c r="BN25" s="67">
        <f t="shared" si="38"/>
        <v>85</v>
      </c>
      <c r="BO25" s="67" t="s">
        <v>47</v>
      </c>
      <c r="BP25" s="67">
        <f t="shared" si="27"/>
        <v>1</v>
      </c>
      <c r="BQ25" s="67" t="s">
        <v>133</v>
      </c>
      <c r="BR25" s="67">
        <f t="shared" si="28"/>
        <v>20</v>
      </c>
      <c r="BS25" s="73">
        <f t="shared" si="29"/>
        <v>20</v>
      </c>
      <c r="BT25" s="75" t="str">
        <f t="shared" si="30"/>
        <v>MODERADA</v>
      </c>
      <c r="BU25" s="103"/>
      <c r="BV25" s="98"/>
      <c r="BW25" s="98"/>
      <c r="BX25" s="106"/>
      <c r="BY25" s="103"/>
      <c r="BZ25" s="98"/>
      <c r="CA25" s="98"/>
      <c r="CB25" s="106"/>
    </row>
    <row r="26" spans="1:81" ht="89.25" customHeight="1" x14ac:dyDescent="0.15">
      <c r="A26" s="104" t="s">
        <v>254</v>
      </c>
      <c r="B26" s="109" t="s">
        <v>15</v>
      </c>
      <c r="C26" s="109" t="s">
        <v>69</v>
      </c>
      <c r="D26" s="67" t="s">
        <v>157</v>
      </c>
      <c r="E26" s="67" t="s">
        <v>156</v>
      </c>
      <c r="F26" s="69" t="s">
        <v>98</v>
      </c>
      <c r="G26" s="71" t="s">
        <v>47</v>
      </c>
      <c r="H26" s="67">
        <f t="shared" si="39"/>
        <v>1</v>
      </c>
      <c r="I26" s="67" t="s">
        <v>200</v>
      </c>
      <c r="J26" s="67">
        <f t="shared" si="40"/>
        <v>1</v>
      </c>
      <c r="K26" s="67" t="s">
        <v>200</v>
      </c>
      <c r="L26" s="67">
        <f t="shared" si="41"/>
        <v>1</v>
      </c>
      <c r="M26" s="67" t="s">
        <v>200</v>
      </c>
      <c r="N26" s="67">
        <f t="shared" si="42"/>
        <v>1</v>
      </c>
      <c r="O26" s="67" t="s">
        <v>201</v>
      </c>
      <c r="P26" s="67">
        <f t="shared" si="43"/>
        <v>0</v>
      </c>
      <c r="Q26" s="67" t="s">
        <v>200</v>
      </c>
      <c r="R26" s="67">
        <f t="shared" si="44"/>
        <v>1</v>
      </c>
      <c r="S26" s="67" t="s">
        <v>200</v>
      </c>
      <c r="T26" s="67">
        <f t="shared" si="45"/>
        <v>1</v>
      </c>
      <c r="U26" s="67" t="s">
        <v>200</v>
      </c>
      <c r="V26" s="67">
        <f t="shared" si="46"/>
        <v>1</v>
      </c>
      <c r="W26" s="67" t="s">
        <v>201</v>
      </c>
      <c r="X26" s="67">
        <f t="shared" si="47"/>
        <v>0</v>
      </c>
      <c r="Y26" s="67" t="s">
        <v>201</v>
      </c>
      <c r="Z26" s="67">
        <f t="shared" si="48"/>
        <v>0</v>
      </c>
      <c r="AA26" s="67" t="s">
        <v>200</v>
      </c>
      <c r="AB26" s="67">
        <f t="shared" si="49"/>
        <v>1</v>
      </c>
      <c r="AC26" s="67" t="s">
        <v>200</v>
      </c>
      <c r="AD26" s="67">
        <f t="shared" si="50"/>
        <v>1</v>
      </c>
      <c r="AE26" s="67" t="s">
        <v>200</v>
      </c>
      <c r="AF26" s="67">
        <f t="shared" si="51"/>
        <v>1</v>
      </c>
      <c r="AG26" s="67" t="s">
        <v>200</v>
      </c>
      <c r="AH26" s="67">
        <f t="shared" si="52"/>
        <v>1</v>
      </c>
      <c r="AI26" s="67" t="s">
        <v>200</v>
      </c>
      <c r="AJ26" s="67">
        <f t="shared" si="53"/>
        <v>1</v>
      </c>
      <c r="AK26" s="67" t="s">
        <v>201</v>
      </c>
      <c r="AL26" s="67">
        <f t="shared" si="54"/>
        <v>0</v>
      </c>
      <c r="AM26" s="67" t="s">
        <v>201</v>
      </c>
      <c r="AN26" s="67">
        <f t="shared" si="55"/>
        <v>0</v>
      </c>
      <c r="AO26" s="67" t="s">
        <v>201</v>
      </c>
      <c r="AP26" s="67">
        <f t="shared" si="56"/>
        <v>0</v>
      </c>
      <c r="AQ26" s="67" t="s">
        <v>201</v>
      </c>
      <c r="AR26" s="67">
        <f t="shared" si="57"/>
        <v>0</v>
      </c>
      <c r="AS26" s="67">
        <f t="shared" si="58"/>
        <v>11</v>
      </c>
      <c r="AT26" s="67" t="str">
        <f t="shared" si="59"/>
        <v>MAYOR</v>
      </c>
      <c r="AU26" s="67">
        <f t="shared" si="60"/>
        <v>10</v>
      </c>
      <c r="AV26" s="73">
        <f t="shared" si="61"/>
        <v>10</v>
      </c>
      <c r="AW26" s="75" t="str">
        <f t="shared" si="26"/>
        <v>MODERADA</v>
      </c>
      <c r="AX26" s="71" t="s">
        <v>193</v>
      </c>
      <c r="AY26" s="67" t="s">
        <v>30</v>
      </c>
      <c r="AZ26" s="81" t="s">
        <v>200</v>
      </c>
      <c r="BA26" s="67">
        <f t="shared" si="31"/>
        <v>15</v>
      </c>
      <c r="BB26" s="81" t="s">
        <v>200</v>
      </c>
      <c r="BC26" s="67">
        <f t="shared" si="32"/>
        <v>5</v>
      </c>
      <c r="BD26" s="81" t="s">
        <v>200</v>
      </c>
      <c r="BE26" s="67">
        <f t="shared" si="33"/>
        <v>15</v>
      </c>
      <c r="BF26" s="81" t="s">
        <v>200</v>
      </c>
      <c r="BG26" s="67">
        <f t="shared" si="34"/>
        <v>10</v>
      </c>
      <c r="BH26" s="81" t="s">
        <v>200</v>
      </c>
      <c r="BI26" s="67">
        <f t="shared" si="35"/>
        <v>15</v>
      </c>
      <c r="BJ26" s="81" t="s">
        <v>200</v>
      </c>
      <c r="BK26" s="67">
        <f t="shared" si="36"/>
        <v>10</v>
      </c>
      <c r="BL26" s="81" t="s">
        <v>200</v>
      </c>
      <c r="BM26" s="67">
        <f t="shared" si="37"/>
        <v>30</v>
      </c>
      <c r="BN26" s="67">
        <f t="shared" si="38"/>
        <v>100</v>
      </c>
      <c r="BO26" s="67" t="s">
        <v>47</v>
      </c>
      <c r="BP26" s="67">
        <f t="shared" si="27"/>
        <v>1</v>
      </c>
      <c r="BQ26" s="67" t="s">
        <v>26</v>
      </c>
      <c r="BR26" s="67">
        <f t="shared" si="28"/>
        <v>10</v>
      </c>
      <c r="BS26" s="73">
        <f t="shared" si="29"/>
        <v>10</v>
      </c>
      <c r="BT26" s="75" t="str">
        <f t="shared" si="30"/>
        <v>MODERADA</v>
      </c>
      <c r="BU26" s="103" t="s">
        <v>258</v>
      </c>
      <c r="BV26" s="190" t="s">
        <v>180</v>
      </c>
      <c r="BW26" s="98" t="s">
        <v>141</v>
      </c>
      <c r="BX26" s="106" t="s">
        <v>102</v>
      </c>
      <c r="BY26" s="103" t="s">
        <v>204</v>
      </c>
      <c r="BZ26" s="98" t="s">
        <v>78</v>
      </c>
      <c r="CA26" s="98" t="s">
        <v>103</v>
      </c>
      <c r="CB26" s="184" t="s">
        <v>181</v>
      </c>
    </row>
    <row r="27" spans="1:81" s="13" customFormat="1" ht="130.5" customHeight="1" x14ac:dyDescent="0.15">
      <c r="A27" s="104"/>
      <c r="B27" s="109"/>
      <c r="C27" s="109"/>
      <c r="D27" s="67" t="s">
        <v>161</v>
      </c>
      <c r="E27" s="67" t="s">
        <v>116</v>
      </c>
      <c r="F27" s="69" t="s">
        <v>160</v>
      </c>
      <c r="G27" s="71" t="s">
        <v>21</v>
      </c>
      <c r="H27" s="67">
        <f t="shared" si="39"/>
        <v>2</v>
      </c>
      <c r="I27" s="67" t="s">
        <v>200</v>
      </c>
      <c r="J27" s="67">
        <f t="shared" si="40"/>
        <v>1</v>
      </c>
      <c r="K27" s="67" t="s">
        <v>200</v>
      </c>
      <c r="L27" s="67">
        <f t="shared" si="41"/>
        <v>1</v>
      </c>
      <c r="M27" s="67" t="s">
        <v>201</v>
      </c>
      <c r="N27" s="67">
        <f t="shared" si="42"/>
        <v>0</v>
      </c>
      <c r="O27" s="67" t="s">
        <v>201</v>
      </c>
      <c r="P27" s="67">
        <f t="shared" si="43"/>
        <v>0</v>
      </c>
      <c r="Q27" s="67" t="s">
        <v>200</v>
      </c>
      <c r="R27" s="67">
        <f t="shared" si="44"/>
        <v>1</v>
      </c>
      <c r="S27" s="67" t="s">
        <v>200</v>
      </c>
      <c r="T27" s="67">
        <f t="shared" si="45"/>
        <v>1</v>
      </c>
      <c r="U27" s="67" t="s">
        <v>200</v>
      </c>
      <c r="V27" s="67">
        <f t="shared" si="46"/>
        <v>1</v>
      </c>
      <c r="W27" s="67" t="s">
        <v>201</v>
      </c>
      <c r="X27" s="67">
        <f t="shared" si="47"/>
        <v>0</v>
      </c>
      <c r="Y27" s="67" t="s">
        <v>200</v>
      </c>
      <c r="Z27" s="67">
        <f t="shared" si="48"/>
        <v>1</v>
      </c>
      <c r="AA27" s="67" t="s">
        <v>200</v>
      </c>
      <c r="AB27" s="67">
        <f t="shared" si="49"/>
        <v>1</v>
      </c>
      <c r="AC27" s="67" t="s">
        <v>200</v>
      </c>
      <c r="AD27" s="67">
        <f t="shared" si="50"/>
        <v>1</v>
      </c>
      <c r="AE27" s="67" t="s">
        <v>200</v>
      </c>
      <c r="AF27" s="67">
        <f t="shared" si="51"/>
        <v>1</v>
      </c>
      <c r="AG27" s="67" t="s">
        <v>200</v>
      </c>
      <c r="AH27" s="67">
        <f t="shared" si="52"/>
        <v>1</v>
      </c>
      <c r="AI27" s="67" t="s">
        <v>200</v>
      </c>
      <c r="AJ27" s="67">
        <f t="shared" si="53"/>
        <v>1</v>
      </c>
      <c r="AK27" s="67" t="s">
        <v>201</v>
      </c>
      <c r="AL27" s="67">
        <f t="shared" si="54"/>
        <v>0</v>
      </c>
      <c r="AM27" s="67" t="s">
        <v>201</v>
      </c>
      <c r="AN27" s="67">
        <f t="shared" si="55"/>
        <v>0</v>
      </c>
      <c r="AO27" s="67" t="s">
        <v>201</v>
      </c>
      <c r="AP27" s="67">
        <f t="shared" si="56"/>
        <v>0</v>
      </c>
      <c r="AQ27" s="67" t="s">
        <v>201</v>
      </c>
      <c r="AR27" s="67">
        <f t="shared" si="57"/>
        <v>0</v>
      </c>
      <c r="AS27" s="67">
        <f t="shared" si="58"/>
        <v>11</v>
      </c>
      <c r="AT27" s="67" t="str">
        <f t="shared" si="59"/>
        <v>MAYOR</v>
      </c>
      <c r="AU27" s="67">
        <f t="shared" si="60"/>
        <v>10</v>
      </c>
      <c r="AV27" s="73">
        <f t="shared" si="61"/>
        <v>20</v>
      </c>
      <c r="AW27" s="75" t="str">
        <f t="shared" si="26"/>
        <v>MODERADA</v>
      </c>
      <c r="AX27" s="71" t="s">
        <v>129</v>
      </c>
      <c r="AY27" s="67" t="s">
        <v>30</v>
      </c>
      <c r="AZ27" s="81" t="s">
        <v>200</v>
      </c>
      <c r="BA27" s="67">
        <f t="shared" si="31"/>
        <v>15</v>
      </c>
      <c r="BB27" s="81" t="s">
        <v>200</v>
      </c>
      <c r="BC27" s="67">
        <f t="shared" si="32"/>
        <v>5</v>
      </c>
      <c r="BD27" s="28" t="s">
        <v>201</v>
      </c>
      <c r="BE27" s="67">
        <f t="shared" si="33"/>
        <v>0</v>
      </c>
      <c r="BF27" s="81" t="s">
        <v>200</v>
      </c>
      <c r="BG27" s="67">
        <f t="shared" si="34"/>
        <v>10</v>
      </c>
      <c r="BH27" s="81" t="s">
        <v>200</v>
      </c>
      <c r="BI27" s="67">
        <f t="shared" si="35"/>
        <v>15</v>
      </c>
      <c r="BJ27" s="81" t="s">
        <v>200</v>
      </c>
      <c r="BK27" s="67">
        <f t="shared" si="36"/>
        <v>10</v>
      </c>
      <c r="BL27" s="81" t="s">
        <v>200</v>
      </c>
      <c r="BM27" s="67">
        <f t="shared" si="37"/>
        <v>30</v>
      </c>
      <c r="BN27" s="67">
        <f t="shared" si="38"/>
        <v>85</v>
      </c>
      <c r="BO27" s="67" t="s">
        <v>47</v>
      </c>
      <c r="BP27" s="67">
        <f t="shared" si="27"/>
        <v>1</v>
      </c>
      <c r="BQ27" s="67" t="s">
        <v>26</v>
      </c>
      <c r="BR27" s="67">
        <f t="shared" si="28"/>
        <v>10</v>
      </c>
      <c r="BS27" s="73">
        <f t="shared" si="29"/>
        <v>10</v>
      </c>
      <c r="BT27" s="75" t="str">
        <f t="shared" si="30"/>
        <v>MODERADA</v>
      </c>
      <c r="BU27" s="103"/>
      <c r="BV27" s="190"/>
      <c r="BW27" s="98"/>
      <c r="BX27" s="106"/>
      <c r="BY27" s="103"/>
      <c r="BZ27" s="98"/>
      <c r="CA27" s="98"/>
      <c r="CB27" s="184"/>
      <c r="CC27" s="48"/>
    </row>
    <row r="28" spans="1:81" s="13" customFormat="1" ht="240" customHeight="1" x14ac:dyDescent="0.15">
      <c r="A28" s="77" t="s">
        <v>254</v>
      </c>
      <c r="B28" s="78" t="s">
        <v>243</v>
      </c>
      <c r="C28" s="78" t="s">
        <v>244</v>
      </c>
      <c r="D28" s="67" t="s">
        <v>245</v>
      </c>
      <c r="E28" s="67" t="s">
        <v>246</v>
      </c>
      <c r="F28" s="69" t="s">
        <v>273</v>
      </c>
      <c r="G28" s="71" t="s">
        <v>47</v>
      </c>
      <c r="H28" s="67">
        <f t="shared" si="39"/>
        <v>1</v>
      </c>
      <c r="I28" s="67" t="s">
        <v>200</v>
      </c>
      <c r="J28" s="67">
        <f t="shared" si="40"/>
        <v>1</v>
      </c>
      <c r="K28" s="67" t="s">
        <v>200</v>
      </c>
      <c r="L28" s="67">
        <f t="shared" si="41"/>
        <v>1</v>
      </c>
      <c r="M28" s="67" t="s">
        <v>200</v>
      </c>
      <c r="N28" s="67">
        <f t="shared" si="42"/>
        <v>1</v>
      </c>
      <c r="O28" s="67" t="s">
        <v>201</v>
      </c>
      <c r="P28" s="67">
        <f t="shared" si="43"/>
        <v>0</v>
      </c>
      <c r="Q28" s="67" t="s">
        <v>200</v>
      </c>
      <c r="R28" s="67">
        <f t="shared" si="44"/>
        <v>1</v>
      </c>
      <c r="S28" s="67" t="s">
        <v>200</v>
      </c>
      <c r="T28" s="67">
        <f t="shared" si="45"/>
        <v>1</v>
      </c>
      <c r="U28" s="67" t="s">
        <v>200</v>
      </c>
      <c r="V28" s="67">
        <f t="shared" si="46"/>
        <v>1</v>
      </c>
      <c r="W28" s="67" t="s">
        <v>201</v>
      </c>
      <c r="X28" s="67">
        <f t="shared" si="47"/>
        <v>0</v>
      </c>
      <c r="Y28" s="67" t="s">
        <v>200</v>
      </c>
      <c r="Z28" s="67">
        <f t="shared" si="48"/>
        <v>1</v>
      </c>
      <c r="AA28" s="67" t="s">
        <v>200</v>
      </c>
      <c r="AB28" s="67">
        <f t="shared" si="49"/>
        <v>1</v>
      </c>
      <c r="AC28" s="67" t="s">
        <v>200</v>
      </c>
      <c r="AD28" s="67">
        <f t="shared" si="50"/>
        <v>1</v>
      </c>
      <c r="AE28" s="67" t="s">
        <v>200</v>
      </c>
      <c r="AF28" s="67">
        <f t="shared" si="51"/>
        <v>1</v>
      </c>
      <c r="AG28" s="67" t="s">
        <v>200</v>
      </c>
      <c r="AH28" s="67">
        <f t="shared" si="52"/>
        <v>1</v>
      </c>
      <c r="AI28" s="67" t="s">
        <v>200</v>
      </c>
      <c r="AJ28" s="67">
        <f t="shared" si="53"/>
        <v>1</v>
      </c>
      <c r="AK28" s="67" t="s">
        <v>201</v>
      </c>
      <c r="AL28" s="67">
        <f t="shared" si="54"/>
        <v>0</v>
      </c>
      <c r="AM28" s="67" t="s">
        <v>201</v>
      </c>
      <c r="AN28" s="67">
        <f t="shared" si="55"/>
        <v>0</v>
      </c>
      <c r="AO28" s="67" t="s">
        <v>201</v>
      </c>
      <c r="AP28" s="67">
        <f t="shared" si="56"/>
        <v>0</v>
      </c>
      <c r="AQ28" s="67" t="s">
        <v>201</v>
      </c>
      <c r="AR28" s="67">
        <f t="shared" si="57"/>
        <v>0</v>
      </c>
      <c r="AS28" s="67">
        <f t="shared" si="58"/>
        <v>12</v>
      </c>
      <c r="AT28" s="67" t="str">
        <f t="shared" si="59"/>
        <v>CATASTRÓFICO</v>
      </c>
      <c r="AU28" s="67">
        <f t="shared" si="60"/>
        <v>20</v>
      </c>
      <c r="AV28" s="73">
        <f t="shared" si="61"/>
        <v>20</v>
      </c>
      <c r="AW28" s="75" t="str">
        <f t="shared" si="26"/>
        <v>MODERADA</v>
      </c>
      <c r="AX28" s="16" t="s">
        <v>247</v>
      </c>
      <c r="AY28" s="67" t="s">
        <v>30</v>
      </c>
      <c r="AZ28" s="81" t="s">
        <v>200</v>
      </c>
      <c r="BA28" s="67">
        <f t="shared" si="31"/>
        <v>15</v>
      </c>
      <c r="BB28" s="81" t="s">
        <v>200</v>
      </c>
      <c r="BC28" s="67">
        <f t="shared" si="32"/>
        <v>5</v>
      </c>
      <c r="BD28" s="28" t="s">
        <v>201</v>
      </c>
      <c r="BE28" s="67">
        <f t="shared" si="33"/>
        <v>0</v>
      </c>
      <c r="BF28" s="81" t="s">
        <v>200</v>
      </c>
      <c r="BG28" s="67">
        <f t="shared" si="34"/>
        <v>10</v>
      </c>
      <c r="BH28" s="81" t="s">
        <v>200</v>
      </c>
      <c r="BI28" s="67">
        <f t="shared" si="35"/>
        <v>15</v>
      </c>
      <c r="BJ28" s="81" t="s">
        <v>200</v>
      </c>
      <c r="BK28" s="67">
        <f t="shared" si="36"/>
        <v>10</v>
      </c>
      <c r="BL28" s="81" t="s">
        <v>200</v>
      </c>
      <c r="BM28" s="67">
        <f t="shared" si="37"/>
        <v>30</v>
      </c>
      <c r="BN28" s="67">
        <f t="shared" si="38"/>
        <v>85</v>
      </c>
      <c r="BO28" s="67" t="s">
        <v>47</v>
      </c>
      <c r="BP28" s="67">
        <f>IF(BO28="RARA VEZ",1,IF(BO28="IMPROBABLE",2,IF(BO28="POSIBLE",3,IF(BO28="PROBABLE",4,IF(BO28="CASI SEGURO",5)))))</f>
        <v>1</v>
      </c>
      <c r="BQ28" s="67" t="s">
        <v>133</v>
      </c>
      <c r="BR28" s="67">
        <f t="shared" si="28"/>
        <v>20</v>
      </c>
      <c r="BS28" s="73">
        <f t="shared" si="29"/>
        <v>20</v>
      </c>
      <c r="BT28" s="75" t="str">
        <f t="shared" si="30"/>
        <v>MODERADA</v>
      </c>
      <c r="BU28" s="70" t="s">
        <v>248</v>
      </c>
      <c r="BV28" s="37" t="s">
        <v>278</v>
      </c>
      <c r="BW28" s="67" t="s">
        <v>249</v>
      </c>
      <c r="BX28" s="66" t="s">
        <v>250</v>
      </c>
      <c r="BY28" s="70" t="s">
        <v>204</v>
      </c>
      <c r="BZ28" s="59" t="s">
        <v>78</v>
      </c>
      <c r="CA28" s="67" t="s">
        <v>249</v>
      </c>
      <c r="CB28" s="80" t="s">
        <v>181</v>
      </c>
      <c r="CC28" s="4"/>
    </row>
    <row r="29" spans="1:81" s="13" customFormat="1" ht="225.75" customHeight="1" x14ac:dyDescent="0.15">
      <c r="A29" s="104" t="s">
        <v>255</v>
      </c>
      <c r="B29" s="109" t="s">
        <v>147</v>
      </c>
      <c r="C29" s="109" t="s">
        <v>145</v>
      </c>
      <c r="D29" s="98" t="s">
        <v>251</v>
      </c>
      <c r="E29" s="98" t="s">
        <v>286</v>
      </c>
      <c r="F29" s="106" t="s">
        <v>287</v>
      </c>
      <c r="G29" s="107" t="s">
        <v>21</v>
      </c>
      <c r="H29" s="98">
        <f t="shared" si="39"/>
        <v>2</v>
      </c>
      <c r="I29" s="98" t="s">
        <v>200</v>
      </c>
      <c r="J29" s="98">
        <f t="shared" si="40"/>
        <v>1</v>
      </c>
      <c r="K29" s="98" t="s">
        <v>200</v>
      </c>
      <c r="L29" s="98">
        <f t="shared" si="41"/>
        <v>1</v>
      </c>
      <c r="M29" s="98" t="s">
        <v>201</v>
      </c>
      <c r="N29" s="98">
        <f t="shared" si="42"/>
        <v>0</v>
      </c>
      <c r="O29" s="98" t="s">
        <v>201</v>
      </c>
      <c r="P29" s="98">
        <f t="shared" si="43"/>
        <v>0</v>
      </c>
      <c r="Q29" s="98" t="s">
        <v>200</v>
      </c>
      <c r="R29" s="98">
        <f t="shared" si="44"/>
        <v>1</v>
      </c>
      <c r="S29" s="98" t="s">
        <v>200</v>
      </c>
      <c r="T29" s="98">
        <f t="shared" si="45"/>
        <v>1</v>
      </c>
      <c r="U29" s="98" t="s">
        <v>200</v>
      </c>
      <c r="V29" s="98">
        <f t="shared" si="46"/>
        <v>1</v>
      </c>
      <c r="W29" s="98" t="s">
        <v>201</v>
      </c>
      <c r="X29" s="98">
        <f t="shared" si="47"/>
        <v>0</v>
      </c>
      <c r="Y29" s="98" t="s">
        <v>201</v>
      </c>
      <c r="Z29" s="98">
        <f t="shared" si="48"/>
        <v>0</v>
      </c>
      <c r="AA29" s="98" t="s">
        <v>200</v>
      </c>
      <c r="AB29" s="98">
        <f t="shared" si="49"/>
        <v>1</v>
      </c>
      <c r="AC29" s="98" t="s">
        <v>200</v>
      </c>
      <c r="AD29" s="98">
        <f t="shared" si="50"/>
        <v>1</v>
      </c>
      <c r="AE29" s="98" t="s">
        <v>200</v>
      </c>
      <c r="AF29" s="98">
        <f t="shared" si="51"/>
        <v>1</v>
      </c>
      <c r="AG29" s="98" t="s">
        <v>200</v>
      </c>
      <c r="AH29" s="98">
        <f t="shared" si="52"/>
        <v>1</v>
      </c>
      <c r="AI29" s="98" t="s">
        <v>200</v>
      </c>
      <c r="AJ29" s="98">
        <f t="shared" si="53"/>
        <v>1</v>
      </c>
      <c r="AK29" s="98" t="s">
        <v>201</v>
      </c>
      <c r="AL29" s="98">
        <f t="shared" si="54"/>
        <v>0</v>
      </c>
      <c r="AM29" s="98" t="s">
        <v>201</v>
      </c>
      <c r="AN29" s="98">
        <f t="shared" si="55"/>
        <v>0</v>
      </c>
      <c r="AO29" s="98" t="s">
        <v>201</v>
      </c>
      <c r="AP29" s="98">
        <f t="shared" si="56"/>
        <v>0</v>
      </c>
      <c r="AQ29" s="98" t="s">
        <v>201</v>
      </c>
      <c r="AR29" s="98">
        <f t="shared" si="57"/>
        <v>0</v>
      </c>
      <c r="AS29" s="98">
        <f t="shared" si="58"/>
        <v>10</v>
      </c>
      <c r="AT29" s="98" t="str">
        <f t="shared" si="59"/>
        <v>MAYOR</v>
      </c>
      <c r="AU29" s="98">
        <f t="shared" si="60"/>
        <v>10</v>
      </c>
      <c r="AV29" s="100">
        <f t="shared" si="61"/>
        <v>20</v>
      </c>
      <c r="AW29" s="101" t="str">
        <f t="shared" si="26"/>
        <v>MODERADA</v>
      </c>
      <c r="AX29" s="71" t="s">
        <v>159</v>
      </c>
      <c r="AY29" s="67" t="s">
        <v>30</v>
      </c>
      <c r="AZ29" s="81" t="s">
        <v>200</v>
      </c>
      <c r="BA29" s="67">
        <f>IF(AZ29="si",15,0)</f>
        <v>15</v>
      </c>
      <c r="BB29" s="81" t="s">
        <v>200</v>
      </c>
      <c r="BC29" s="67">
        <f>IF(BB29="si",5,0)</f>
        <v>5</v>
      </c>
      <c r="BD29" s="28" t="s">
        <v>201</v>
      </c>
      <c r="BE29" s="67">
        <f>IF(BD29="si",15,0)</f>
        <v>0</v>
      </c>
      <c r="BF29" s="81" t="s">
        <v>200</v>
      </c>
      <c r="BG29" s="67">
        <f>IF(BF29="si",10,0)</f>
        <v>10</v>
      </c>
      <c r="BH29" s="81" t="s">
        <v>200</v>
      </c>
      <c r="BI29" s="67">
        <f>IF(BH29="si",15,0)</f>
        <v>15</v>
      </c>
      <c r="BJ29" s="81" t="s">
        <v>200</v>
      </c>
      <c r="BK29" s="67">
        <f>IF(BJ29="si",10,0)</f>
        <v>10</v>
      </c>
      <c r="BL29" s="81" t="s">
        <v>200</v>
      </c>
      <c r="BM29" s="67">
        <f>IF(BL29="si",30,0)</f>
        <v>30</v>
      </c>
      <c r="BN29" s="67">
        <f>+BA29+BC29+BE29+BG29+BI29+BK29+BM29</f>
        <v>85</v>
      </c>
      <c r="BO29" s="67" t="s">
        <v>47</v>
      </c>
      <c r="BP29" s="67">
        <f t="shared" si="27"/>
        <v>1</v>
      </c>
      <c r="BQ29" s="67" t="s">
        <v>26</v>
      </c>
      <c r="BR29" s="67">
        <f t="shared" si="28"/>
        <v>10</v>
      </c>
      <c r="BS29" s="73">
        <f t="shared" si="29"/>
        <v>10</v>
      </c>
      <c r="BT29" s="75" t="str">
        <f t="shared" si="30"/>
        <v>MODERADA</v>
      </c>
      <c r="BU29" s="103" t="s">
        <v>171</v>
      </c>
      <c r="BV29" s="190" t="s">
        <v>180</v>
      </c>
      <c r="BW29" s="98" t="s">
        <v>146</v>
      </c>
      <c r="BX29" s="106" t="s">
        <v>172</v>
      </c>
      <c r="BY29" s="103" t="s">
        <v>259</v>
      </c>
      <c r="BZ29" s="98" t="s">
        <v>78</v>
      </c>
      <c r="CA29" s="98" t="s">
        <v>146</v>
      </c>
      <c r="CB29" s="184" t="s">
        <v>173</v>
      </c>
      <c r="CC29" s="48"/>
    </row>
    <row r="30" spans="1:81" s="26" customFormat="1" ht="102.75" customHeight="1" thickBot="1" x14ac:dyDescent="0.2">
      <c r="A30" s="108"/>
      <c r="B30" s="110"/>
      <c r="C30" s="110"/>
      <c r="D30" s="195"/>
      <c r="E30" s="195"/>
      <c r="F30" s="196"/>
      <c r="G30" s="197"/>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201"/>
      <c r="AW30" s="202"/>
      <c r="AX30" s="72" t="s">
        <v>288</v>
      </c>
      <c r="AY30" s="68" t="s">
        <v>30</v>
      </c>
      <c r="AZ30" s="68" t="s">
        <v>200</v>
      </c>
      <c r="BA30" s="68">
        <f>IF(AZ30="si",15,0)</f>
        <v>15</v>
      </c>
      <c r="BB30" s="68" t="s">
        <v>200</v>
      </c>
      <c r="BC30" s="68">
        <f>IF(BB30="si",5,0)</f>
        <v>5</v>
      </c>
      <c r="BD30" s="68" t="s">
        <v>201</v>
      </c>
      <c r="BE30" s="68">
        <f>IF(BD30="si",15,0)</f>
        <v>0</v>
      </c>
      <c r="BF30" s="68" t="s">
        <v>200</v>
      </c>
      <c r="BG30" s="68">
        <f>IF(BF30="si",10,0)</f>
        <v>10</v>
      </c>
      <c r="BH30" s="68" t="s">
        <v>200</v>
      </c>
      <c r="BI30" s="68">
        <f>IF(BH30="si",15,0)</f>
        <v>15</v>
      </c>
      <c r="BJ30" s="68" t="s">
        <v>200</v>
      </c>
      <c r="BK30" s="68">
        <f>IF(BJ30="si",10,0)</f>
        <v>10</v>
      </c>
      <c r="BL30" s="68" t="s">
        <v>200</v>
      </c>
      <c r="BM30" s="68">
        <f>IF(BL30="si",30,0)</f>
        <v>30</v>
      </c>
      <c r="BN30" s="68">
        <f>+BA30+BC30+BE30+BG30+BI30+BK30+BM30</f>
        <v>85</v>
      </c>
      <c r="BO30" s="68" t="s">
        <v>47</v>
      </c>
      <c r="BP30" s="68">
        <v>1</v>
      </c>
      <c r="BQ30" s="68" t="s">
        <v>26</v>
      </c>
      <c r="BR30" s="68">
        <f t="shared" si="28"/>
        <v>10</v>
      </c>
      <c r="BS30" s="74">
        <f t="shared" si="29"/>
        <v>10</v>
      </c>
      <c r="BT30" s="76" t="str">
        <f t="shared" si="30"/>
        <v>MODERADA</v>
      </c>
      <c r="BU30" s="200"/>
      <c r="BV30" s="203"/>
      <c r="BW30" s="195"/>
      <c r="BX30" s="199"/>
      <c r="BY30" s="200"/>
      <c r="BZ30" s="195"/>
      <c r="CA30" s="195"/>
      <c r="CB30" s="198"/>
      <c r="CC30" s="48"/>
    </row>
    <row r="31" spans="1:81" ht="15" customHeight="1" thickBot="1" x14ac:dyDescent="0.25">
      <c r="AX31" s="2"/>
      <c r="AY31" s="2"/>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row>
    <row r="32" spans="1:81" ht="26.25" customHeight="1" thickBot="1" x14ac:dyDescent="0.2">
      <c r="A32" s="204" t="s">
        <v>279</v>
      </c>
      <c r="B32" s="205"/>
      <c r="C32" s="94" t="s">
        <v>280</v>
      </c>
      <c r="D32" s="205" t="s">
        <v>281</v>
      </c>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18"/>
      <c r="BU32" s="43"/>
      <c r="BV32" s="43"/>
      <c r="BW32" s="45"/>
      <c r="BX32" s="45"/>
      <c r="BY32" s="45"/>
      <c r="BZ32" s="42"/>
      <c r="CA32" s="42"/>
      <c r="CB32" s="42"/>
    </row>
    <row r="33" spans="1:81" ht="36" customHeight="1" x14ac:dyDescent="0.15">
      <c r="A33" s="206">
        <v>43487</v>
      </c>
      <c r="B33" s="207"/>
      <c r="C33" s="93" t="s">
        <v>285</v>
      </c>
      <c r="D33" s="216" t="s">
        <v>284</v>
      </c>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s="216"/>
      <c r="BT33" s="217"/>
      <c r="BU33" s="43"/>
      <c r="BV33" s="43"/>
      <c r="BW33" s="45"/>
      <c r="BX33" s="45"/>
      <c r="BY33" s="45"/>
      <c r="BZ33" s="42"/>
      <c r="CA33" s="42"/>
      <c r="CB33" s="42"/>
    </row>
    <row r="34" spans="1:81" ht="48" customHeight="1" x14ac:dyDescent="0.15">
      <c r="A34" s="208">
        <v>43496</v>
      </c>
      <c r="B34" s="209"/>
      <c r="C34" s="91">
        <v>1</v>
      </c>
      <c r="D34" s="212" t="s">
        <v>282</v>
      </c>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3"/>
      <c r="BU34" s="43"/>
      <c r="BV34" s="43"/>
      <c r="BW34" s="45"/>
      <c r="BX34" s="45"/>
      <c r="BY34" s="45"/>
      <c r="BZ34" s="42"/>
      <c r="CA34" s="42"/>
      <c r="CB34" s="42"/>
    </row>
    <row r="35" spans="1:81" ht="51" customHeight="1" thickBot="1" x14ac:dyDescent="0.2">
      <c r="A35" s="210">
        <v>43677</v>
      </c>
      <c r="B35" s="211"/>
      <c r="C35" s="92">
        <v>2</v>
      </c>
      <c r="D35" s="214" t="s">
        <v>283</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5"/>
      <c r="BU35" s="43"/>
      <c r="BV35" s="43"/>
      <c r="BW35" s="45"/>
      <c r="BX35" s="45"/>
      <c r="BY35" s="45"/>
      <c r="BZ35" s="42"/>
      <c r="CA35" s="42"/>
      <c r="CB35" s="42"/>
    </row>
    <row r="36" spans="1:81" ht="11.25" customHeight="1" x14ac:dyDescent="0.15">
      <c r="A36" s="95"/>
      <c r="B36" s="89"/>
      <c r="C36" s="90"/>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43"/>
      <c r="BV36" s="43"/>
      <c r="BW36" s="45"/>
      <c r="BX36" s="45"/>
      <c r="BY36" s="45"/>
      <c r="BZ36" s="42"/>
      <c r="CA36" s="42"/>
      <c r="CB36" s="42"/>
    </row>
    <row r="37" spans="1:81" ht="26.25" customHeight="1" x14ac:dyDescent="0.15">
      <c r="A37" s="111" t="s">
        <v>186</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44"/>
    </row>
    <row r="38" spans="1:81" ht="15.75" customHeight="1" x14ac:dyDescent="0.2"/>
    <row r="39" spans="1:81" ht="16.5" customHeight="1" x14ac:dyDescent="0.2"/>
    <row r="40" spans="1:81" hidden="1" x14ac:dyDescent="0.2"/>
    <row r="41" spans="1:81" hidden="1" x14ac:dyDescent="0.2"/>
    <row r="42" spans="1:81" hidden="1" x14ac:dyDescent="0.2"/>
    <row r="43" spans="1:81" hidden="1" x14ac:dyDescent="0.2"/>
    <row r="44" spans="1:81" hidden="1" x14ac:dyDescent="0.2"/>
    <row r="45" spans="1:81" hidden="1" x14ac:dyDescent="0.2"/>
    <row r="46" spans="1:81" hidden="1" x14ac:dyDescent="0.2"/>
    <row r="47" spans="1:81" hidden="1" x14ac:dyDescent="0.2"/>
    <row r="48" spans="1:8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sheetData>
  <sheetProtection formatCells="0" formatColumns="0" formatRows="0" insertColumns="0" insertRows="0" insertHyperlinks="0" deleteColumns="0" deleteRows="0" sort="0" autoFilter="0" pivotTables="0"/>
  <autoFilter ref="A8:WXF8">
    <filterColumn colId="6" showButton="0"/>
    <filterColumn colId="45" showButton="0"/>
    <filterColumn colId="66" showButton="0"/>
    <filterColumn colId="68" showButton="0"/>
  </autoFilter>
  <mergeCells count="299">
    <mergeCell ref="A32:B32"/>
    <mergeCell ref="A33:B33"/>
    <mergeCell ref="A34:B34"/>
    <mergeCell ref="A35:B35"/>
    <mergeCell ref="D34:BT34"/>
    <mergeCell ref="D35:BT35"/>
    <mergeCell ref="D33:BT33"/>
    <mergeCell ref="D32:BT32"/>
    <mergeCell ref="CA29:CA30"/>
    <mergeCell ref="AN29:AN30"/>
    <mergeCell ref="AO29:AO30"/>
    <mergeCell ref="AP29:AP30"/>
    <mergeCell ref="AQ29:AQ30"/>
    <mergeCell ref="AR29:AR30"/>
    <mergeCell ref="AS29:AS30"/>
    <mergeCell ref="AT29:AT30"/>
    <mergeCell ref="AE29:AE30"/>
    <mergeCell ref="AF29:AF30"/>
    <mergeCell ref="AG29:AG30"/>
    <mergeCell ref="AH29:AH30"/>
    <mergeCell ref="AI29:AI30"/>
    <mergeCell ref="AJ29:AJ30"/>
    <mergeCell ref="AK29:AK30"/>
    <mergeCell ref="AL29:AL30"/>
    <mergeCell ref="CB29:CB30"/>
    <mergeCell ref="BX29:BX30"/>
    <mergeCell ref="BY29:BY30"/>
    <mergeCell ref="BW29:BW30"/>
    <mergeCell ref="AU29:AU30"/>
    <mergeCell ref="AV29:AV30"/>
    <mergeCell ref="AW29:AW30"/>
    <mergeCell ref="BU29:BU30"/>
    <mergeCell ref="BV29:BV30"/>
    <mergeCell ref="BZ29:BZ30"/>
    <mergeCell ref="AM29:AM30"/>
    <mergeCell ref="V29:V30"/>
    <mergeCell ref="W29:W30"/>
    <mergeCell ref="X29:X30"/>
    <mergeCell ref="Y29:Y30"/>
    <mergeCell ref="Z29:Z30"/>
    <mergeCell ref="AA29:AA30"/>
    <mergeCell ref="AB29:AB30"/>
    <mergeCell ref="AC29:AC30"/>
    <mergeCell ref="AD29:AD30"/>
    <mergeCell ref="M29:M30"/>
    <mergeCell ref="N29:N30"/>
    <mergeCell ref="O29:O30"/>
    <mergeCell ref="P29:P30"/>
    <mergeCell ref="Q29:Q30"/>
    <mergeCell ref="R29:R30"/>
    <mergeCell ref="S29:S30"/>
    <mergeCell ref="T29:T30"/>
    <mergeCell ref="U29:U30"/>
    <mergeCell ref="C29:C30"/>
    <mergeCell ref="E29:E30"/>
    <mergeCell ref="F29:F30"/>
    <mergeCell ref="G29:G30"/>
    <mergeCell ref="H29:H30"/>
    <mergeCell ref="I29:I30"/>
    <mergeCell ref="J29:J30"/>
    <mergeCell ref="K29:K30"/>
    <mergeCell ref="L29:L30"/>
    <mergeCell ref="D29:D30"/>
    <mergeCell ref="BZ26:BZ27"/>
    <mergeCell ref="CA26:CA27"/>
    <mergeCell ref="CB26:CB27"/>
    <mergeCell ref="BX26:BX27"/>
    <mergeCell ref="BY26:BY27"/>
    <mergeCell ref="BU6:BX6"/>
    <mergeCell ref="BN7:BN8"/>
    <mergeCell ref="BU26:BU27"/>
    <mergeCell ref="BV26:BV27"/>
    <mergeCell ref="BT7:BT8"/>
    <mergeCell ref="BY17:BY19"/>
    <mergeCell ref="BZ17:BZ19"/>
    <mergeCell ref="CA17:CA19"/>
    <mergeCell ref="BU24:BU25"/>
    <mergeCell ref="BV24:BV25"/>
    <mergeCell ref="BY24:BY25"/>
    <mergeCell ref="BZ24:BZ25"/>
    <mergeCell ref="CA24:CA25"/>
    <mergeCell ref="CB24:CB25"/>
    <mergeCell ref="CB17:CB19"/>
    <mergeCell ref="BX24:BX25"/>
    <mergeCell ref="BX7:BX8"/>
    <mergeCell ref="BW7:BW8"/>
    <mergeCell ref="BW24:BW25"/>
    <mergeCell ref="A1:B4"/>
    <mergeCell ref="BW1:BY1"/>
    <mergeCell ref="BY7:BY8"/>
    <mergeCell ref="BY6:CB6"/>
    <mergeCell ref="AV7:AV8"/>
    <mergeCell ref="AW7:AW8"/>
    <mergeCell ref="G6:AW6"/>
    <mergeCell ref="BZ1:CB4"/>
    <mergeCell ref="BW2:BY2"/>
    <mergeCell ref="BW3:BY3"/>
    <mergeCell ref="BW4:BY4"/>
    <mergeCell ref="C1:BV4"/>
    <mergeCell ref="CA7:CA8"/>
    <mergeCell ref="BZ7:BZ8"/>
    <mergeCell ref="CB7:CB8"/>
    <mergeCell ref="BJ7:BJ8"/>
    <mergeCell ref="BL7:BL8"/>
    <mergeCell ref="BM7:BM8"/>
    <mergeCell ref="AX7:AX8"/>
    <mergeCell ref="AY7:AY8"/>
    <mergeCell ref="AZ7:AZ8"/>
    <mergeCell ref="BB7:BB8"/>
    <mergeCell ref="I7:AS7"/>
    <mergeCell ref="BK7:BK8"/>
    <mergeCell ref="U17:U19"/>
    <mergeCell ref="V17:V19"/>
    <mergeCell ref="AD17:AD19"/>
    <mergeCell ref="AE17:AE19"/>
    <mergeCell ref="AF17:AF19"/>
    <mergeCell ref="AG17:AG19"/>
    <mergeCell ref="Z17:Z19"/>
    <mergeCell ref="AH17:AH19"/>
    <mergeCell ref="AI17:AI19"/>
    <mergeCell ref="AA17:AA19"/>
    <mergeCell ref="AB17:AB19"/>
    <mergeCell ref="A6:F6"/>
    <mergeCell ref="AX6:BT6"/>
    <mergeCell ref="BU7:BU8"/>
    <mergeCell ref="BV7:BV8"/>
    <mergeCell ref="A26:A27"/>
    <mergeCell ref="B26:B27"/>
    <mergeCell ref="C26:C27"/>
    <mergeCell ref="A24:A25"/>
    <mergeCell ref="B24:B25"/>
    <mergeCell ref="C24:C25"/>
    <mergeCell ref="C17:C19"/>
    <mergeCell ref="B17:B19"/>
    <mergeCell ref="A17:A19"/>
    <mergeCell ref="AJ17:AJ19"/>
    <mergeCell ref="AK17:AK19"/>
    <mergeCell ref="AL17:AL19"/>
    <mergeCell ref="AC17:AC19"/>
    <mergeCell ref="H17:H19"/>
    <mergeCell ref="I17:I19"/>
    <mergeCell ref="K17:K19"/>
    <mergeCell ref="M17:M19"/>
    <mergeCell ref="A7:A8"/>
    <mergeCell ref="B7:B8"/>
    <mergeCell ref="C7:C8"/>
    <mergeCell ref="D7:D8"/>
    <mergeCell ref="E7:E8"/>
    <mergeCell ref="F7:F8"/>
    <mergeCell ref="AW17:AW19"/>
    <mergeCell ref="AR17:AR19"/>
    <mergeCell ref="AS17:AS19"/>
    <mergeCell ref="AT17:AT19"/>
    <mergeCell ref="AU17:AU19"/>
    <mergeCell ref="AV17:AV19"/>
    <mergeCell ref="AM17:AM19"/>
    <mergeCell ref="AN17:AN19"/>
    <mergeCell ref="AO17:AO19"/>
    <mergeCell ref="Q17:Q19"/>
    <mergeCell ref="R17:R19"/>
    <mergeCell ref="G17:G19"/>
    <mergeCell ref="F17:F19"/>
    <mergeCell ref="J17:J19"/>
    <mergeCell ref="L17:L19"/>
    <mergeCell ref="AP17:AP19"/>
    <mergeCell ref="AQ17:AQ19"/>
    <mergeCell ref="X17:X19"/>
    <mergeCell ref="Y17:Y19"/>
    <mergeCell ref="S17:S19"/>
    <mergeCell ref="T17:T19"/>
    <mergeCell ref="BW26:BW27"/>
    <mergeCell ref="A29:A30"/>
    <mergeCell ref="B29:B30"/>
    <mergeCell ref="A37:CB37"/>
    <mergeCell ref="BE7:BE8"/>
    <mergeCell ref="BA7:BA8"/>
    <mergeCell ref="D17:D19"/>
    <mergeCell ref="E17:E19"/>
    <mergeCell ref="BS7:BS8"/>
    <mergeCell ref="BO7:BP8"/>
    <mergeCell ref="BQ7:BR8"/>
    <mergeCell ref="W17:W19"/>
    <mergeCell ref="BI7:BI8"/>
    <mergeCell ref="BC7:BC8"/>
    <mergeCell ref="BG7:BG8"/>
    <mergeCell ref="BD7:BD8"/>
    <mergeCell ref="BF7:BF8"/>
    <mergeCell ref="BH7:BH8"/>
    <mergeCell ref="AT7:AU8"/>
    <mergeCell ref="G7:H8"/>
    <mergeCell ref="N17:N19"/>
    <mergeCell ref="O17:O19"/>
    <mergeCell ref="P17:P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M21"/>
    <mergeCell ref="AN20:AN21"/>
    <mergeCell ref="AO20:AO21"/>
    <mergeCell ref="AP20:AP21"/>
    <mergeCell ref="AQ20:AQ21"/>
    <mergeCell ref="AR20:AR21"/>
    <mergeCell ref="AS20:AS21"/>
    <mergeCell ref="AT20:AT21"/>
    <mergeCell ref="AU20:AU21"/>
    <mergeCell ref="AV20:AV21"/>
    <mergeCell ref="AW20:AW21"/>
    <mergeCell ref="BY20:BY21"/>
    <mergeCell ref="BZ20:BZ21"/>
    <mergeCell ref="CA20:CA21"/>
    <mergeCell ref="CB20:CB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AK22:AK23"/>
    <mergeCell ref="AL22:AL23"/>
    <mergeCell ref="AM22:AM23"/>
    <mergeCell ref="AN22:AN23"/>
    <mergeCell ref="AO22:AO23"/>
    <mergeCell ref="AP22:AP23"/>
    <mergeCell ref="AQ22:AQ23"/>
    <mergeCell ref="CB22:CB23"/>
    <mergeCell ref="AR22:AR23"/>
    <mergeCell ref="AS22:AS23"/>
    <mergeCell ref="AT22:AT23"/>
    <mergeCell ref="AU22:AU23"/>
    <mergeCell ref="AV22:AV23"/>
    <mergeCell ref="AW22:AW23"/>
    <mergeCell ref="BY22:BY23"/>
    <mergeCell ref="BZ22:BZ23"/>
    <mergeCell ref="CA22:CA23"/>
  </mergeCells>
  <conditionalFormatting sqref="AW9:AW30">
    <cfRule type="cellIs" dxfId="5" priority="67" stopIfTrue="1" operator="equal">
      <formula>"EXTREMA"</formula>
    </cfRule>
    <cfRule type="cellIs" dxfId="4" priority="68" stopIfTrue="1" operator="equal">
      <formula>"ALTA"</formula>
    </cfRule>
    <cfRule type="cellIs" dxfId="3" priority="69" stopIfTrue="1" operator="equal">
      <formula>"MODERADA"</formula>
    </cfRule>
  </conditionalFormatting>
  <conditionalFormatting sqref="BT9:BT30">
    <cfRule type="cellIs" dxfId="2" priority="1" operator="equal">
      <formula>"EXTREMA"</formula>
    </cfRule>
    <cfRule type="cellIs" dxfId="1" priority="2" operator="equal">
      <formula>"ALTA"</formula>
    </cfRule>
    <cfRule type="cellIs" dxfId="0" priority="3" operator="equal">
      <formula>"MODERADA"</formula>
    </cfRule>
  </conditionalFormatting>
  <dataValidations count="4">
    <dataValidation type="list" allowBlank="1" showInputMessage="1" showErrorMessage="1" sqref="G22 G9:G14 G16:G18 G20 G24:G30">
      <formula1>FRECUENCIA</formula1>
    </dataValidation>
    <dataValidation type="list" allowBlank="1" showInputMessage="1" showErrorMessage="1" sqref="AY16:AY30 AY9:AY14">
      <formula1>TIPO_</formula1>
    </dataValidation>
    <dataValidation type="list" allowBlank="1" showInputMessage="1" showErrorMessage="1" sqref="AY15">
      <formula1>TIPO_</formula1>
      <formula2>0</formula2>
    </dataValidation>
    <dataValidation type="list" allowBlank="1" showInputMessage="1" showErrorMessage="1" sqref="G15">
      <formula1>FRECUENCIA</formula1>
      <formula2>0</formula2>
    </dataValidation>
  </dataValidations>
  <pageMargins left="0.19685039370078741" right="0.19685039370078741" top="0.27559055118110237" bottom="0.35433070866141736" header="0" footer="0"/>
  <pageSetup scale="48" orientation="landscape" r:id="rId1"/>
  <headerFooter alignWithMargins="0"/>
  <colBreaks count="1" manualBreakCount="1">
    <brk id="72" max="2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17"/>
  <sheetViews>
    <sheetView workbookViewId="0">
      <selection activeCell="E6" sqref="E6:E10"/>
    </sheetView>
  </sheetViews>
  <sheetFormatPr baseColWidth="10" defaultRowHeight="12.75" x14ac:dyDescent="0.2"/>
  <cols>
    <col min="2" max="2" width="28.5703125" customWidth="1"/>
    <col min="3" max="3" width="28.28515625" customWidth="1"/>
    <col min="5" max="5" width="22.28515625" customWidth="1"/>
    <col min="6" max="6" width="17.85546875" customWidth="1"/>
    <col min="7" max="7" width="18.42578125" customWidth="1"/>
    <col min="9" max="9" width="22.42578125" customWidth="1"/>
    <col min="10" max="10" width="19.42578125" customWidth="1"/>
  </cols>
  <sheetData>
    <row r="4" spans="2:26" ht="18" customHeight="1" x14ac:dyDescent="0.25">
      <c r="B4" s="7" t="s">
        <v>4</v>
      </c>
      <c r="C4" s="7" t="s">
        <v>5</v>
      </c>
      <c r="D4" s="7"/>
      <c r="E4" s="7" t="s">
        <v>20</v>
      </c>
      <c r="F4" s="7" t="s">
        <v>24</v>
      </c>
      <c r="G4" s="7" t="s">
        <v>60</v>
      </c>
      <c r="H4" s="4"/>
      <c r="I4" s="7" t="s">
        <v>49</v>
      </c>
      <c r="J4" s="4"/>
      <c r="K4" s="7" t="s">
        <v>61</v>
      </c>
      <c r="L4" s="4"/>
      <c r="M4" s="4"/>
      <c r="N4" s="4"/>
      <c r="O4" s="4"/>
      <c r="P4" s="4"/>
      <c r="Q4" s="4"/>
      <c r="R4" s="4"/>
      <c r="S4" s="4"/>
      <c r="T4" s="4"/>
      <c r="U4" s="4"/>
      <c r="V4" s="4"/>
      <c r="W4" s="4"/>
      <c r="X4" s="4"/>
      <c r="Y4" s="4"/>
    </row>
    <row r="5" spans="2:26" ht="12.75" customHeight="1" x14ac:dyDescent="0.2">
      <c r="B5" s="4"/>
      <c r="C5" s="4"/>
      <c r="D5" s="4"/>
      <c r="E5" s="4"/>
      <c r="F5" s="4"/>
      <c r="G5" s="4"/>
      <c r="H5" s="4"/>
      <c r="I5" s="4"/>
      <c r="J5" s="4"/>
      <c r="K5" s="4"/>
      <c r="L5" s="4"/>
      <c r="M5" s="4"/>
      <c r="N5" s="4"/>
      <c r="O5" s="4"/>
      <c r="P5" s="4"/>
      <c r="Q5" s="4"/>
      <c r="R5" s="4"/>
      <c r="S5" s="4"/>
      <c r="T5" s="4"/>
      <c r="U5" s="4"/>
      <c r="V5" s="4"/>
      <c r="W5" s="4"/>
      <c r="X5" s="4"/>
      <c r="Y5" s="4"/>
    </row>
    <row r="6" spans="2:26" x14ac:dyDescent="0.2">
      <c r="B6" s="5" t="s">
        <v>0</v>
      </c>
      <c r="C6" s="5" t="s">
        <v>9</v>
      </c>
      <c r="D6" s="5"/>
      <c r="E6" s="4" t="s">
        <v>47</v>
      </c>
      <c r="F6" s="6"/>
      <c r="G6" s="4" t="s">
        <v>30</v>
      </c>
      <c r="H6" s="4"/>
      <c r="I6" s="4" t="s">
        <v>32</v>
      </c>
      <c r="J6" s="4"/>
      <c r="K6" s="4" t="s">
        <v>62</v>
      </c>
      <c r="L6" s="4"/>
      <c r="M6" s="4"/>
      <c r="N6" s="4"/>
      <c r="O6" s="4"/>
      <c r="P6" s="4"/>
      <c r="Q6" s="4"/>
      <c r="R6" s="4"/>
      <c r="S6" s="4"/>
      <c r="T6" s="4"/>
      <c r="U6" s="4"/>
      <c r="V6" s="4"/>
      <c r="W6" s="4"/>
      <c r="X6" s="4"/>
      <c r="Y6" s="4"/>
      <c r="Z6" s="4"/>
    </row>
    <row r="7" spans="2:26" x14ac:dyDescent="0.2">
      <c r="B7" s="5" t="s">
        <v>6</v>
      </c>
      <c r="C7" s="5" t="s">
        <v>10</v>
      </c>
      <c r="D7" s="5"/>
      <c r="E7" s="4" t="s">
        <v>21</v>
      </c>
      <c r="F7" s="6"/>
      <c r="G7" s="4" t="s">
        <v>31</v>
      </c>
      <c r="H7" s="4"/>
      <c r="I7" s="4" t="s">
        <v>33</v>
      </c>
      <c r="J7" s="4"/>
      <c r="K7" s="4" t="s">
        <v>63</v>
      </c>
      <c r="L7" s="4"/>
      <c r="M7" s="4"/>
      <c r="N7" s="4"/>
      <c r="O7" s="4"/>
      <c r="P7" s="4"/>
      <c r="Q7" s="4"/>
      <c r="R7" s="4"/>
      <c r="S7" s="4"/>
      <c r="T7" s="4"/>
      <c r="U7" s="4"/>
      <c r="V7" s="4"/>
      <c r="W7" s="4"/>
      <c r="X7" s="4"/>
      <c r="Y7" s="4"/>
      <c r="Z7" s="4"/>
    </row>
    <row r="8" spans="2:26" x14ac:dyDescent="0.2">
      <c r="B8" s="5" t="s">
        <v>7</v>
      </c>
      <c r="C8" s="5" t="s">
        <v>11</v>
      </c>
      <c r="D8" s="5"/>
      <c r="E8" s="4" t="s">
        <v>22</v>
      </c>
      <c r="F8" s="6" t="s">
        <v>25</v>
      </c>
      <c r="G8" s="4" t="s">
        <v>50</v>
      </c>
      <c r="H8" s="4"/>
      <c r="I8" s="4"/>
      <c r="J8" s="4"/>
      <c r="K8" s="4" t="s">
        <v>64</v>
      </c>
    </row>
    <row r="9" spans="2:26" x14ac:dyDescent="0.2">
      <c r="B9" s="5" t="s">
        <v>8</v>
      </c>
      <c r="C9" s="5" t="s">
        <v>12</v>
      </c>
      <c r="D9" s="5"/>
      <c r="E9" s="4" t="s">
        <v>23</v>
      </c>
      <c r="F9" s="6" t="s">
        <v>26</v>
      </c>
      <c r="G9" s="4"/>
      <c r="H9" s="4"/>
      <c r="I9" s="4"/>
      <c r="J9" s="4"/>
      <c r="K9" s="4" t="s">
        <v>65</v>
      </c>
    </row>
    <row r="10" spans="2:26" x14ac:dyDescent="0.2">
      <c r="B10" s="5"/>
      <c r="C10" s="5" t="s">
        <v>13</v>
      </c>
      <c r="D10" s="5"/>
      <c r="E10" s="4" t="s">
        <v>28</v>
      </c>
      <c r="F10" s="6" t="s">
        <v>27</v>
      </c>
      <c r="G10" s="4"/>
      <c r="H10" s="4"/>
      <c r="I10" s="4"/>
      <c r="J10" s="4"/>
      <c r="K10" s="4"/>
    </row>
    <row r="11" spans="2:26" x14ac:dyDescent="0.2">
      <c r="B11" s="5"/>
      <c r="C11" s="5" t="s">
        <v>14</v>
      </c>
      <c r="D11" s="5"/>
      <c r="E11" s="4"/>
      <c r="F11" s="4"/>
      <c r="G11" s="4"/>
      <c r="H11" s="4"/>
      <c r="I11" s="4"/>
      <c r="J11" s="4"/>
      <c r="K11" s="4"/>
    </row>
    <row r="12" spans="2:26" x14ac:dyDescent="0.2">
      <c r="B12" s="5"/>
      <c r="C12" s="5" t="s">
        <v>15</v>
      </c>
      <c r="D12" s="5"/>
      <c r="E12" s="4"/>
      <c r="F12" s="4"/>
      <c r="G12" s="4"/>
      <c r="H12" s="4"/>
      <c r="I12" s="4"/>
      <c r="J12" s="4"/>
      <c r="K12" s="4"/>
    </row>
    <row r="13" spans="2:26" x14ac:dyDescent="0.2">
      <c r="B13" s="5"/>
      <c r="C13" s="5" t="s">
        <v>16</v>
      </c>
      <c r="D13" s="5"/>
      <c r="E13" s="4"/>
      <c r="F13" s="4"/>
      <c r="G13" s="4"/>
      <c r="H13" s="4"/>
      <c r="I13" s="4"/>
      <c r="J13" s="4"/>
      <c r="K13" s="4"/>
    </row>
    <row r="14" spans="2:26" x14ac:dyDescent="0.2">
      <c r="B14" s="5"/>
      <c r="C14" s="5" t="s">
        <v>17</v>
      </c>
      <c r="D14" s="5"/>
      <c r="E14" s="4"/>
      <c r="F14" s="4"/>
      <c r="G14" s="4"/>
      <c r="H14" s="4"/>
      <c r="I14" s="4"/>
      <c r="J14" s="4"/>
      <c r="K14" s="4"/>
    </row>
    <row r="15" spans="2:26" x14ac:dyDescent="0.2">
      <c r="B15" s="5"/>
      <c r="C15" s="5" t="s">
        <v>18</v>
      </c>
      <c r="D15" s="5"/>
      <c r="E15" s="4"/>
      <c r="F15" s="4"/>
      <c r="G15" s="4"/>
      <c r="H15" s="4"/>
      <c r="I15" s="4"/>
      <c r="J15" s="4"/>
      <c r="K15" s="4"/>
    </row>
    <row r="16" spans="2:26" x14ac:dyDescent="0.2">
      <c r="B16" s="5"/>
      <c r="C16" s="5" t="s">
        <v>37</v>
      </c>
      <c r="D16" s="5"/>
      <c r="E16" s="4"/>
      <c r="F16" s="4"/>
      <c r="G16" s="4"/>
      <c r="H16" s="4"/>
      <c r="I16" s="4"/>
      <c r="J16" s="4"/>
      <c r="K16" s="4"/>
    </row>
    <row r="17" spans="2:11" x14ac:dyDescent="0.2">
      <c r="B17" s="5"/>
      <c r="C17" s="5" t="s">
        <v>19</v>
      </c>
      <c r="D17" s="5"/>
      <c r="E17" s="4"/>
      <c r="F17" s="4"/>
      <c r="G17" s="4"/>
      <c r="H17" s="4"/>
      <c r="I17" s="4"/>
      <c r="J17" s="4"/>
      <c r="K17" s="4"/>
    </row>
  </sheetData>
  <sheetProtection password="CC2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zoomScaleNormal="100" workbookViewId="0">
      <selection activeCell="A10" sqref="A10:XFD10"/>
    </sheetView>
  </sheetViews>
  <sheetFormatPr baseColWidth="10" defaultRowHeight="12.75" x14ac:dyDescent="0.2"/>
  <cols>
    <col min="1" max="1" width="2.42578125" customWidth="1"/>
    <col min="2" max="2" width="24.85546875" customWidth="1"/>
    <col min="3" max="3" width="24.140625" customWidth="1"/>
    <col min="4" max="4" width="22.28515625" customWidth="1"/>
    <col min="5" max="5" width="35.42578125" customWidth="1"/>
    <col min="6" max="6" width="22.7109375" customWidth="1"/>
  </cols>
  <sheetData>
    <row r="1" spans="2:8" ht="8.25" customHeight="1" x14ac:dyDescent="0.2"/>
    <row r="2" spans="2:8" ht="30" customHeight="1" x14ac:dyDescent="0.2">
      <c r="B2" s="219" t="s">
        <v>40</v>
      </c>
      <c r="C2" s="219"/>
      <c r="D2" s="219"/>
      <c r="E2" s="219"/>
      <c r="F2" s="219"/>
    </row>
    <row r="3" spans="2:8" ht="27" customHeight="1" x14ac:dyDescent="0.2">
      <c r="B3" s="17" t="s">
        <v>41</v>
      </c>
      <c r="C3" s="17" t="s">
        <v>42</v>
      </c>
      <c r="D3" s="17" t="s">
        <v>43</v>
      </c>
      <c r="E3" s="17" t="s">
        <v>44</v>
      </c>
      <c r="F3" s="17" t="s">
        <v>45</v>
      </c>
    </row>
    <row r="4" spans="2:8" ht="48" customHeight="1" x14ac:dyDescent="0.2">
      <c r="B4" s="8" t="s">
        <v>119</v>
      </c>
      <c r="C4" s="9" t="s">
        <v>68</v>
      </c>
      <c r="D4" s="10" t="s">
        <v>68</v>
      </c>
      <c r="E4" s="10" t="s">
        <v>68</v>
      </c>
      <c r="F4" s="10" t="s">
        <v>68</v>
      </c>
    </row>
    <row r="5" spans="2:8" ht="56.25" customHeight="1" x14ac:dyDescent="0.2">
      <c r="B5" s="8" t="s">
        <v>120</v>
      </c>
      <c r="C5" s="9" t="s">
        <v>68</v>
      </c>
      <c r="D5" s="10" t="s">
        <v>68</v>
      </c>
      <c r="E5" s="10" t="s">
        <v>68</v>
      </c>
      <c r="F5" s="10" t="s">
        <v>68</v>
      </c>
    </row>
    <row r="6" spans="2:8" ht="47.25" customHeight="1" x14ac:dyDescent="0.2">
      <c r="B6" s="8" t="s">
        <v>55</v>
      </c>
      <c r="C6" s="9" t="s">
        <v>68</v>
      </c>
      <c r="D6" s="10" t="s">
        <v>68</v>
      </c>
      <c r="E6" s="10" t="s">
        <v>68</v>
      </c>
      <c r="F6" s="10" t="s">
        <v>68</v>
      </c>
    </row>
    <row r="7" spans="2:8" ht="62.25" customHeight="1" x14ac:dyDescent="0.2">
      <c r="B7" s="8" t="s">
        <v>57</v>
      </c>
      <c r="C7" s="9" t="s">
        <v>68</v>
      </c>
      <c r="D7" s="10" t="s">
        <v>68</v>
      </c>
      <c r="E7" s="10" t="s">
        <v>68</v>
      </c>
      <c r="F7" s="10" t="s">
        <v>68</v>
      </c>
      <c r="G7" s="11"/>
      <c r="H7" s="12"/>
    </row>
    <row r="8" spans="2:8" ht="49.5" customHeight="1" x14ac:dyDescent="0.2">
      <c r="B8" s="8" t="s">
        <v>56</v>
      </c>
      <c r="C8" s="9" t="s">
        <v>68</v>
      </c>
      <c r="D8" s="10" t="s">
        <v>68</v>
      </c>
      <c r="E8" s="10" t="s">
        <v>68</v>
      </c>
      <c r="F8" s="10" t="s">
        <v>68</v>
      </c>
    </row>
    <row r="9" spans="2:8" ht="70.5" customHeight="1" x14ac:dyDescent="0.2">
      <c r="B9" s="8" t="s">
        <v>54</v>
      </c>
      <c r="C9" s="9" t="s">
        <v>68</v>
      </c>
      <c r="D9" s="10" t="s">
        <v>68</v>
      </c>
      <c r="E9" s="10" t="s">
        <v>68</v>
      </c>
      <c r="F9" s="10" t="s">
        <v>68</v>
      </c>
    </row>
  </sheetData>
  <mergeCells count="1">
    <mergeCell ref="B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B24"/>
  <sheetViews>
    <sheetView zoomScale="115" zoomScaleNormal="115" workbookViewId="0">
      <selection activeCell="J10" sqref="J10"/>
    </sheetView>
  </sheetViews>
  <sheetFormatPr baseColWidth="10" defaultRowHeight="12.75" x14ac:dyDescent="0.2"/>
  <cols>
    <col min="1" max="1" width="3" customWidth="1"/>
    <col min="2" max="2" width="4.140625" customWidth="1"/>
    <col min="3" max="3" width="15.28515625" customWidth="1"/>
    <col min="4" max="4" width="4.85546875" customWidth="1"/>
    <col min="5" max="5" width="14.7109375" customWidth="1"/>
    <col min="6" max="6" width="16.7109375" customWidth="1"/>
    <col min="7" max="7" width="17.28515625" customWidth="1"/>
  </cols>
  <sheetData>
    <row r="2" spans="2:7" ht="13.5" thickBot="1" x14ac:dyDescent="0.25"/>
    <row r="3" spans="2:7" ht="21.75" customHeight="1" x14ac:dyDescent="0.2">
      <c r="B3" s="234" t="s">
        <v>121</v>
      </c>
      <c r="C3" s="232" t="s">
        <v>122</v>
      </c>
      <c r="D3" s="237">
        <v>5</v>
      </c>
      <c r="E3" s="97">
        <v>25</v>
      </c>
      <c r="F3" s="97">
        <v>50</v>
      </c>
      <c r="G3" s="22">
        <v>100</v>
      </c>
    </row>
    <row r="4" spans="2:7" ht="21.75" customHeight="1" thickBot="1" x14ac:dyDescent="0.25">
      <c r="B4" s="235"/>
      <c r="C4" s="233"/>
      <c r="D4" s="238"/>
      <c r="E4" s="96" t="s">
        <v>64</v>
      </c>
      <c r="F4" s="96" t="s">
        <v>64</v>
      </c>
      <c r="G4" s="23" t="s">
        <v>65</v>
      </c>
    </row>
    <row r="5" spans="2:7" ht="21.75" customHeight="1" x14ac:dyDescent="0.2">
      <c r="B5" s="235"/>
      <c r="C5" s="232" t="s">
        <v>123</v>
      </c>
      <c r="D5" s="237">
        <v>4</v>
      </c>
      <c r="E5" s="24">
        <v>20</v>
      </c>
      <c r="F5" s="97">
        <v>40</v>
      </c>
      <c r="G5" s="22">
        <v>80</v>
      </c>
    </row>
    <row r="6" spans="2:7" ht="21.75" customHeight="1" thickBot="1" x14ac:dyDescent="0.25">
      <c r="B6" s="235"/>
      <c r="C6" s="233"/>
      <c r="D6" s="238"/>
      <c r="E6" s="25" t="s">
        <v>63</v>
      </c>
      <c r="F6" s="96" t="s">
        <v>64</v>
      </c>
      <c r="G6" s="23" t="s">
        <v>65</v>
      </c>
    </row>
    <row r="7" spans="2:7" ht="21.75" customHeight="1" x14ac:dyDescent="0.2">
      <c r="B7" s="235"/>
      <c r="C7" s="232" t="s">
        <v>124</v>
      </c>
      <c r="D7" s="237">
        <v>3</v>
      </c>
      <c r="E7" s="24">
        <v>15</v>
      </c>
      <c r="F7" s="97">
        <v>30</v>
      </c>
      <c r="G7" s="22">
        <v>60</v>
      </c>
    </row>
    <row r="8" spans="2:7" ht="21.75" customHeight="1" thickBot="1" x14ac:dyDescent="0.25">
      <c r="B8" s="235"/>
      <c r="C8" s="233"/>
      <c r="D8" s="238"/>
      <c r="E8" s="25" t="s">
        <v>63</v>
      </c>
      <c r="F8" s="96" t="s">
        <v>64</v>
      </c>
      <c r="G8" s="23" t="s">
        <v>65</v>
      </c>
    </row>
    <row r="9" spans="2:7" ht="21.75" customHeight="1" x14ac:dyDescent="0.2">
      <c r="B9" s="235"/>
      <c r="C9" s="232" t="s">
        <v>125</v>
      </c>
      <c r="D9" s="237">
        <v>2</v>
      </c>
      <c r="E9" s="24">
        <v>10</v>
      </c>
      <c r="F9" s="20">
        <v>20</v>
      </c>
      <c r="G9" s="97">
        <v>40</v>
      </c>
    </row>
    <row r="10" spans="2:7" ht="21.75" customHeight="1" thickBot="1" x14ac:dyDescent="0.25">
      <c r="B10" s="235"/>
      <c r="C10" s="233"/>
      <c r="D10" s="238"/>
      <c r="E10" s="25" t="s">
        <v>63</v>
      </c>
      <c r="F10" s="21" t="s">
        <v>63</v>
      </c>
      <c r="G10" s="96" t="s">
        <v>64</v>
      </c>
    </row>
    <row r="11" spans="2:7" ht="21.75" customHeight="1" x14ac:dyDescent="0.2">
      <c r="B11" s="235"/>
      <c r="C11" s="232" t="s">
        <v>126</v>
      </c>
      <c r="D11" s="237">
        <v>1</v>
      </c>
      <c r="E11" s="24">
        <v>5</v>
      </c>
      <c r="F11" s="20">
        <v>10</v>
      </c>
      <c r="G11" s="20">
        <v>20</v>
      </c>
    </row>
    <row r="12" spans="2:7" ht="21.75" customHeight="1" thickBot="1" x14ac:dyDescent="0.25">
      <c r="B12" s="236"/>
      <c r="C12" s="233"/>
      <c r="D12" s="238"/>
      <c r="E12" s="25" t="s">
        <v>63</v>
      </c>
      <c r="F12" s="21" t="s">
        <v>63</v>
      </c>
      <c r="G12" s="21" t="s">
        <v>63</v>
      </c>
    </row>
    <row r="13" spans="2:7" ht="18" customHeight="1" x14ac:dyDescent="0.2">
      <c r="B13" s="223" t="s">
        <v>128</v>
      </c>
      <c r="C13" s="224"/>
      <c r="D13" s="225"/>
      <c r="E13" s="18" t="s">
        <v>38</v>
      </c>
      <c r="F13" s="18" t="s">
        <v>39</v>
      </c>
      <c r="G13" s="14" t="s">
        <v>127</v>
      </c>
    </row>
    <row r="14" spans="2:7" ht="18" customHeight="1" thickBot="1" x14ac:dyDescent="0.25">
      <c r="B14" s="226"/>
      <c r="C14" s="227"/>
      <c r="D14" s="228"/>
      <c r="E14" s="19">
        <v>5</v>
      </c>
      <c r="F14" s="19">
        <v>10</v>
      </c>
      <c r="G14" s="15">
        <v>20</v>
      </c>
    </row>
    <row r="15" spans="2:7" ht="21.75" customHeight="1" thickBot="1" x14ac:dyDescent="0.25">
      <c r="B15" s="229"/>
      <c r="C15" s="230"/>
      <c r="D15" s="231"/>
      <c r="E15" s="220" t="s">
        <v>24</v>
      </c>
      <c r="F15" s="221"/>
      <c r="G15" s="222"/>
    </row>
    <row r="16" spans="2:7" ht="18" customHeight="1" x14ac:dyDescent="0.2"/>
    <row r="17" spans="50:80" ht="18" customHeight="1" x14ac:dyDescent="0.2"/>
    <row r="18" spans="50:80" ht="18" customHeight="1" x14ac:dyDescent="0.2"/>
    <row r="22" spans="50:80" ht="18" customHeight="1" x14ac:dyDescent="0.2">
      <c r="AX22" s="61"/>
      <c r="AY22" s="61"/>
      <c r="AZ22" s="61"/>
      <c r="BA22" s="61"/>
      <c r="BB22" s="61"/>
      <c r="BC22" s="61"/>
      <c r="BD22" s="61"/>
      <c r="BE22" s="61"/>
      <c r="BF22" s="61"/>
      <c r="BG22" s="61"/>
      <c r="BH22" s="61"/>
      <c r="BI22" s="61"/>
      <c r="BJ22" s="61"/>
      <c r="BK22" s="61"/>
      <c r="BL22" s="61"/>
      <c r="BM22" s="61"/>
      <c r="BN22" s="61"/>
      <c r="BO22" s="61"/>
      <c r="BP22" s="61"/>
      <c r="BQ22" s="61"/>
      <c r="BR22" s="61"/>
      <c r="BS22" s="61"/>
      <c r="BT22" s="64"/>
      <c r="BU22" s="61"/>
      <c r="BV22" s="61"/>
      <c r="BW22" s="61"/>
      <c r="BX22" s="61"/>
      <c r="CB22" s="62" t="s">
        <v>182</v>
      </c>
    </row>
    <row r="23" spans="50:80" ht="18" customHeight="1" x14ac:dyDescent="0.2">
      <c r="AX23" s="63" t="s">
        <v>225</v>
      </c>
      <c r="AY23" s="61"/>
      <c r="AZ23" s="61"/>
      <c r="BA23" s="61"/>
      <c r="BB23" s="61"/>
      <c r="BC23" s="61"/>
      <c r="BD23" s="61"/>
      <c r="BE23" s="61"/>
      <c r="BF23" s="61"/>
      <c r="BG23" s="61"/>
      <c r="BH23" s="61"/>
      <c r="BI23" s="61"/>
      <c r="BJ23" s="61"/>
      <c r="BK23" s="61"/>
      <c r="BL23" s="61"/>
      <c r="BM23" s="61"/>
      <c r="BN23" s="61"/>
      <c r="BO23" s="61"/>
      <c r="BP23" s="61"/>
      <c r="BQ23" s="61"/>
      <c r="BR23" s="61"/>
      <c r="BS23" s="61"/>
      <c r="BT23" s="64"/>
      <c r="BU23" s="61"/>
      <c r="BV23" s="61"/>
      <c r="BW23" s="61"/>
      <c r="BX23" s="61"/>
    </row>
    <row r="24" spans="50:80" ht="18" customHeight="1" x14ac:dyDescent="0.2">
      <c r="AX24" s="61"/>
      <c r="AY24" s="61"/>
      <c r="AZ24" s="61"/>
      <c r="BA24" s="61"/>
      <c r="BB24" s="61"/>
      <c r="BC24" s="61"/>
      <c r="BD24" s="61" t="s">
        <v>33</v>
      </c>
      <c r="BE24" s="61"/>
      <c r="BF24" s="61"/>
      <c r="BG24" s="61"/>
      <c r="BH24" s="61"/>
      <c r="BI24" s="61"/>
      <c r="BJ24" s="61"/>
      <c r="BK24" s="61"/>
      <c r="BL24" s="61"/>
      <c r="BM24" s="61"/>
      <c r="BN24" s="61"/>
      <c r="BO24" s="61"/>
      <c r="BP24" s="61"/>
      <c r="BQ24" s="61"/>
      <c r="BR24" s="61"/>
      <c r="BS24" s="61"/>
      <c r="BT24" s="64"/>
      <c r="BU24" s="61"/>
      <c r="BV24" s="61"/>
      <c r="BW24" s="61"/>
      <c r="BX24" s="61"/>
    </row>
  </sheetData>
  <mergeCells count="13">
    <mergeCell ref="E15:G15"/>
    <mergeCell ref="B13:D15"/>
    <mergeCell ref="C5:C6"/>
    <mergeCell ref="C3:C4"/>
    <mergeCell ref="B3:B12"/>
    <mergeCell ref="D3:D4"/>
    <mergeCell ref="D5:D6"/>
    <mergeCell ref="D9:D10"/>
    <mergeCell ref="D11:D12"/>
    <mergeCell ref="D7:D8"/>
    <mergeCell ref="C11:C12"/>
    <mergeCell ref="C9:C10"/>
    <mergeCell ref="C7: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3856242B01BE242AB981341A3DEE864" ma:contentTypeVersion="0" ma:contentTypeDescription="Crear nuevo documento." ma:contentTypeScope="" ma:versionID="f434cafaaf008c096573ef817a84021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35D64-DA83-4EDA-9C5D-09B22F53E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4134E8-D07A-43CB-8836-25642B0A7F6C}">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E596774-3E7B-43C5-A531-1008E6EF3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Matriz de riesgos de Corrupción</vt:lpstr>
      <vt:lpstr>Hoja3</vt:lpstr>
      <vt:lpstr>Definición</vt:lpstr>
      <vt:lpstr>Zona de Riesgo</vt:lpstr>
      <vt:lpstr>A</vt:lpstr>
      <vt:lpstr>'Matriz de riesgos de Corrupción'!Área_de_impresión</vt:lpstr>
      <vt:lpstr>D</vt:lpstr>
      <vt:lpstr>E</vt:lpstr>
      <vt:lpstr>FRECUENCIA</vt:lpstr>
      <vt:lpstr>G</vt:lpstr>
      <vt:lpstr>H</vt:lpstr>
      <vt:lpstr>I</vt:lpstr>
      <vt:lpstr>IMPACTO</vt:lpstr>
      <vt:lpstr>J</vt:lpstr>
      <vt:lpstr>K</vt:lpstr>
      <vt:lpstr>L</vt:lpstr>
      <vt:lpstr>M</vt:lpstr>
      <vt:lpstr>MACROPROCESOS</vt:lpstr>
      <vt:lpstr>N</vt:lpstr>
      <vt:lpstr>O</vt:lpstr>
      <vt:lpstr>P</vt:lpstr>
      <vt:lpstr>PROCESOS</vt:lpstr>
      <vt:lpstr>Q</vt:lpstr>
      <vt:lpstr>S</vt:lpstr>
      <vt:lpstr>T</vt:lpstr>
      <vt:lpstr>TIPO_</vt:lpstr>
      <vt:lpstr>'Matriz de riesgos de Corrupción'!Títulos_a_imprimir</vt:lpstr>
      <vt:lpstr>U</vt:lpstr>
      <vt:lpstr>V</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Tatianita</dc:creator>
  <cp:lastModifiedBy>John Fredy Garcia Lopez</cp:lastModifiedBy>
  <cp:lastPrinted>2018-01-23T15:21:03Z</cp:lastPrinted>
  <dcterms:created xsi:type="dcterms:W3CDTF">2009-03-01T14:50:08Z</dcterms:created>
  <dcterms:modified xsi:type="dcterms:W3CDTF">2019-08-13T20:14:06Z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0x010100F3856242B01BE242AB981341A3DEE864</vt:lpwstr>
  </property>
</Properties>
</file>