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C:\Users\jofga\Documents\John F\2022\PAAC - MRC\"/>
    </mc:Choice>
  </mc:AlternateContent>
  <xr:revisionPtr revIDLastSave="0" documentId="13_ncr:1_{C8ED18B6-82DF-4E2F-BBC8-0AA6BE6A8E9C}" xr6:coauthVersionLast="47" xr6:coauthVersionMax="47" xr10:uidLastSave="{00000000-0000-0000-0000-000000000000}"/>
  <bookViews>
    <workbookView xWindow="-120" yWindow="-120" windowWidth="20730" windowHeight="11310" tabRatio="476" xr2:uid="{00000000-000D-0000-FFFF-FFFF00000000}"/>
  </bookViews>
  <sheets>
    <sheet name="Matriz" sheetId="1" r:id="rId1"/>
    <sheet name="Mapa" sheetId="4" r:id="rId2"/>
    <sheet name="Listas" sheetId="3" state="hidden" r:id="rId3"/>
    <sheet name="Análisis de O.E." sheetId="8" state="hidden" r:id="rId4"/>
    <sheet name="Factor R." sheetId="9" state="hidden" r:id="rId5"/>
    <sheet name="Anexo 1 - Impacto (RC)" sheetId="7" r:id="rId6"/>
  </sheets>
  <externalReferences>
    <externalReference r:id="rId7"/>
  </externalReferences>
  <definedNames>
    <definedName name="_xlnm._FilterDatabase" localSheetId="0" hidden="1">Matriz!$A$12:$F$36</definedName>
    <definedName name="A">[1]Listas!$I$6:$I$7</definedName>
    <definedName name="B">[1]Listas!#REF!</definedName>
    <definedName name="Ejecución">Listas!$R$3:$R$6</definedName>
    <definedName name="evaluación">#REF!</definedName>
    <definedName name="Externos">'Factor R.'!$F$2:$F$4</definedName>
    <definedName name="Frecuencia">Listas!$G$3:$G$8</definedName>
    <definedName name="Impacto">Listas!$H$3:$H$8</definedName>
    <definedName name="Infraestructura">'Factor R.'!$E$2:$E$4</definedName>
    <definedName name="MACROPROCESO">[1]Listas!$B$5:$B$9</definedName>
    <definedName name="Macroprocesos">Listas!$A$3:$A$7</definedName>
    <definedName name="P_1">Listas!$K$3:$K$5</definedName>
    <definedName name="P_2">Listas!$L$3:$L$5</definedName>
    <definedName name="P_3">Listas!$M$3:$M$5</definedName>
    <definedName name="P_4">Listas!$N$3:$N$5</definedName>
    <definedName name="P_5">Listas!$O$3:$O$5</definedName>
    <definedName name="P_6">Listas!$P$3:$P$5</definedName>
    <definedName name="P_7">Listas!$Q$3:$Q$6</definedName>
    <definedName name="P_8">Listas!$S$3:$S$5</definedName>
    <definedName name="P_9">Listas!$T$3:$T$6</definedName>
    <definedName name="Proceso">'Factor R.'!$B$2:$B$5</definedName>
    <definedName name="Procesos">Listas!$B$3:$B$16</definedName>
    <definedName name="Si_No">Listas!$I$3:$I$5</definedName>
    <definedName name="Talento_Humano">'Factor R.'!$C$2:$C$4</definedName>
    <definedName name="Tecnología">'Factor R.'!$D$2:$D$5</definedName>
    <definedName name="TIPO">[1]Listas!#REF!</definedName>
    <definedName name="TIPO_">[1]Listas!$H$6:$H$8</definedName>
    <definedName name="Tipo_Impacto">Listas!$D$3:$D$12</definedName>
    <definedName name="Tipología">Listas!$C$3:$C$6</definedName>
    <definedName name="_xlnm.Print_Titles" localSheetId="0">Matriz!$1:$12</definedName>
    <definedName name="Valor_Riesgo">Listas!$J$3:$J$7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Q4" i="7" l="1"/>
  <c r="Q5" i="7" s="1"/>
  <c r="AM31" i="1"/>
  <c r="AK31" i="1" s="1"/>
  <c r="AL31" i="1" s="1"/>
  <c r="AD31" i="1"/>
  <c r="AB31" i="1"/>
  <c r="T31" i="1"/>
  <c r="S31" i="1"/>
  <c r="Q31" i="1"/>
  <c r="AJ31" i="1" s="1"/>
  <c r="AH31" i="1" s="1"/>
  <c r="AI31" i="1" s="1"/>
  <c r="P31" i="1"/>
  <c r="U31" i="1" s="1"/>
  <c r="V31" i="1" s="1"/>
  <c r="AN31" i="1" l="1"/>
  <c r="AO31" i="1" s="1"/>
  <c r="AP31" i="1" s="1"/>
  <c r="P30" i="1"/>
  <c r="Q30" i="1"/>
  <c r="S30" i="1"/>
  <c r="T30" i="1"/>
  <c r="AM30" i="1" s="1"/>
  <c r="AK30" i="1" s="1"/>
  <c r="AL30" i="1" s="1"/>
  <c r="AB30" i="1"/>
  <c r="AD30" i="1"/>
  <c r="P32" i="1"/>
  <c r="Q32" i="1"/>
  <c r="S32" i="1"/>
  <c r="T32" i="1"/>
  <c r="AB32" i="1"/>
  <c r="AD32" i="1"/>
  <c r="AB33" i="1"/>
  <c r="AD33" i="1"/>
  <c r="AB34" i="1"/>
  <c r="AD34" i="1"/>
  <c r="AB35" i="1"/>
  <c r="AD35" i="1"/>
  <c r="P36" i="1"/>
  <c r="Q36" i="1"/>
  <c r="AJ36" i="1" s="1"/>
  <c r="S36" i="1"/>
  <c r="T36" i="1"/>
  <c r="AM36" i="1" s="1"/>
  <c r="AB36" i="1"/>
  <c r="AD36" i="1"/>
  <c r="AH36" i="1"/>
  <c r="AI36" i="1" s="1"/>
  <c r="AK36" i="1"/>
  <c r="AL36" i="1" s="1"/>
  <c r="AJ30" i="1" l="1"/>
  <c r="AH30" i="1" s="1"/>
  <c r="AI30" i="1" s="1"/>
  <c r="AN30" i="1" s="1"/>
  <c r="AO30" i="1" s="1"/>
  <c r="AP30" i="1" s="1"/>
  <c r="AN36" i="1"/>
  <c r="AO36" i="1" s="1"/>
  <c r="AP36" i="1" s="1"/>
  <c r="AM32" i="1"/>
  <c r="AK32" i="1" s="1"/>
  <c r="AL32" i="1" s="1"/>
  <c r="AM35" i="1"/>
  <c r="AK35" i="1" s="1"/>
  <c r="AM33" i="1"/>
  <c r="AK33" i="1" s="1"/>
  <c r="AM34" i="1"/>
  <c r="AK34" i="1" s="1"/>
  <c r="AL35" i="1" s="1"/>
  <c r="U36" i="1"/>
  <c r="V36" i="1" s="1"/>
  <c r="AJ32" i="1"/>
  <c r="U32" i="1"/>
  <c r="V32" i="1" s="1"/>
  <c r="U30" i="1"/>
  <c r="V30" i="1" s="1"/>
  <c r="AD15" i="1"/>
  <c r="AB15" i="1"/>
  <c r="T15" i="1"/>
  <c r="AM15" i="1" s="1"/>
  <c r="AK15" i="1" s="1"/>
  <c r="AL15" i="1" s="1"/>
  <c r="S15" i="1"/>
  <c r="Q15" i="1"/>
  <c r="P15" i="1"/>
  <c r="AH32" i="1" l="1"/>
  <c r="AI32" i="1" s="1"/>
  <c r="AN32" i="1" s="1"/>
  <c r="AJ33" i="1"/>
  <c r="AL34" i="1"/>
  <c r="AL33" i="1"/>
  <c r="U15" i="1"/>
  <c r="V15" i="1" s="1"/>
  <c r="AJ15" i="1"/>
  <c r="AH15" i="1" s="1"/>
  <c r="AI15" i="1" s="1"/>
  <c r="AN15" i="1" s="1"/>
  <c r="AO15" i="1" s="1"/>
  <c r="AP15" i="1" s="1"/>
  <c r="T24" i="1"/>
  <c r="AM25" i="1" s="1"/>
  <c r="AK25" i="1" s="1"/>
  <c r="S24" i="1"/>
  <c r="Q24" i="1"/>
  <c r="P24" i="1"/>
  <c r="AH33" i="1" l="1"/>
  <c r="AI33" i="1" s="1"/>
  <c r="AN33" i="1" s="1"/>
  <c r="AJ34" i="1"/>
  <c r="U24" i="1"/>
  <c r="V24" i="1" s="1"/>
  <c r="AL25" i="1"/>
  <c r="AL26" i="1"/>
  <c r="AM26" i="1"/>
  <c r="AK26" i="1" s="1"/>
  <c r="AJ35" i="1" l="1"/>
  <c r="AH35" i="1" s="1"/>
  <c r="AI35" i="1" s="1"/>
  <c r="AN35" i="1" s="1"/>
  <c r="AO32" i="1" s="1"/>
  <c r="AP32" i="1" s="1"/>
  <c r="AH34" i="1"/>
  <c r="AI34" i="1" s="1"/>
  <c r="AN34" i="1" s="1"/>
  <c r="T22" i="1" l="1"/>
  <c r="AM23" i="1" s="1"/>
  <c r="AK23" i="1" s="1"/>
  <c r="AL23" i="1" s="1"/>
  <c r="S22" i="1"/>
  <c r="Q22" i="1"/>
  <c r="P22" i="1"/>
  <c r="U22" i="1" l="1"/>
  <c r="V22" i="1" s="1"/>
  <c r="AD16" i="1" l="1"/>
  <c r="AD17" i="1"/>
  <c r="AD18" i="1"/>
  <c r="AD19" i="1"/>
  <c r="AD20" i="1"/>
  <c r="AD21" i="1"/>
  <c r="AD22" i="1"/>
  <c r="AD23" i="1"/>
  <c r="AD24" i="1"/>
  <c r="AD25" i="1"/>
  <c r="AD26" i="1"/>
  <c r="AD27" i="1"/>
  <c r="AD28" i="1"/>
  <c r="AD29" i="1"/>
  <c r="AB16" i="1"/>
  <c r="AB17" i="1"/>
  <c r="AB18" i="1"/>
  <c r="AB19" i="1"/>
  <c r="AB20" i="1"/>
  <c r="AB21" i="1"/>
  <c r="AB22" i="1"/>
  <c r="AB23" i="1"/>
  <c r="AB24" i="1"/>
  <c r="AJ24" i="1" s="1"/>
  <c r="AB25" i="1"/>
  <c r="AB26" i="1"/>
  <c r="AB27" i="1"/>
  <c r="AB28" i="1"/>
  <c r="AB29" i="1"/>
  <c r="S16" i="1"/>
  <c r="T16" i="1"/>
  <c r="AM16" i="1" s="1"/>
  <c r="AK16" i="1" s="1"/>
  <c r="AL16" i="1" s="1"/>
  <c r="S17" i="1"/>
  <c r="T17" i="1"/>
  <c r="AM17" i="1" s="1"/>
  <c r="AK17" i="1" s="1"/>
  <c r="AL17" i="1" s="1"/>
  <c r="S18" i="1"/>
  <c r="T18" i="1"/>
  <c r="AM18" i="1" s="1"/>
  <c r="AK18" i="1" s="1"/>
  <c r="AL18" i="1" s="1"/>
  <c r="S19" i="1"/>
  <c r="T19" i="1"/>
  <c r="AM19" i="1" s="1"/>
  <c r="AK19" i="1" s="1"/>
  <c r="AL19" i="1" s="1"/>
  <c r="S20" i="1"/>
  <c r="T20" i="1"/>
  <c r="S27" i="1"/>
  <c r="T27" i="1"/>
  <c r="AM27" i="1" s="1"/>
  <c r="AK27" i="1" s="1"/>
  <c r="AL27" i="1" s="1"/>
  <c r="S28" i="1"/>
  <c r="T28" i="1"/>
  <c r="AM28" i="1" s="1"/>
  <c r="AK28" i="1" s="1"/>
  <c r="AL28" i="1" s="1"/>
  <c r="S29" i="1"/>
  <c r="T29" i="1"/>
  <c r="AM29" i="1" s="1"/>
  <c r="AK29" i="1" s="1"/>
  <c r="AL29" i="1" s="1"/>
  <c r="P16" i="1"/>
  <c r="Q16" i="1"/>
  <c r="P17" i="1"/>
  <c r="Q17" i="1"/>
  <c r="AJ17" i="1" s="1"/>
  <c r="AH17" i="1" s="1"/>
  <c r="AI17" i="1" s="1"/>
  <c r="P18" i="1"/>
  <c r="Q18" i="1"/>
  <c r="P19" i="1"/>
  <c r="Q19" i="1"/>
  <c r="AJ19" i="1" s="1"/>
  <c r="AH19" i="1" s="1"/>
  <c r="AI19" i="1" s="1"/>
  <c r="P20" i="1"/>
  <c r="Q20" i="1"/>
  <c r="P27" i="1"/>
  <c r="Q27" i="1"/>
  <c r="P28" i="1"/>
  <c r="Q28" i="1"/>
  <c r="P29" i="1"/>
  <c r="U29" i="1" s="1"/>
  <c r="V29" i="1" s="1"/>
  <c r="Q29" i="1"/>
  <c r="AM22" i="1"/>
  <c r="AK22" i="1" s="1"/>
  <c r="AL22" i="1" s="1"/>
  <c r="AM24" i="1"/>
  <c r="AK24" i="1" s="1"/>
  <c r="AL24" i="1" s="1"/>
  <c r="AD14" i="1"/>
  <c r="AB14" i="1"/>
  <c r="AJ29" i="1" l="1"/>
  <c r="AH29" i="1" s="1"/>
  <c r="AI29" i="1" s="1"/>
  <c r="AJ28" i="1"/>
  <c r="AH28" i="1" s="1"/>
  <c r="AI28" i="1" s="1"/>
  <c r="AN28" i="1" s="1"/>
  <c r="AO28" i="1" s="1"/>
  <c r="AP28" i="1" s="1"/>
  <c r="AJ20" i="1"/>
  <c r="AJ21" i="1" s="1"/>
  <c r="AH21" i="1" s="1"/>
  <c r="AI21" i="1" s="1"/>
  <c r="AJ27" i="1"/>
  <c r="AH27" i="1" s="1"/>
  <c r="AI27" i="1" s="1"/>
  <c r="AN27" i="1" s="1"/>
  <c r="AO27" i="1" s="1"/>
  <c r="AP27" i="1" s="1"/>
  <c r="U27" i="1"/>
  <c r="V27" i="1" s="1"/>
  <c r="AH24" i="1"/>
  <c r="AI24" i="1" s="1"/>
  <c r="AN24" i="1" s="1"/>
  <c r="AJ25" i="1"/>
  <c r="AJ16" i="1"/>
  <c r="AH16" i="1" s="1"/>
  <c r="AI16" i="1" s="1"/>
  <c r="AN16" i="1" s="1"/>
  <c r="AO16" i="1" s="1"/>
  <c r="AP16" i="1" s="1"/>
  <c r="AM20" i="1"/>
  <c r="AK20" i="1" s="1"/>
  <c r="AL20" i="1" s="1"/>
  <c r="AM21" i="1"/>
  <c r="AK21" i="1" s="1"/>
  <c r="AL21" i="1" s="1"/>
  <c r="U28" i="1"/>
  <c r="V28" i="1" s="1"/>
  <c r="AJ22" i="1"/>
  <c r="U20" i="1"/>
  <c r="V20" i="1" s="1"/>
  <c r="U19" i="1"/>
  <c r="V19" i="1" s="1"/>
  <c r="AJ18" i="1"/>
  <c r="AH18" i="1" s="1"/>
  <c r="AI18" i="1" s="1"/>
  <c r="AN18" i="1" s="1"/>
  <c r="AO18" i="1" s="1"/>
  <c r="AP18" i="1" s="1"/>
  <c r="U18" i="1"/>
  <c r="V18" i="1" s="1"/>
  <c r="U17" i="1"/>
  <c r="V17" i="1" s="1"/>
  <c r="U16" i="1"/>
  <c r="V16" i="1" s="1"/>
  <c r="AN29" i="1"/>
  <c r="AO29" i="1" s="1"/>
  <c r="AP29" i="1" s="1"/>
  <c r="AN17" i="1"/>
  <c r="AO17" i="1" s="1"/>
  <c r="AP17" i="1" s="1"/>
  <c r="AN19" i="1"/>
  <c r="AO19" i="1" s="1"/>
  <c r="AP19" i="1" s="1"/>
  <c r="AH20" i="1" l="1"/>
  <c r="AI20" i="1" s="1"/>
  <c r="AN20" i="1" s="1"/>
  <c r="AN21" i="1"/>
  <c r="AO20" i="1" s="1"/>
  <c r="AP20" i="1" s="1"/>
  <c r="AH22" i="1"/>
  <c r="AI22" i="1" s="1"/>
  <c r="AN22" i="1" s="1"/>
  <c r="AJ23" i="1"/>
  <c r="AH23" i="1" s="1"/>
  <c r="AI23" i="1" s="1"/>
  <c r="AN23" i="1" s="1"/>
  <c r="AO22" i="1" s="1"/>
  <c r="AP22" i="1" s="1"/>
  <c r="AH25" i="1"/>
  <c r="AI25" i="1" s="1"/>
  <c r="AN25" i="1" s="1"/>
  <c r="AJ26" i="1"/>
  <c r="AH26" i="1" s="1"/>
  <c r="AI26" i="1" s="1"/>
  <c r="AN26" i="1" s="1"/>
  <c r="AO24" i="1" s="1"/>
  <c r="AP24" i="1" s="1"/>
  <c r="T14" i="1"/>
  <c r="AM14" i="1" s="1"/>
  <c r="AK14" i="1" s="1"/>
  <c r="AL14" i="1" s="1"/>
  <c r="S14" i="1"/>
  <c r="Q14" i="1"/>
  <c r="AJ14" i="1" s="1"/>
  <c r="AH14" i="1" s="1"/>
  <c r="AI14" i="1" s="1"/>
  <c r="P14" i="1"/>
  <c r="U14" i="1" l="1"/>
  <c r="V14" i="1" s="1"/>
  <c r="AN14" i="1"/>
  <c r="AO14" i="1" s="1"/>
  <c r="AP14" i="1" s="1"/>
  <c r="AD13" i="1" l="1"/>
  <c r="AB13" i="1"/>
  <c r="T13" i="1"/>
  <c r="S13" i="1"/>
  <c r="Q13" i="1"/>
  <c r="P13" i="1"/>
  <c r="AJ13" i="1" l="1"/>
  <c r="AM13" i="1"/>
  <c r="AK13" i="1" l="1"/>
  <c r="AL13" i="1" s="1"/>
  <c r="R4" i="7" l="1"/>
  <c r="R5" i="7" s="1"/>
  <c r="D4" i="7" l="1"/>
  <c r="D5" i="7" s="1"/>
  <c r="C4" i="7" l="1"/>
  <c r="E4" i="7"/>
  <c r="F4" i="7"/>
  <c r="G4" i="7"/>
  <c r="H4" i="7"/>
  <c r="I4" i="7"/>
  <c r="J4" i="7"/>
  <c r="K4" i="7"/>
  <c r="L4" i="7"/>
  <c r="M4" i="7"/>
  <c r="N4" i="7"/>
  <c r="O4" i="7"/>
  <c r="P4" i="7"/>
  <c r="E5" i="7" l="1"/>
  <c r="F5" i="7"/>
  <c r="G5" i="7"/>
  <c r="H5" i="7"/>
  <c r="I5" i="7"/>
  <c r="J5" i="7"/>
  <c r="K5" i="7"/>
  <c r="L5" i="7"/>
  <c r="M5" i="7"/>
  <c r="N5" i="7"/>
  <c r="O5" i="7"/>
  <c r="P5" i="7"/>
  <c r="U13" i="1" l="1"/>
  <c r="V13" i="1" s="1"/>
  <c r="C5" i="7" l="1"/>
  <c r="AH13" i="1" l="1"/>
  <c r="AI13" i="1" s="1"/>
  <c r="AN13" i="1" s="1"/>
  <c r="AO13" i="1" s="1"/>
  <c r="AP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author>
    <author>John Fredy Garcia Lopez</author>
    <author>Juan Manuel Solano Peña</author>
  </authors>
  <commentList>
    <comment ref="O10" authorId="0" shapeId="0" xr:uid="{54F8E494-C962-46D0-91B1-38CB709B0C0D}">
      <text>
        <r>
          <rPr>
            <sz val="9"/>
            <color indexed="81"/>
            <rFont val="Tahoma"/>
            <family val="2"/>
          </rPr>
          <t xml:space="preserve">Riesgo previo a la aplicación de controles
</t>
        </r>
      </text>
    </comment>
    <comment ref="AH10" authorId="0" shapeId="0" xr:uid="{1AFBCA72-8CD7-4927-A928-24073ED898F7}">
      <text>
        <r>
          <rPr>
            <sz val="9"/>
            <color indexed="81"/>
            <rFont val="Tahoma"/>
            <family val="2"/>
          </rPr>
          <t xml:space="preserve">Estado del riesgo después de la aplicación de controles </t>
        </r>
      </text>
    </comment>
    <comment ref="A11" authorId="0" shapeId="0" xr:uid="{EFF9775F-99CE-4E0D-9998-45AB02F27CA3}">
      <text>
        <r>
          <rPr>
            <sz val="9"/>
            <color indexed="81"/>
            <rFont val="Tahoma"/>
            <family val="2"/>
          </rPr>
          <t xml:space="preserve">Realice la identificación general de los datos del liderazgo del proceso sobre el cual existe el riesgo </t>
        </r>
      </text>
    </comment>
    <comment ref="G11" authorId="0" shapeId="0" xr:uid="{9314E352-90F6-488F-8244-AAAE50FB5930}">
      <text>
        <r>
          <rPr>
            <sz val="9"/>
            <color indexed="81"/>
            <rFont val="Tahoma"/>
            <family val="2"/>
          </rPr>
          <t xml:space="preserve">Seleccione de la lista desplegable el área de impacto para la organización </t>
        </r>
      </text>
    </comment>
    <comment ref="H11" authorId="1" shapeId="0" xr:uid="{00000000-0006-0000-0200-000001000000}">
      <text>
        <r>
          <rPr>
            <sz val="9"/>
            <color indexed="81"/>
            <rFont val="Tahoma"/>
            <family val="2"/>
          </rPr>
          <t xml:space="preserve">Describir la situación de riesgo y detallar la manera en la que se presenta la materialización del riesgo, considerando sus posibles causas y consecuencias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 xml:space="preserve">Inicio (posibilidad de o similares) + ¿Qué? (Impacto - afectación económica / reputacional)+¿Cómo? (Causa inmediata) + ¿Porqué? (Causa raíz)
</t>
        </r>
      </text>
    </comment>
    <comment ref="L11" authorId="0" shapeId="0" xr:uid="{87DEA24B-16A9-4DA9-A85F-9CF93FAF104A}">
      <text>
        <r>
          <rPr>
            <sz val="9"/>
            <color indexed="81"/>
            <rFont val="Tahoma"/>
            <family val="2"/>
          </rPr>
          <t>Son las fuentes generadoras de riesgos.</t>
        </r>
      </text>
    </comment>
    <comment ref="N11" authorId="1" shapeId="0" xr:uid="{00000000-0006-0000-0200-000003000000}">
      <text>
        <r>
          <rPr>
            <sz val="9"/>
            <color indexed="81"/>
            <rFont val="Tahoma"/>
            <family val="2"/>
          </rPr>
          <t>Seleccione de la lista desplegable de acuerdo con las tipologías descritas y el factor de riesgo identificado.</t>
        </r>
      </text>
    </comment>
    <comment ref="O11" authorId="1" shapeId="0" xr:uid="{00000000-0006-0000-0200-000006000000}">
      <text>
        <r>
          <rPr>
            <sz val="9"/>
            <color indexed="81"/>
            <rFont val="Tahoma"/>
            <family val="2"/>
          </rPr>
          <t>Analizar sobre las causas qué tan posible es que ocurra el riesgo, expresado en términos de frecuencia o factibilidad.</t>
        </r>
      </text>
    </comment>
    <comment ref="P11" authorId="1" shapeId="0" xr:uid="{00000000-0006-0000-0200-000007000000}">
      <text>
        <r>
          <rPr>
            <sz val="9"/>
            <color indexed="81"/>
            <rFont val="Tahoma"/>
            <family val="2"/>
          </rPr>
          <t xml:space="preserve">Cálculo Automático
</t>
        </r>
      </text>
    </comment>
    <comment ref="Q11" authorId="0" shapeId="0" xr:uid="{45AFE86B-A7AB-41AE-AA18-3449AF07E7FE}">
      <text>
        <r>
          <rPr>
            <sz val="9"/>
            <color indexed="81"/>
            <rFont val="Tahoma"/>
            <family val="2"/>
          </rPr>
          <t xml:space="preserve">Cálculo automático </t>
        </r>
      </text>
    </comment>
    <comment ref="R11" authorId="1" shapeId="0" xr:uid="{00000000-0006-0000-0200-000008000000}">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S11" authorId="1" shapeId="0" xr:uid="{00000000-0006-0000-0200-000009000000}">
      <text>
        <r>
          <rPr>
            <sz val="9"/>
            <color indexed="81"/>
            <rFont val="Tahoma"/>
            <family val="2"/>
          </rPr>
          <t xml:space="preserve">Cálculo Automático
</t>
        </r>
      </text>
    </comment>
    <comment ref="T11" authorId="0" shapeId="0" xr:uid="{D91E4C3E-4DC1-43D9-9DC3-D196D9D1E461}">
      <text>
        <r>
          <rPr>
            <sz val="9"/>
            <color indexed="81"/>
            <rFont val="Tahoma"/>
            <family val="2"/>
          </rPr>
          <t xml:space="preserve">Cálculo Automático
</t>
        </r>
      </text>
    </comment>
    <comment ref="U11" authorId="1" shapeId="0" xr:uid="{00000000-0006-0000-0200-00000A000000}">
      <text>
        <r>
          <rPr>
            <sz val="9"/>
            <color indexed="81"/>
            <rFont val="Tahoma"/>
            <family val="2"/>
          </rPr>
          <t xml:space="preserve">Cálculo Automático
</t>
        </r>
      </text>
    </comment>
    <comment ref="V11" authorId="1" shapeId="0" xr:uid="{00000000-0006-0000-0200-00000B000000}">
      <text>
        <r>
          <rPr>
            <sz val="9"/>
            <color indexed="81"/>
            <rFont val="Tahoma"/>
            <family val="2"/>
          </rPr>
          <t>Cálculo Automático.</t>
        </r>
      </text>
    </comment>
    <comment ref="W11" authorId="2" shapeId="0" xr:uid="{00000000-0006-0000-0200-00000C000000}">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AA11" authorId="0" shapeId="0" xr:uid="{74217AE7-384C-4173-B263-8B74BC188185}">
      <text>
        <r>
          <rPr>
            <sz val="9"/>
            <color indexed="81"/>
            <rFont val="Tahoma"/>
            <family val="2"/>
          </rPr>
          <t xml:space="preserve">Seleccione de la lista desplegable, tenga en cuenta lo siguiente: 
</t>
        </r>
        <r>
          <rPr>
            <b/>
            <sz val="9"/>
            <color indexed="81"/>
            <rFont val="Tahoma"/>
            <family val="2"/>
          </rPr>
          <t>Control preventivo:</t>
        </r>
        <r>
          <rPr>
            <sz val="9"/>
            <color indexed="81"/>
            <rFont val="Tahoma"/>
            <family val="2"/>
          </rPr>
          <t xml:space="preserve"> control accionado en la entrada del proceso y antes de que se realice la actividad originadora del riesgo, se busca establecer las condiciones que aseguren el resultado final esperado. 
</t>
        </r>
        <r>
          <rPr>
            <b/>
            <sz val="9"/>
            <color indexed="81"/>
            <rFont val="Tahoma"/>
            <family val="2"/>
          </rPr>
          <t>Control Detectivo:</t>
        </r>
        <r>
          <rPr>
            <sz val="9"/>
            <color indexed="81"/>
            <rFont val="Tahoma"/>
            <family val="2"/>
          </rPr>
          <t xml:space="preserve"> control accionado durante la ejecución del proceso. Estos controles detectan el riesgo, pero generan reprocesos.
</t>
        </r>
        <r>
          <rPr>
            <b/>
            <sz val="9"/>
            <color indexed="81"/>
            <rFont val="Tahoma"/>
            <family val="2"/>
          </rPr>
          <t>Control correctivo:</t>
        </r>
        <r>
          <rPr>
            <sz val="9"/>
            <color indexed="81"/>
            <rFont val="Tahoma"/>
            <family val="2"/>
          </rPr>
          <t xml:space="preserve"> control accionado en la salida del proceso y después de que se materializa el riesgo. Estos controles tienen costos implícitos </t>
        </r>
      </text>
    </comment>
    <comment ref="AB11" authorId="0" shapeId="0" xr:uid="{F56D71D5-A106-4F27-96B0-8068B3A3CAB7}">
      <text>
        <r>
          <rPr>
            <sz val="9"/>
            <color indexed="81"/>
            <rFont val="Tahoma"/>
            <family val="2"/>
          </rPr>
          <t>Cálculo Automático</t>
        </r>
      </text>
    </comment>
    <comment ref="AC11" authorId="1" shapeId="0" xr:uid="{B1B23AA4-1E06-4AB6-B910-615CA6F8F139}">
      <text>
        <r>
          <rPr>
            <sz val="9"/>
            <color indexed="81"/>
            <rFont val="Tahoma"/>
            <family val="2"/>
          </rPr>
          <t>Diligenciar los criterios de evaluación de diseño del control, descritos en el Anexo 2 de la matriz, para los controles descritos por cada riesgo.</t>
        </r>
      </text>
    </comment>
    <comment ref="AH11" authorId="0" shapeId="0" xr:uid="{5CAF9C9A-D0DE-4B75-899D-CF3EFC4BBA32}">
      <text>
        <r>
          <rPr>
            <sz val="9"/>
            <color indexed="81"/>
            <rFont val="Tahoma"/>
            <family val="2"/>
          </rPr>
          <t>Cálculo automático</t>
        </r>
      </text>
    </comment>
    <comment ref="AI11" authorId="0" shapeId="0" xr:uid="{4AB3B720-249E-414F-83F1-4BD6B9F588EC}">
      <text>
        <r>
          <rPr>
            <sz val="9"/>
            <color indexed="81"/>
            <rFont val="Tahoma"/>
            <family val="2"/>
          </rPr>
          <t xml:space="preserve">Cálculo automático
</t>
        </r>
      </text>
    </comment>
    <comment ref="AJ11" authorId="0" shapeId="0" xr:uid="{B7246959-F7A2-42CC-8859-2F649680AA0C}">
      <text>
        <r>
          <rPr>
            <sz val="9"/>
            <color indexed="81"/>
            <rFont val="Tahoma"/>
            <family val="2"/>
          </rPr>
          <t>Cálculo automático</t>
        </r>
      </text>
    </comment>
    <comment ref="AK11" authorId="0" shapeId="0" xr:uid="{2935097F-1720-4299-A939-E9528DDB9991}">
      <text>
        <r>
          <rPr>
            <sz val="9"/>
            <color indexed="81"/>
            <rFont val="Tahoma"/>
            <family val="2"/>
          </rPr>
          <t>Cálculo automático</t>
        </r>
      </text>
    </comment>
    <comment ref="AL11" authorId="0" shapeId="0" xr:uid="{388D67BD-4BAA-4050-9337-6D46404C85CF}">
      <text>
        <r>
          <rPr>
            <sz val="9"/>
            <color indexed="81"/>
            <rFont val="Tahoma"/>
            <family val="2"/>
          </rPr>
          <t xml:space="preserve">Cálculo automático
</t>
        </r>
      </text>
    </comment>
    <comment ref="AM11" authorId="0" shapeId="0" xr:uid="{B696235C-13A1-44ED-997A-598F84F3870B}">
      <text>
        <r>
          <rPr>
            <sz val="9"/>
            <color indexed="81"/>
            <rFont val="Tahoma"/>
            <family val="2"/>
          </rPr>
          <t>Cálculo automático</t>
        </r>
      </text>
    </comment>
    <comment ref="AN11" authorId="1" shapeId="0" xr:uid="{C33B0E93-BC87-4606-8719-2C06700E85E6}">
      <text>
        <r>
          <rPr>
            <sz val="9"/>
            <color indexed="81"/>
            <rFont val="Tahoma"/>
            <family val="2"/>
          </rPr>
          <t xml:space="preserve">Cálculo Automático
</t>
        </r>
      </text>
    </comment>
    <comment ref="AO11" authorId="1" shapeId="0" xr:uid="{E2FA499F-C980-4945-84BE-816C37FED7F8}">
      <text>
        <r>
          <rPr>
            <sz val="9"/>
            <color indexed="81"/>
            <rFont val="Tahoma"/>
            <family val="2"/>
          </rPr>
          <t xml:space="preserve">Cálculo Automático, define la zona del riesgo después de la aplicación de o los controles. </t>
        </r>
      </text>
    </comment>
    <comment ref="AP11" authorId="1" shapeId="0" xr:uid="{00000000-0006-0000-0200-00001A000000}">
      <text>
        <r>
          <rPr>
            <sz val="9"/>
            <color indexed="81"/>
            <rFont val="Tahoma"/>
            <family val="2"/>
          </rPr>
          <t xml:space="preserve">Resultado automático, en función de la zona de riesgo residual identificada.
</t>
        </r>
      </text>
    </comment>
    <comment ref="AQ11" authorId="2" shapeId="0" xr:uid="{00000000-0006-0000-0200-00001B000000}">
      <text>
        <r>
          <rPr>
            <sz val="9"/>
            <color indexed="81"/>
            <rFont val="Tahoma"/>
            <family val="2"/>
          </rPr>
          <t>Registre las acciones necesarias para evidenciar la gestión de los riesgos en el proceso.</t>
        </r>
      </text>
    </comment>
    <comment ref="AR11" authorId="2" shapeId="0" xr:uid="{00000000-0006-0000-0200-00001C000000}">
      <text>
        <r>
          <rPr>
            <sz val="9"/>
            <color indexed="81"/>
            <rFont val="Tahoma"/>
            <family val="2"/>
          </rPr>
          <t>Indique el soporte de cumplimiento de la actividad propuesta</t>
        </r>
      </text>
    </comment>
    <comment ref="AS11" authorId="2" shapeId="0" xr:uid="{00000000-0006-0000-0200-00001D000000}">
      <text>
        <r>
          <rPr>
            <sz val="9"/>
            <color indexed="81"/>
            <rFont val="Tahoma"/>
            <family val="2"/>
          </rPr>
          <t>Toda acción de tratamiento debe tener un responsable.
Indique el cargo de la persona responsable.</t>
        </r>
      </text>
    </comment>
    <comment ref="AT11" authorId="2" shapeId="0" xr:uid="{00000000-0006-0000-0200-00001E000000}">
      <text>
        <r>
          <rPr>
            <sz val="9"/>
            <color indexed="81"/>
            <rFont val="Tahoma"/>
            <family val="2"/>
          </rPr>
          <t xml:space="preserve">Toda acción formulada debe tener una fecha de inicio y una fecha de finalización.
</t>
        </r>
      </text>
    </comment>
    <comment ref="AU11" authorId="2" shapeId="0" xr:uid="{00000000-0006-0000-0200-00001F000000}">
      <text>
        <r>
          <rPr>
            <sz val="9"/>
            <color indexed="81"/>
            <rFont val="Tahoma"/>
            <family val="2"/>
          </rPr>
          <t>Defina un indicador por cada acción de tratamiento que formule.
El indicador permitirá realizar un seguimiento al avance de la acción propuesta.</t>
        </r>
      </text>
    </comment>
    <comment ref="A12" authorId="1" shapeId="0" xr:uid="{00000000-0006-0000-0200-000020000000}">
      <text>
        <r>
          <rPr>
            <sz val="9"/>
            <color indexed="81"/>
            <rFont val="Tahoma"/>
            <family val="2"/>
          </rPr>
          <t>Seleccionar el macroproceso al que pertenece o se asocia el proceso / proyecto evaluado.</t>
        </r>
      </text>
    </comment>
    <comment ref="B12" authorId="1" shapeId="0" xr:uid="{00000000-0006-0000-0200-000021000000}">
      <text>
        <r>
          <rPr>
            <sz val="9"/>
            <color indexed="81"/>
            <rFont val="Tahoma"/>
            <family val="2"/>
          </rPr>
          <t>Seleccionar de la lista el proceso / proyecto sobre el cual se adelantará el análisis de riesgos.</t>
        </r>
      </text>
    </comment>
    <comment ref="C12" authorId="1" shapeId="0" xr:uid="{00000000-0006-0000-0200-000022000000}">
      <text>
        <r>
          <rPr>
            <sz val="9"/>
            <color indexed="81"/>
            <rFont val="Tahoma"/>
            <family val="2"/>
          </rPr>
          <t xml:space="preserve">Describir el objetivo, asociado a la caracterización del proceso identificado o al proyecto.
</t>
        </r>
      </text>
    </comment>
    <comment ref="D12" authorId="0" shapeId="0" xr:uid="{DA7FA77F-6491-4662-BC1A-5801DA82DEDB}">
      <text>
        <r>
          <rPr>
            <sz val="9"/>
            <color indexed="81"/>
            <rFont val="Tahoma"/>
            <family val="2"/>
          </rPr>
          <t xml:space="preserve">Relacione el alcance del proceso a partir de la caracterización del mismo o del alcance definido para el proyecto. </t>
        </r>
      </text>
    </comment>
    <comment ref="E12" authorId="1" shapeId="0" xr:uid="{00000000-0006-0000-0200-000023000000}">
      <text>
        <r>
          <rPr>
            <sz val="9"/>
            <color indexed="81"/>
            <rFont val="Tahoma"/>
            <family val="2"/>
          </rPr>
          <t>Seleccionar de la lista el tipo de riesgo a documentar:
- Gestión
- Corrupción
- Ambiental</t>
        </r>
      </text>
    </comment>
    <comment ref="F12" authorId="1" shapeId="0" xr:uid="{00000000-0006-0000-0200-000024000000}">
      <text>
        <r>
          <rPr>
            <sz val="9"/>
            <color indexed="81"/>
            <rFont val="Tahoma"/>
            <family val="2"/>
          </rPr>
          <t>Responsabilidad de planeación. Asignar código de identificación del riesgo, relacionado con el proceso y con el tipo de riesgo.</t>
        </r>
      </text>
    </comment>
    <comment ref="H12" authorId="0" shapeId="0" xr:uid="{953E55E7-9721-45E3-A5F8-6406DF5A7B8A}">
      <text>
        <r>
          <rPr>
            <sz val="9"/>
            <color indexed="81"/>
            <rFont val="Tahoma"/>
            <family val="2"/>
          </rPr>
          <t>Se recomienda iniciar la redacción del riesgo con la frase “posibilidad de”, o similares.</t>
        </r>
      </text>
    </comment>
    <comment ref="I12" authorId="0" shapeId="0" xr:uid="{9C97B361-0DB0-402E-8785-B03AA8EA6C4F}">
      <text>
        <r>
          <rPr>
            <sz val="9"/>
            <color indexed="81"/>
            <rFont val="Tahoma"/>
            <family val="2"/>
          </rPr>
          <t>Las consecuencias que puede ocasionar a la organización la materialización del riesgo.</t>
        </r>
      </text>
    </comment>
    <comment ref="J12" authorId="0" shapeId="0" xr:uid="{5543CE6C-0907-409C-BA04-5FC6A52FBF2E}">
      <text>
        <r>
          <rPr>
            <sz val="9"/>
            <color indexed="81"/>
            <rFont val="Tahoma"/>
            <family val="2"/>
          </rPr>
          <t xml:space="preserve">Circunstancias o situaciones más evidentes sobre las cuales se presenta el riesgo, las mismas no constituyen la causa principal o base para que se presente el riesgo. </t>
        </r>
      </text>
    </comment>
    <comment ref="K12" authorId="0" shapeId="0" xr:uid="{31979983-CEEA-4A69-9E7C-29980FE851D1}">
      <text>
        <r>
          <rPr>
            <sz val="9"/>
            <color indexed="81"/>
            <rFont val="Tahoma"/>
            <family val="2"/>
          </rPr>
          <t xml:space="preserve">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t>
        </r>
      </text>
    </comment>
    <comment ref="L12" authorId="0" shapeId="0" xr:uid="{B85588E0-4D80-46DD-9952-47B503B58A09}">
      <text>
        <r>
          <rPr>
            <sz val="9"/>
            <color indexed="81"/>
            <rFont val="Tahoma"/>
            <family val="2"/>
          </rPr>
          <t>Seleccione de la lista desplegable el factor de riesgo asociado</t>
        </r>
      </text>
    </comment>
    <comment ref="M12" authorId="0" shapeId="0" xr:uid="{28AE7479-03F1-4C2C-8D0F-148CE7E432FB}">
      <text>
        <r>
          <rPr>
            <sz val="9"/>
            <color indexed="81"/>
            <rFont val="Tahoma"/>
            <family val="2"/>
          </rPr>
          <t xml:space="preserve">Seleccione la descripción según el factor de riesgo identificado 
</t>
        </r>
      </text>
    </comment>
    <comment ref="W12" authorId="0" shapeId="0" xr:uid="{4B74A3C1-41D8-45DA-BFC8-393672BD74C4}">
      <text>
        <r>
          <rPr>
            <sz val="9"/>
            <color indexed="81"/>
            <rFont val="Tahoma"/>
            <family val="2"/>
          </rPr>
          <t>Relacione el o los responsables de aplicar el control al riesgo identificado en el proceso</t>
        </r>
      </text>
    </comment>
    <comment ref="X12" authorId="0" shapeId="0" xr:uid="{11797582-62F0-4483-9A1B-A70B49D5D30E}">
      <text>
        <r>
          <rPr>
            <sz val="9"/>
            <color indexed="81"/>
            <rFont val="Tahoma"/>
            <family val="2"/>
          </rPr>
          <t xml:space="preserve">Se determina mediante verbos que indican la acción que deben realizar como parte del control, describe claramente la acción del control a aplica. Tenga en cuenta que la redacción debe dejar en evidencia los mecanismos sobre los cuales se generarán las correspondientes evidencias. </t>
        </r>
      </text>
    </comment>
    <comment ref="Y12" authorId="0" shapeId="0" xr:uid="{61A7ADE8-231A-438F-B87D-FF8E83006513}">
      <text>
        <r>
          <rPr>
            <sz val="9"/>
            <color indexed="81"/>
            <rFont val="Tahoma"/>
            <family val="2"/>
          </rPr>
          <t>Corresponde a los detalles que permiten identificar claramente el objeto del control.</t>
        </r>
      </text>
    </comment>
    <comment ref="AC12" authorId="0" shapeId="0" xr:uid="{F4B5B969-B10E-4A3C-8F45-C2A0EEF32084}">
      <text>
        <r>
          <rPr>
            <sz val="9"/>
            <color indexed="81"/>
            <rFont val="Tahoma"/>
            <family val="2"/>
          </rPr>
          <t xml:space="preserve">Seleccione de la lista desplegable </t>
        </r>
      </text>
    </comment>
    <comment ref="AD12" authorId="0" shapeId="0" xr:uid="{AA3B4AEA-826F-4110-8B76-84B2862235B9}">
      <text>
        <r>
          <rPr>
            <sz val="9"/>
            <color indexed="81"/>
            <rFont val="Tahoma"/>
            <family val="2"/>
          </rPr>
          <t>Cálculo Automático</t>
        </r>
      </text>
    </comment>
    <comment ref="AE12" authorId="0" shapeId="0" xr:uid="{F4F3C702-04B4-47CF-BA07-2B01EB8DF435}">
      <text>
        <r>
          <rPr>
            <sz val="9"/>
            <color indexed="81"/>
            <rFont val="Tahoma"/>
            <family val="2"/>
          </rPr>
          <t xml:space="preserve">Seleccione de la lista desplegable </t>
        </r>
      </text>
    </comment>
    <comment ref="AF12" authorId="0" shapeId="0" xr:uid="{82C92FD8-ADA5-4F4A-BCB0-9F3DE96D6E74}">
      <text>
        <r>
          <rPr>
            <sz val="9"/>
            <color indexed="81"/>
            <rFont val="Tahoma"/>
            <family val="2"/>
          </rPr>
          <t xml:space="preserve">Seleccione de la lista desplegable </t>
        </r>
      </text>
    </comment>
    <comment ref="AG12" authorId="0" shapeId="0" xr:uid="{B260A864-1435-4FEA-A30F-5C785F9A4200}">
      <text>
        <r>
          <rPr>
            <sz val="9"/>
            <color indexed="81"/>
            <rFont val="Tahoma"/>
            <family val="2"/>
          </rPr>
          <t xml:space="preserve">Seleccione de la lista desplegable </t>
        </r>
      </text>
    </comment>
  </commentList>
</comments>
</file>

<file path=xl/sharedStrings.xml><?xml version="1.0" encoding="utf-8"?>
<sst xmlns="http://schemas.openxmlformats.org/spreadsheetml/2006/main" count="1229" uniqueCount="496">
  <si>
    <t>Identificación del riesgo</t>
  </si>
  <si>
    <t>Macroproceso</t>
  </si>
  <si>
    <t>Proceso / Proyecto</t>
  </si>
  <si>
    <t>PROBABILIDAD</t>
  </si>
  <si>
    <t>Menor (2)</t>
  </si>
  <si>
    <t>Moderado (3)</t>
  </si>
  <si>
    <t>Mayor (4)</t>
  </si>
  <si>
    <t>Catastrófico (5)</t>
  </si>
  <si>
    <t>IMPACTO</t>
  </si>
  <si>
    <t>MACROPROCESOS</t>
  </si>
  <si>
    <t xml:space="preserve">PROCESOS </t>
  </si>
  <si>
    <t>FRECUENCIA</t>
  </si>
  <si>
    <t>SI/NO</t>
  </si>
  <si>
    <t>Estratégico</t>
  </si>
  <si>
    <t>Planeación Estratégica</t>
  </si>
  <si>
    <t>Gestión</t>
  </si>
  <si>
    <t>Si</t>
  </si>
  <si>
    <t>Baja</t>
  </si>
  <si>
    <t>Misional</t>
  </si>
  <si>
    <t xml:space="preserve">Gestión de las Comunicaciones </t>
  </si>
  <si>
    <t>Corrupción</t>
  </si>
  <si>
    <t>No</t>
  </si>
  <si>
    <t>Moderada</t>
  </si>
  <si>
    <t>Apoyo</t>
  </si>
  <si>
    <t>Moderado</t>
  </si>
  <si>
    <t>Alta</t>
  </si>
  <si>
    <t>Control, Seguimiento y Evaluación</t>
  </si>
  <si>
    <t>Mayor</t>
  </si>
  <si>
    <t>Extrema</t>
  </si>
  <si>
    <t>Catastrófico</t>
  </si>
  <si>
    <t xml:space="preserve">Gestión Financiera y Facturación </t>
  </si>
  <si>
    <t>Gestión del Talento Humano</t>
  </si>
  <si>
    <t xml:space="preserve">Control, Seguimiento y Evaluación </t>
  </si>
  <si>
    <t>Objetivo del proceso / proyecto</t>
  </si>
  <si>
    <t>Código</t>
  </si>
  <si>
    <t>Tipología</t>
  </si>
  <si>
    <t>VALORACIÓN DEL RIESGO</t>
  </si>
  <si>
    <t>(1-2)</t>
  </si>
  <si>
    <t>(3-6)</t>
  </si>
  <si>
    <t>(8-12)</t>
  </si>
  <si>
    <t>(15-25)</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</si>
  <si>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</si>
  <si>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</si>
  <si>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</si>
  <si>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</si>
  <si>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</si>
  <si>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</si>
  <si>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Ambientales</t>
  </si>
  <si>
    <t>Análisis de Riesgo (Riesgo inherente)</t>
  </si>
  <si>
    <t>Zona de riesgo Inherente</t>
  </si>
  <si>
    <t>F</t>
  </si>
  <si>
    <t>I</t>
  </si>
  <si>
    <t>Menor</t>
  </si>
  <si>
    <t>Descripción del control</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</si>
  <si>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</si>
  <si>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</si>
  <si>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</si>
  <si>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</si>
  <si>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</si>
  <si>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</si>
  <si>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</si>
  <si>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</si>
  <si>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</si>
  <si>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</si>
  <si>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</si>
  <si>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</si>
  <si>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</si>
  <si>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</si>
  <si>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</si>
  <si>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</si>
  <si>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</si>
  <si>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</si>
  <si>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</si>
  <si>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</si>
  <si>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</si>
  <si>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</si>
  <si>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Responsable</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</si>
  <si>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</si>
  <si>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</si>
  <si>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</si>
  <si>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</si>
  <si>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</si>
  <si>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</si>
  <si>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</si>
  <si>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</si>
  <si>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</si>
  <si>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</si>
  <si>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</si>
  <si>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</si>
  <si>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</si>
  <si>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</si>
  <si>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</si>
  <si>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</si>
  <si>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</si>
  <si>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</si>
  <si>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</si>
  <si>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</si>
  <si>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</si>
  <si>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</si>
  <si>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</si>
  <si>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</si>
  <si>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Zona de riesgo residual</t>
  </si>
  <si>
    <t>Directamente</t>
  </si>
  <si>
    <t>No disminuye</t>
  </si>
  <si>
    <t>Indirectamente</t>
  </si>
  <si>
    <t>Evaluación de controles</t>
  </si>
  <si>
    <t>P9</t>
  </si>
  <si>
    <t>F'</t>
  </si>
  <si>
    <t>I'</t>
  </si>
  <si>
    <t>ANEXO 1 - IMPACTO (RIESGO DE CORRUPCIÓN)</t>
  </si>
  <si>
    <t>Opciones de manejo</t>
  </si>
  <si>
    <t>Plan de manejo de riesgos</t>
  </si>
  <si>
    <t>Clasificación</t>
  </si>
  <si>
    <t>Actividad de control</t>
  </si>
  <si>
    <t>Soporte</t>
  </si>
  <si>
    <t>Ambiental</t>
  </si>
  <si>
    <t>CÓDIGO: EPLE-FT-025</t>
  </si>
  <si>
    <t>RESPONSABLE: PLANEACIÓN</t>
  </si>
  <si>
    <t>MATRIZ DE CALIFICACIÓN, EVALUACIÓN Y RESPUESTA A LOS RIESGOS</t>
  </si>
  <si>
    <t>Indicador / producto</t>
  </si>
  <si>
    <t>MAPA DE RIESGOS</t>
  </si>
  <si>
    <t>EPLE-RC-001</t>
  </si>
  <si>
    <t>MPTV-RC-001</t>
  </si>
  <si>
    <t>MDCC-RC-001</t>
  </si>
  <si>
    <t>MECN-RC-001</t>
  </si>
  <si>
    <t>MCOM-RC-001</t>
  </si>
  <si>
    <t>AGTH-RC-001</t>
  </si>
  <si>
    <t>AGFF-RC-001</t>
  </si>
  <si>
    <t>AGFF-RC-002</t>
  </si>
  <si>
    <t>AAUT-RC-001</t>
  </si>
  <si>
    <t>CCSE-RC-001</t>
  </si>
  <si>
    <t xml:space="preserve">No </t>
  </si>
  <si>
    <t>AGRI-SA-RC-001</t>
  </si>
  <si>
    <t>AGRI-SI-RC-001</t>
  </si>
  <si>
    <t>AGRI-GD-RC-001</t>
  </si>
  <si>
    <t>EGCM-RC-001</t>
  </si>
  <si>
    <t>AGJC-RC-001</t>
  </si>
  <si>
    <t>Fecha de actualización:</t>
  </si>
  <si>
    <r>
      <t xml:space="preserve">Riesgo 
</t>
    </r>
    <r>
      <rPr>
        <sz val="10"/>
        <rFont val="Arial"/>
        <family val="2"/>
      </rPr>
      <t>(¿Qué puede suceder?)</t>
    </r>
  </si>
  <si>
    <t>Alcance del proceso</t>
  </si>
  <si>
    <t xml:space="preserve">Seguridad de la información </t>
  </si>
  <si>
    <t xml:space="preserve">Gestión antisoborno </t>
  </si>
  <si>
    <t xml:space="preserve">CAPACIDAD DEL RIESGO </t>
  </si>
  <si>
    <t xml:space="preserve">TOLERANCIA DEL RIESGO </t>
  </si>
  <si>
    <t xml:space="preserve">APETITO DEL RIESGO </t>
  </si>
  <si>
    <t xml:space="preserve">Valor máximo </t>
  </si>
  <si>
    <t xml:space="preserve">Capacidad máxima </t>
  </si>
  <si>
    <t>ALCANCE</t>
  </si>
  <si>
    <t>S (Específico)</t>
  </si>
  <si>
    <t>M (Medible)</t>
  </si>
  <si>
    <t>A (Alcanzable)</t>
  </si>
  <si>
    <t>R (Relevante)</t>
  </si>
  <si>
    <t>T (Temporal)</t>
  </si>
  <si>
    <t>OBJETIVO</t>
  </si>
  <si>
    <t>PROCESO</t>
  </si>
  <si>
    <t>OBJETIVOS ESTRATÉGICOS</t>
  </si>
  <si>
    <t xml:space="preserve">Factor de riesgo </t>
  </si>
  <si>
    <t xml:space="preserve">IMPACTO </t>
  </si>
  <si>
    <t>Afectación económica (presupuestal)</t>
  </si>
  <si>
    <t>Afectación reputacional.</t>
  </si>
  <si>
    <t xml:space="preserve">Identificación de los puntos de riesgo </t>
  </si>
  <si>
    <t>Área de impacto</t>
  </si>
  <si>
    <t>FACTOR DE RIESGO</t>
  </si>
  <si>
    <t xml:space="preserve">Proceso </t>
  </si>
  <si>
    <t xml:space="preserve">Talento Humano </t>
  </si>
  <si>
    <t xml:space="preserve">Tecnología </t>
  </si>
  <si>
    <t xml:space="preserve">Infraestructura </t>
  </si>
  <si>
    <t xml:space="preserve">Externos </t>
  </si>
  <si>
    <t xml:space="preserve">CLASIFICACIÓN </t>
  </si>
  <si>
    <t>Ejecución y administración de procesos</t>
  </si>
  <si>
    <t>Fraude externo</t>
  </si>
  <si>
    <t>Fraude interno</t>
  </si>
  <si>
    <t>Fallas tecnológicas</t>
  </si>
  <si>
    <t>Relaciones laborales</t>
  </si>
  <si>
    <t>Usuarios, productos y prácticas</t>
  </si>
  <si>
    <t>Daños a activos fijos/ eventos externos</t>
  </si>
  <si>
    <t xml:space="preserve">Factor </t>
  </si>
  <si>
    <t xml:space="preserve">Descripción </t>
  </si>
  <si>
    <t>Falta de procedimientos</t>
  </si>
  <si>
    <t>Errores de grabación o autorización (firma de documentos o soportes).</t>
  </si>
  <si>
    <t xml:space="preserve">Errores en cálculos para pagos internos y externos </t>
  </si>
  <si>
    <t>Falta de capacitación</t>
  </si>
  <si>
    <t>Hurto de activos</t>
  </si>
  <si>
    <t>Posibles comportamientos no éticos.</t>
  </si>
  <si>
    <t>Fraude interno (corrupción, soborno).</t>
  </si>
  <si>
    <t>Daño de equipos</t>
  </si>
  <si>
    <t>Caída de aplicaciones</t>
  </si>
  <si>
    <t>Caída de redes</t>
  </si>
  <si>
    <t>Errores en programas y software</t>
  </si>
  <si>
    <t>Incendios</t>
  </si>
  <si>
    <t>Inundaciones</t>
  </si>
  <si>
    <t>Daños a activos (muebles e inmuebles)</t>
  </si>
  <si>
    <t>Suplantación de identidad</t>
  </si>
  <si>
    <t>Asalto a la oficina</t>
  </si>
  <si>
    <t>Atentados, vandalismo y situaciones de orden público</t>
  </si>
  <si>
    <t xml:space="preserve">Talento_Humano </t>
  </si>
  <si>
    <t>Inicio</t>
  </si>
  <si>
    <t>%F</t>
  </si>
  <si>
    <t>Media</t>
  </si>
  <si>
    <t>Muy alta</t>
  </si>
  <si>
    <t>Muy baja</t>
  </si>
  <si>
    <t>%I</t>
  </si>
  <si>
    <t>Leve</t>
  </si>
  <si>
    <r>
      <t xml:space="preserve">Probabilidad o Frecuencia
</t>
    </r>
    <r>
      <rPr>
        <sz val="10"/>
        <rFont val="Arial"/>
        <family val="2"/>
      </rPr>
      <t>(Sobre las causas)</t>
    </r>
  </si>
  <si>
    <r>
      <t xml:space="preserve">Impacto
</t>
    </r>
    <r>
      <rPr>
        <sz val="10"/>
        <rFont val="Arial"/>
        <family val="2"/>
      </rPr>
      <t>(Sobre las consecuencias)</t>
    </r>
  </si>
  <si>
    <r>
      <t xml:space="preserve">Total Nivel de Exposición
</t>
    </r>
    <r>
      <rPr>
        <sz val="10"/>
        <rFont val="Arial"/>
        <family val="2"/>
      </rPr>
      <t>(F x I)</t>
    </r>
  </si>
  <si>
    <t xml:space="preserve">Responsable </t>
  </si>
  <si>
    <t xml:space="preserve">Acción </t>
  </si>
  <si>
    <t xml:space="preserve">Complemento </t>
  </si>
  <si>
    <t xml:space="preserve">Tipo de control </t>
  </si>
  <si>
    <t xml:space="preserve">Análisis y evaluación de controles </t>
  </si>
  <si>
    <t xml:space="preserve">Documentación </t>
  </si>
  <si>
    <t xml:space="preserve">Frecuencia </t>
  </si>
  <si>
    <t xml:space="preserve">Evidencia </t>
  </si>
  <si>
    <t>Preventivo</t>
  </si>
  <si>
    <t>Correctivo</t>
  </si>
  <si>
    <t>Detectivo</t>
  </si>
  <si>
    <t xml:space="preserve">% Control </t>
  </si>
  <si>
    <t>Implementación</t>
  </si>
  <si>
    <t>Manual</t>
  </si>
  <si>
    <t>Automático</t>
  </si>
  <si>
    <t xml:space="preserve">Implementación </t>
  </si>
  <si>
    <t>Sin documentar</t>
  </si>
  <si>
    <t>Documentado</t>
  </si>
  <si>
    <t>Continua</t>
  </si>
  <si>
    <t>Aleatoria</t>
  </si>
  <si>
    <t>Sin registro</t>
  </si>
  <si>
    <t>Con registro</t>
  </si>
  <si>
    <t xml:space="preserve">% Implementación </t>
  </si>
  <si>
    <t xml:space="preserve">Riesgo residual </t>
  </si>
  <si>
    <t>%F'</t>
  </si>
  <si>
    <t>Probabilidad o Frecuencia residual</t>
  </si>
  <si>
    <t>Impacto residual</t>
  </si>
  <si>
    <t>%I'</t>
  </si>
  <si>
    <r>
      <t xml:space="preserve">Total Nivel de Exposición ajustado 
</t>
    </r>
    <r>
      <rPr>
        <sz val="10"/>
        <rFont val="Arial"/>
        <family val="2"/>
      </rPr>
      <t>(F' x I')</t>
    </r>
  </si>
  <si>
    <t xml:space="preserve">Gestión de negocios y proyectos estratégicos </t>
  </si>
  <si>
    <t xml:space="preserve">Gestión técnica de la realización y circulación de contenidos </t>
  </si>
  <si>
    <t xml:space="preserve">Diseño y ejecución de la estrategia de circulación de contenidos </t>
  </si>
  <si>
    <t xml:space="preserve">Producción de contenidos </t>
  </si>
  <si>
    <t xml:space="preserve">Gestión digital para la creación, circulación y optimización de contenidos </t>
  </si>
  <si>
    <t xml:space="preserve">Gestión Jurídica, contractual y control disciplinario </t>
  </si>
  <si>
    <t xml:space="preserve">Gestión de recursos administrativos </t>
  </si>
  <si>
    <t>Servicio al Ciudadano</t>
  </si>
  <si>
    <t>Plazo de ejecución (fecha de inicio y finalización)</t>
  </si>
  <si>
    <t>Muy baja  (1)</t>
  </si>
  <si>
    <t>Baja  (2)</t>
  </si>
  <si>
    <t>Media (3)</t>
  </si>
  <si>
    <t>Alta (4)</t>
  </si>
  <si>
    <t xml:space="preserve">Muy alta (5) </t>
  </si>
  <si>
    <t>Leve (1)</t>
  </si>
  <si>
    <t xml:space="preserve">Es el máximo nivel de la combinación de probabilidad e impacto en la matriz de riesgos </t>
  </si>
  <si>
    <t>Es el valor máximo determinado en que la combinación de probabilidad e impacto resulta en nivel extremo y sobre el cual la alta dirección considera que no sería posible el logro de los objetivos de la entidad.</t>
  </si>
  <si>
    <t>Es el valor de la máxima desviación admisible del nivel de riesgo con respecto al valor del apetito de riesgo determinado por la entidad.</t>
  </si>
  <si>
    <t>Es el nivel de riesgo que la entidad puede aceptar en relación con sus objetivos, el marco legal y las disposiciones de la alta dirección. El apetito de riesgo puede ser diferente para los distintos tipos de riesgos que la entidad debe o desea gestionar.</t>
  </si>
  <si>
    <t>Consolidar una oferta de contenidos de interés ciudadano en diferentes formatos y plataformas que promuevan la participación de la ciudadanía.</t>
  </si>
  <si>
    <t>Implementar prácticas de innovación en diseño, gestión, producción y circulación de contenidos para el posicionamiento del Sistema de Comunicación Pública en la Bogotá Región y la generación de múltiples audiencias ciudadanas.</t>
  </si>
  <si>
    <t>Gestión de las Comunicaciones</t>
  </si>
  <si>
    <t>Gestión Financiera y Facturación</t>
  </si>
  <si>
    <t>Generar una cultura digital y de gestión del conocimiento para la optimización de los procesos internos y externos.</t>
  </si>
  <si>
    <t>Consolidar a Capital como una empresa que desarrolla nuevas estrategias de negocios de comunicación pública.</t>
  </si>
  <si>
    <t>Fortalecer la capacidad organizacional de Capital para ser una empresa transparente, eficiente y sostenible.</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</si>
  <si>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</si>
  <si>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</si>
  <si>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X</t>
  </si>
  <si>
    <t xml:space="preserve">Incluir temas de vigencia dentro de la planeacón estratégica </t>
  </si>
  <si>
    <t xml:space="preserve">Posibilidad de </t>
  </si>
  <si>
    <t>Equipo de planeación - profesional asignado y líder y/o responsable del proceso</t>
  </si>
  <si>
    <t>Tipo de control aplicado</t>
  </si>
  <si>
    <t xml:space="preserve">¿Cómo?
Causa Inmediata  </t>
  </si>
  <si>
    <t xml:space="preserve">¿Qué?
Impacto </t>
  </si>
  <si>
    <t xml:space="preserve">¿Por qué?
Causa raíz </t>
  </si>
  <si>
    <t>VERSIÓN: 10</t>
  </si>
  <si>
    <t>FECHA DE APROBACIÓN: 21/06/2022</t>
  </si>
  <si>
    <t>Ponderación controles (%)</t>
  </si>
  <si>
    <t>Realizar reportes de avances manipulados e inconsistentes respecto a la ejecución real de presupuesto y de metas en los proyectos de inversión de la Entidad</t>
  </si>
  <si>
    <t>debido a presiones externas para alterar la información</t>
  </si>
  <si>
    <t>En caso de identificar inconsistencias en los reportes, solicita aclaraciones y validaciones sobre estos para que, posteriormente, se haga el registro de la información final en el aplicativo de seguimiento correspondiente (SEGPLAN).</t>
  </si>
  <si>
    <t>1. Realizar revisiones periódicas de acuerdo con la programación de la SDP sobre el cumplimiento en la ejecución de los proyectos de inversión, como insumo de validación para el reporte y registro de información en el sistema SEGPLAN.</t>
  </si>
  <si>
    <t>1. Correos electrónicos con los responsables de las metas asociadas a los proyectos de inversión.
2. Reporte de información de seguimiento a la ejecución de proyectos de inversión en el sistema SEGPLAN, según la programación de la SDP.</t>
  </si>
  <si>
    <t>Profesional de Planeación.
Equipo de Planeación.
Responsables del reporte de metas de los proyectos de inversión</t>
  </si>
  <si>
    <t>Fecha inicial:
01/08/2022
Fecha de finalización:
31/07/2023</t>
  </si>
  <si>
    <t>1. Número de reportes realizados en el sistema SEGPLAN / Total de reportes según la programación de la SDP para los seguimientos en SEGPLAN de la vigencia.</t>
  </si>
  <si>
    <t>Revisar de forma periódica según la programación de la SDP, la información reportada sobre el cumplimiento en las metas de la entidad, a partir de la información remitida por los líderes y responsables de las mismas.</t>
  </si>
  <si>
    <t>Generar canales de comunicación internos y externos para fortalecer la gestión de la entidad, mediante estrategias comunicacional organizacional interna y estrategias de comunicación masiva de forma externa.</t>
  </si>
  <si>
    <t>Inicia con la formulación de políticas de comunicación del Canal tanto interna como externa y finaliza en su implementación y evaluación.</t>
  </si>
  <si>
    <t xml:space="preserve">atendiendo a intereses particulares internos o externos. </t>
  </si>
  <si>
    <t>de manera innecesaria, malintencionada, poco veraz o sesgada</t>
  </si>
  <si>
    <t xml:space="preserve">Difusión intencional de información sin los controles necesarios </t>
  </si>
  <si>
    <t xml:space="preserve">El profesional especializado de  Comunicaciones. </t>
  </si>
  <si>
    <t>Aplica una ruta de revisión del contenido a publicar o difundir.</t>
  </si>
  <si>
    <t>1. Comunicaciones entre Prensa y Comunicaciones y las diferentes áreas. 
2. Descripción de la ruta incluida en la Política de Comunicaciones.</t>
  </si>
  <si>
    <t>Profesional especializado de prensa y comunicaciones</t>
  </si>
  <si>
    <t>Producir contenidos audiovisuales que planteen la transformación de la sociedad hacia un modelo participativo e incluyente, bajo la política editorial que se construye para el cuatrienio "el ciudadano en el centro"</t>
  </si>
  <si>
    <t>El proceso comienza estableciendo directrices para la realización de nuevos productos multiplataforma, estableciendo una estrategia de producción y programación para todas las plataformas de circulación.
Para ello es necesario identificar las necesidades de clientes y audiencias del canal, y gestionar 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y educación
2. Proyectos periodísticos
3. Proyectos estratégicos
4. Producción de contenidos digitales
5. Producción de contenidos autopromos
6. Transmisiones culturales y deportivas</t>
  </si>
  <si>
    <t xml:space="preserve">afectación económica por procesos de selección inadecuados de la prestación de servicios y/o adquisición de bienes con los recursos asignados para la producción de contenidos </t>
  </si>
  <si>
    <t>con el fin obtener beneficio propio o para favorecer un tercero</t>
  </si>
  <si>
    <t>Debido a la ausencia o incumplimiento de controles adecuados, definidos por la oficina jurídica, para el proceso de selección y contratación de proveedores que prestan servicios de administración delegada, servicios logísticos y/o adquisición de contenidos</t>
  </si>
  <si>
    <t>Profesional especializado de producción grado 3 y/o Director Operativo</t>
  </si>
  <si>
    <t>Ofrecer a las audiencias una programación de contenidos de calidad que planteen la transformación de la sociedad hacia un modelo participativo e incluyente</t>
  </si>
  <si>
    <t>En la etapa inicial del proceso que corresponde a la planeación del mismo, se elabora un plan de programación acorde con las directrices de la Dirección Operativa y la Gerencia. En la etapa siguiente se realiza el diseño de la parrilla de programación semanal y la continuidad diaria de programación, se realiza el control de calidad de los contenidos para evaluar el cumplimiento de parámetros técnicos y editoriales para su correspondiente emisión.</t>
  </si>
  <si>
    <t>emisión de contenidos que no están asociados a la misionalidad de Capital o a un convenio o contrato suscrito por el canal</t>
  </si>
  <si>
    <t>Por presiones externas o conflictos de intereses de alguno(s) de los miembros de la cadena que define y pone en pantalla los contenidos a emitir</t>
  </si>
  <si>
    <t>Para favorecer a un tercero (persona, cliente o entidad)</t>
  </si>
  <si>
    <t>El profesional especializado de Programación grado 3 y el equipo de programación</t>
  </si>
  <si>
    <t>Hacen seguimiento y registro a la continuidad diaria de emisión, en cumplimiento de los procedimientos y manuales internos, para validar que los contenidos puestos en la parrilla den cumplimiento con los lineamientos editoriales de Capital.</t>
  </si>
  <si>
    <t>1. Acta en la que el director operativo aprueba la parrilla.
2. Correos electrónicos con la continuidad diaria de emisión.
3. Bitácoras diarias de seguimiento a la emisión.</t>
  </si>
  <si>
    <t>Profesional especializado de programación grado 3 
Auxiliar de tráfico</t>
  </si>
  <si>
    <t>1. Número de solicitudes realizadas al dirección operativa para la validación de la parrilla.
2. Número de correos electrónicos con la continuidad diaria de emisión.
3.  Número de bitácoras diarias de seguimiento a la emisión.</t>
  </si>
  <si>
    <t>recibir sanciones de tipo disciplinario, penal y/o fiscal, así como generar afectaciones en  la calidad de la emisión de la señal del canal.</t>
  </si>
  <si>
    <t>debido a la manipulación de la información precontractual para la adquisición de equipos y servicios asociados al proceso</t>
  </si>
  <si>
    <t xml:space="preserve">por el interés de obtener comisiones o beneficiar a terceros, así como por falta o incumplimiento de controles o lineamientos para establecer las condiciones técnicas, pliego de condiciones o reglas de participación según lo definido en el manual de contratación de Capital que se encuentre vigente. </t>
  </si>
  <si>
    <t>El profesional especializado grado 3 de técnica apoyado por su equipo de trabajo</t>
  </si>
  <si>
    <t>1. Total de procesos precontractuales, elaborados por técnica/ Total de procesos precontractuales  que requieren estudio de mercado.</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</si>
  <si>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</si>
  <si>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</si>
  <si>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Vinculación de una persona sin el cumplimiento de la totalidad de requisitos.</t>
  </si>
  <si>
    <t>Por influencia externa o por presión de un tercero.</t>
  </si>
  <si>
    <t>Sin la verificación del cumplimiento de la totalidad de requisitos.</t>
  </si>
  <si>
    <t>Profesional de Talento Humano
Subdirector administrativo</t>
  </si>
  <si>
    <t>Ejecutar procedimiento AGTH-PD-005 INGRESO DE SERVIDORES PUBLICOS : Puntos de control: 5 Actividades: 3 (Formato AGTH-FT-036 VERIFICACIÓN DEL CUMPLIMIENTO DE PERFIL DEL CARGO)
Cada vez que ingresa un servidor se realiza la validación de la documentación teniendo en cuenta lo definido en el procedimiento.
Con la aplicación del punto de control se verifica el cumplimiento de los requisitos mínimos para desempeñar un cargo.</t>
  </si>
  <si>
    <t xml:space="preserve">La información de la evaluación reposa en la historia laboral del servidor. </t>
  </si>
  <si>
    <t xml:space="preserve">1. Realizar una reunión interna en el Área de Recursos Humanos, abordando la temática de selección de personal. </t>
  </si>
  <si>
    <t xml:space="preserve">* Acta de reunión interna tratando el tema de selección de personal. </t>
  </si>
  <si>
    <t xml:space="preserve">Profesional de Talento humano </t>
  </si>
  <si>
    <t>Número de reuniones realizadas / número de reuniones programadas.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</si>
  <si>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</si>
  <si>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</si>
  <si>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 xml:space="preserve">Recibir sanciones de tipo disciplinario, penal y/o fiscal, así como ocasionar detrimento patrimonial  y daños en la imagen y reputación institucional </t>
  </si>
  <si>
    <t>Por no determinar de manera clara las condiciones técnicas de los servicios por adquirir o por discriminar tecnológicamente o comercialmente a proveedores u oferentes para favorecer a otros.</t>
  </si>
  <si>
    <t>Debido al interés de obtener comisiones o beneficiar a terceros, así como por falta de transparencia al interior del área en los procesos de contratación.</t>
  </si>
  <si>
    <t xml:space="preserve">El profesional Especializado de sistemas con el apoyo de su equipo de trabajo </t>
  </si>
  <si>
    <t>Se encarga de revisar que los anexos técnicos contengan información detallada de acuerdo a los bienes y/o servicios que se vayan a contratar, de manera que puedan evidenciar la pluralidad del mercado antes de realizar el proceso de convocatoria y contratación de los bienes y/o servicios requeridos por la entidad.</t>
  </si>
  <si>
    <t xml:space="preserve">Permitiendo determinar la necesidad de la entidad así como la oferta del mercado. Si se presentan falencias en la aplicación del control, se tomarán las medidas correspondientes para subsanar las mismas. 
Por solicitud del área jurídica podrán presentarse revisiones e investigaciones adicionales. </t>
  </si>
  <si>
    <t>Se encarga de comparar los valores históricos de la contratación de bienes y servicios con las condiciones actuales del mercado y las referencias de entidades estatales.</t>
  </si>
  <si>
    <t>A través  de un estudio de mercado que permita adelantar el proceso de contratación y surtir los tramites en las diferentes dependencias involucradas quienes sugieren los cambios a los que haya lugar. En caso de detectarse fallas, se toman acciones previas a la contratación para determinar el valor real de los bienes y/o servicios.</t>
  </si>
  <si>
    <t>1. Elaborar anexos técnicos para los procesos de adquisición de bienes y/o servicios que realiza el área.</t>
  </si>
  <si>
    <t>1. Anexo técnico de los procesos adelantados en el periodo</t>
  </si>
  <si>
    <t>2. Identificar los valores de referencia históricos de la entidad y del sector (Colombia Compra Eficiente)</t>
  </si>
  <si>
    <t>1. Estudios del mercado y análisis del sector de los procesos adelantados</t>
  </si>
  <si>
    <t>Profesional Especializado de Sistemas</t>
  </si>
  <si>
    <t>1. Número de anexos técnicos elaborados / Total de contratos de adquisición de bienes y servicios del área.</t>
  </si>
  <si>
    <t>1. Número de estudios de mercado y análisis de sector adelantados por adquisición de bienes y/o servicios / Total de contratos de adquisición de bienes y servicios del área.</t>
  </si>
  <si>
    <t>alteración de la información, pérdida de la misma y pérdida de la credibilidad de la gestión documental de la entidad así como sanciones e investigaciones, procesos disciplinarios, fiscales, penales y pérdidas económicas para el Canal.</t>
  </si>
  <si>
    <t xml:space="preserve">por manipulación de la información para beneficio de un tercero </t>
  </si>
  <si>
    <t>Debido a intereses particulares sobre cualquier documento con información de la entidad así como por falta de control con el custodio documental y la confidencialidad de la información con el equipo de trabajo.</t>
  </si>
  <si>
    <t>El equipo de gestión documental</t>
  </si>
  <si>
    <t xml:space="preserve">Se encarga de llevar a cabo el control al préstamo y consulta de los documentos físicos teniendo en cuenta aquellos criterios definidos en el documento AGRI-GD-PD-004 PRÉSTAMO Y CONSULTA DOCUMENTAL, específicamente en los puntos de control 6 y 7 del mismo </t>
  </si>
  <si>
    <t xml:space="preserve">se encarga de llevar a cabo el control al préstamo y consulta de los documentos electrónicos y/o Digitales teniendo en cuenta lo criterios definidos en el documento AGRI-GD-PD-004 PRESTAMO Y CONSULTA DOCUMENTAL específicamente en los puntos de control 6 y 7 del mismo </t>
  </si>
  <si>
    <t>Dejando la trazabilidad de la información asociada al préstamo de los documentos físicos del Archivo Central de la entidad.</t>
  </si>
  <si>
    <t xml:space="preserve">Dejando la trazabilidad de la información asociada al préstamo o a la generación de accesos a los documentos digitales del archivo central.  </t>
  </si>
  <si>
    <t>1. Realizar la solicitud de préstamo por correo electrónico.
2. Registrar la solicitud en la base de datos de préstamos.
3. Realizar la entrega del expediente solicitado en formato digital dejando la evidencia de entrega por medio de correo electrónico.</t>
  </si>
  <si>
    <t>1. Correo de solicitud de préstamo de expedientes.
2. Base de datos de control de préstamos de expedientes.
3. Correo electrónico de evidencia de entrega y/o devolución de expedientes.</t>
  </si>
  <si>
    <t xml:space="preserve">Líder de Gestión Documental 
Equipo de Gestión Documental </t>
  </si>
  <si>
    <t>1. Información registrada y actualizada en el formato de préstamo de expedientes</t>
  </si>
  <si>
    <t>ocasionarle detrimento patrimonial a la entidad así como investigaciones disciplinarias penales y fiscales a los diferentes integrantes del equipo de trabajo,</t>
  </si>
  <si>
    <t xml:space="preserve">debido a exceso en la discrecionalidad del flujo de información relacionada </t>
  </si>
  <si>
    <t xml:space="preserve">principalmente con debilidades en los controles de entrada y salida de elementos,  </t>
  </si>
  <si>
    <t xml:space="preserve">El técnico de servicios administrativos y su equipo de trabajo </t>
  </si>
  <si>
    <t>Lo anterior permite llevar a cabo la salida no controlada de elementos del inventario del Canal. En caso de presentarse fallas en la aplicación del control.</t>
  </si>
  <si>
    <t xml:space="preserve">se encarga de llevar a cabo la ejecución del procedimiento AGRI-SA-PD-010 TOMA FÍSICA DE INVENTARIOS, específicamente en lo relacionado con los puntos de control: 3,6, 7 y 9 con el fin de tener actualizado el estado de los elementos que hacen parte de los activos de la entidad, </t>
  </si>
  <si>
    <t>a través del sistema de inventarios  que  permite prevenir o detectar las causas que pueden dar origen al riesgo, En caso de detectarse anomalías o fallas en el flujo de información se procede con las investigaciones correspondientes tanto internas como externas (proceso disciplinario, investigaciones con entes de control, autoridades entre otros)</t>
  </si>
  <si>
    <t>se encarga de llevar a cabo el proceso de contratación de la empresa de seguridad que incluye el sistema de seguridad física y tecnológica para la custodia de los bienes de la entidad, dentro de la contratación se solicita lo siguiente: 
* Personal capacitado
* Cámaras de monitoreo en HD
* Sistema de comunicación
* Protocolos de seguridad para disminuir riesgos de pérdida.</t>
  </si>
  <si>
    <t>En caso de detectarse fallas o problemas con la aplicación del control se realiza un control sobre las observaciones identificadas a través de la supervisión del contrato de vigilancia aplicando los protocolos definidos a partir de lo pactado en el contrato.</t>
  </si>
  <si>
    <t>Se encarga de llevar a cabo la ejecución del procedimiento AGRI-SA-PD-008 SALIDA DE ELEMENTOS DEL ALMACÉN, específicamente en lo relacionado con los puntos de control 2,3,6,7 y 8 para el control de salidas de elementos de la entidad. 
Esto a través del sistema de inventario que permite realizar cualquier movimiento para los bienes contando con la trazabilidad documental respectiva.</t>
  </si>
  <si>
    <t xml:space="preserve">1. Ejecutar el procedimiento AGRI-SA-PD-008 SALIDA DE ELEMENTOS DEL ALMACÉN y actualización en caso de  requerirlo. </t>
  </si>
  <si>
    <t>1. Salidas de elementos del almacén debidamente firmadas por los responsables de los bienes de Propiedad, planta y Equipo de Canal Capital</t>
  </si>
  <si>
    <t>2. Ejecutar el procedimiento AGRI-SA-PD-010 TOMA FÍSICA DE INVENTARIOS de acuerdo con la periodicidad definida</t>
  </si>
  <si>
    <t>2. Actas de reuniones firmadas por el área de Servicios Administrativos junto con registro fotográfico de la toma física realizada.</t>
  </si>
  <si>
    <t>3. Revisión de las obligaciones contractuales del servicio de vigilancia de la entidad en su etapa precontractual
4. Solicitar anualmente un estudio de seguridad para Capital.</t>
  </si>
  <si>
    <t>3. Contrato de seguridad firmado. 
4. Estudios de seguridad de los lugares donde se presta el servicio de vigilancia y seguridad privada</t>
  </si>
  <si>
    <t xml:space="preserve">Técnico de Servicios Administrativos  </t>
  </si>
  <si>
    <t>Fecha de inicio:
01/08/2022
Fecha de finalización:
31/07/2023</t>
  </si>
  <si>
    <t>1. Documentos de salida de elementos del almacén debidamente firmadas por los responsables de los nuevos bienes de Propiedad, planta y Equipo de Canal Capital</t>
  </si>
  <si>
    <t>1. Un (1) documento con el estudio de seguridad.
2. Una (1) minuta contractual del servicio de vigilancia con las obligaciones definidas por la entidad.</t>
  </si>
  <si>
    <t>Gestión de recursos administrativos - Sistemas</t>
  </si>
  <si>
    <t>Gestión de recursos administrativos - gestión documental</t>
  </si>
  <si>
    <t>Gestión de recursos administrativos - Servicios Administrativos</t>
  </si>
  <si>
    <t>Conceptualizar, diseñar y/o ejecutar estrategias de comunicación pública y estrategias de 360o que establezcan una relación entre los públicos de interés y las entidades, a través de propuestas que ubiquen a la ciudadanía en el centro de los objetivos, de modo que generen experiencias relevantes y memorables.</t>
  </si>
  <si>
    <t>Este proceso comprende las acciones relacionadas con la planeación, diseño y /o ejecución de estrategias de comunicación tradicional y no tradicional definida por Capital para cada vigencia</t>
  </si>
  <si>
    <t xml:space="preserve">1. Número de reuniones de tráfico realizadas </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</si>
  <si>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</si>
  <si>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Inicia con la programación y ejecución presupuestal, continua con la generación de la obligación y los pagos realizados, expedición y pago de facturas (recaudo de cartera) de acuerdo a los servicios prestados y finaliza con el cierre contable
y presentación de los Estados Financieros.</t>
  </si>
  <si>
    <t>Posibilidad de</t>
  </si>
  <si>
    <t xml:space="preserve">Falta de control en el número consecutivo de radicación. 
Falta de herramientas ofimáticas que ejerzan control sobre el consecutivo generando las alertas necesarias. 
 </t>
  </si>
  <si>
    <t>Registrar información financiera errada.</t>
  </si>
  <si>
    <t xml:space="preserve">Falta de controles desde el origen (áreas productoras de la información) hasta el registro de la misma en la Subdirección Financiera. 
</t>
  </si>
  <si>
    <t>Con el fin de beneficiar a un tercero.</t>
  </si>
  <si>
    <t>Subdirector Financiero.
Profesionales de la Subdirección Financiera.</t>
  </si>
  <si>
    <t xml:space="preserve">El número de radicado y el número de orden de pago permiten verificar cuáles cuentas no llegan a Tesorería en el mismo orden para hacer el respectivo seguimiento. </t>
  </si>
  <si>
    <t xml:space="preserve">El equipo de la Subdirección Financiera cuenta con personal para cada actividad durante el proceso de radicación, inclusión , contabilización y pago de las OP y ejecución presupuestal. 
El saldo del registro presupuestal no permite pagar un mayor valor al pactado en el contrato. 
Las conciliaciones detectan un mayor valor pagado. 
Los informes presentados por la Subdirección Financiera generan alertas sobre los servicios efectivamente prestados. </t>
  </si>
  <si>
    <t xml:space="preserve">Al momento de radicar las órdenes de pago se hace un revisión completa del contrato, los pagos, el Registro Presupuestal las fechas de cobro y los montos establecidos. Lo cual garantiza que se efectúa el pago pactado entre las partes. 
Al momento de recibir la solicitud de facturas se realiza la validación en SECOP II, en las bases de datos y el cumplimiento de la formalidad establecido en el procedimiento. 
Lo anterior genera el insumo para los reportes financieros mensuales. </t>
  </si>
  <si>
    <t>Subdirector Financiero.
Profesionales de la Subdirección Financiera.
Generadores de información de otras áreas.</t>
  </si>
  <si>
    <t xml:space="preserve">1. Informe de ORDPAGO trámite de cuentas. 
Este reporte genera fecha de liquidación y de pago de las cuentas. </t>
  </si>
  <si>
    <t xml:space="preserve">1. Procedimientos actualizados y publicados
2. Política Financiera actualizada. 
3. Conciliaciones mensuales y cruces de información. 
4. Informe mensual de Gestión Financiera. </t>
  </si>
  <si>
    <t xml:space="preserve">Subdirectora Financiera.
Profesionales de la Subdirección Financiera.
Generadores de Información. </t>
  </si>
  <si>
    <t>1. Vigilar que las cuentas se paguen dentro de los tiempos establecidos dentro del procedimiento. 
2. Realizar seguimiento al número consecutivo de radicación y número de orden de pago. 
3. Realizar seguimiento mensual a todas las cuentas radicadas validando que se encuentren liquidadas.</t>
  </si>
  <si>
    <t>1. Número de cuentas tramitadas/ Número de cuentas radicadas. 
2. Fecha de pago/ Fecha de radicación.
3. Informe de Ordpago.</t>
  </si>
  <si>
    <t xml:space="preserve">1. Número de conciliaciones 
2. Informes de gestión financiera. </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</si>
  <si>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</si>
  <si>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En lo relacionado con los asuntos contractuales, el proceso Inicia con el planteamiento de las necesidades de contratación desde las diferentes unidades funcionales del canal, continua con el respectivo análisis y asesoría en torno a los procedimientos a seguir dependiendo del tipo de contratación que deba realizarse, incluyendo el acompañamiento en la ejecución y liquidación de los procesos contractuales.
En lo relacionado con los asuntos jurídicos, el proceso inicia con la recepción de información del nivel interno y externo, y finaliza con la expedición de conceptos, respuestas a derechos de petición, respuestas a acción de tutela, y adelantamiento de procesos ante la jurisdicción.</t>
  </si>
  <si>
    <t>Establecer en los estudios de conveniencia y oportunidad y/o en los en los pliegos de condiciones, disposiciones que permitan direccionar hacia un grupo y/o firma en particular, la obtención de un contrato determinado</t>
  </si>
  <si>
    <t xml:space="preserve">por acción u omisión generada con dolo, presión de superiores o terceros, </t>
  </si>
  <si>
    <t>en busca de un beneficio privado resultando en una desviación de la gestión pública.</t>
  </si>
  <si>
    <t>La Coordinación Jurídica y el área requirente en los procesos contractuales</t>
  </si>
  <si>
    <t>Dar cumplimiento a lo definido en el  AGJC-CN-MN-001 MANUAL DE CONTRATACIÓN, teniendo en cuenta lo descrito en la sección ETAPAS DEL PROCESO DE CONTRATACIÓN - ETAPA DE PLANEACIÓN - Estudios y documentos previos, en la cual se establece que para personas naturales y jurídicas se debe realizar la verificación de idoneidad y experiencia de conformidad con la necesidad planteada por la dependencia solicitante de la contratación.</t>
  </si>
  <si>
    <t>Los controles establecidos por la Coordinación Jurídica no tiene el alcance de detectar las desviaciones de corrupción que se generen en el área requirente, toda vez que no se cuenta con el conocimiento técnico que permita establecer si realmente el bien o servicio solicitado es en efecto una necesidad, además bajo los parámetros establecidos por el área solicitante. Es por ello que la Coordinación Jurídica admite bajo el principio de buena fe, que la solicitud de contracción realizada por el área requirente, se ajusta a la realidad del Canal.
Durante el proceso de definición de los estudios de conveniencia y oportunidad y/o en los pliegos de condiciones se realizan mesas de trabajo con el fin de aclarar las inquietudes que surjan en los procesos de contratación, con el área requirente.</t>
  </si>
  <si>
    <t>1. Realizar dos jornadas de socialización sobre el Manual de contratación, en especial la relacionada con la elaboración de estudios previos indicando a las áreas las razones por las cuales no se debe direccionar ningún proceso de contratación en ninguna de sus modalidades.</t>
  </si>
  <si>
    <t>1. Acta de asistencia a jornada de socialización, presentación.</t>
  </si>
  <si>
    <t>Profesional especializado del área jurídica y contractual</t>
  </si>
  <si>
    <t>1. No. De actividades ejecutadas / No. De actividades programadas.</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</si>
  <si>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</si>
  <si>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</si>
  <si>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Facilitar copias de material audiovisual</t>
  </si>
  <si>
    <t xml:space="preserve"> sin el debido procedimiento </t>
  </si>
  <si>
    <t xml:space="preserve">Cada vez que se reciba una solicitud de copia de material audiovisual se debe registrar en el formato AAUT-FT-008 SEGUIMIENTO Y CONTROL DE PQRS toda la información pertinente, lo cual garantiza que se reduzca al máximo la posible desviación de la solicitud de copias. </t>
  </si>
  <si>
    <t>Semanalmente se revisa el formato AAUT-FT-008
SEGUIMIENTO Y CONTROL DE PQRS y las respuestas dadas a los ciudadanos sobre las solicitudes de copias, con el fin de garantizar la gestión, trámite y respuesta de todas y cada una de las solicitudes.</t>
  </si>
  <si>
    <t>1. Emitir una comunicación a las áreas involucradas en el proceso de copias de material audiovisual donde se socialice el debido cumplimiento del procedimiento establecido AAUT-PD-001 ATENCIÓN Y RESPUESTA A REQUERIMIENTOS DE LA CIUDADANIA, específicamente del punto de control de la actividad tres.</t>
  </si>
  <si>
    <t>1.  Comunicación enviada a las áreas competentes a través de correo electrónico.</t>
  </si>
  <si>
    <t>Auxiliar de Atención al Ciudadano</t>
  </si>
  <si>
    <t>1.  Al menos dos comunicaciones enviada a las áreas competentes.</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</si>
  <si>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</si>
  <si>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 xml:space="preserve">Inicia con la formulación del Plan Anual de Auditoría, continúa con la ejecución de las actividades programadas y finaliza con los seguimientos a los planes de mejoramiento y demás informes de carácter normativo. </t>
  </si>
  <si>
    <t>recibir y/o solicitar dádivas o beneficios a nombre propio o de terceros, omitiendo observaciones detectadas, en los informes de resultados o</t>
  </si>
  <si>
    <t>usando inadecuadamente la información a la que se tiene acceso.</t>
  </si>
  <si>
    <t>El Jefe de la Oficina de Control Interno</t>
  </si>
  <si>
    <t>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t>
  </si>
  <si>
    <t>En caso de detectarse fallas en la operación del control, se realiza la verificación comparando los soportes remitidos por el área responsable de reportar la información versus papeles de trabajo e informe consolidado.</t>
  </si>
  <si>
    <t xml:space="preserve">El Comité Institucional de Coordinación de Control Interno </t>
  </si>
  <si>
    <t>supervisa las responsabilidades establecidas en el CCSE-PO-003 Estatuto de auditoría mediante la presentación periódica de su cumplimiento por parte del Jefe de la Oficina de Control Interno, así como de los resultados de las evaluación(es) y/o seguimiento(s) efectuados.</t>
  </si>
  <si>
    <t>En caso de detectarse fallas en la operación del control, se verifica lo observado por el área con los soportes entregados por el área, en caso de no corresponder se procede a la modificación de manera previa a la publicación o emisión del seguimiento.</t>
  </si>
  <si>
    <t xml:space="preserve">Los profesionales de la Oficina de Control Interno </t>
  </si>
  <si>
    <t>diligencian y firman el formato "COMPROMISO ÉTICO DEL AUDITOR INTERNO CANAL CAPITAL" de conformidad con lo requerido en el CCSE-PO-004 Código de ética para auditores internos y el Jefe de la Oficina de Control Interno verifica que se diligencien y los remite al expediente contractual.</t>
  </si>
  <si>
    <t>En caso de detectarse fallas en la operación del control, se programan capacitaciones internas sobre el contenido del código y otros temas que fortalezcan las capacidades del equipo de la Oficina de Control Interno.</t>
  </si>
  <si>
    <t>suscriben sus contratos de prestación de servicios, incluida la cláusula de confidencialidad y uso de la información.</t>
  </si>
  <si>
    <t>En caso de detectarse fallas en la operación del control, se programan capacitaciones internas tanto del equipo de la Oficina de Control Interno como de la Coordinación Jurídica en materia de contratación que fortalezcan el conocimiento del equipo en aspectos de contratación y demás temas relacionados. El supervisor en sus diferentes informes reporta al Ordenador del Gasto presuntos incumplimientos para adelantar las investigaciones a que haya lugar.</t>
  </si>
  <si>
    <t>1. Revisión y/o actualización del procedimiento AUDITORIAS DE GESTIÓN [CCSE-PD-002].
2. Revisión y/o actualización del procedimiento SEGUIMIENTOS [CCSE-PD-003].
3. Socializar el Procedimiento AUDITORIAS DE GESTIÓN (CCSE-PD-002) revisado o actualizado en la vigencia. 
4. Socializar el Procedimiento SEGUIMIENTOS (CCSE-PD-003) revisado o actualizado en la vigencia.</t>
  </si>
  <si>
    <t>1. Procedimientos revisados y/o actualizados.
2. Acta de reunión de la socialización de los procedimientos revisados o actualizados.</t>
  </si>
  <si>
    <t xml:space="preserve">Jefe de la Oficina de Control Interno y Profesionales de la Oficina de Control Interno </t>
  </si>
  <si>
    <t xml:space="preserve">1. Plan de Fomento de la Cultura del Autocontrol.
2. Seguimiento al Plan de Fomento de la Cultura del Autocontrol. </t>
  </si>
  <si>
    <t>1. Código de ética revisado y/o actualizado. 
2. Acta de reunión de socialización del documento revisado y/o actualizado.
3. Compromiso ético del auditor suscrito.</t>
  </si>
  <si>
    <t xml:space="preserve">1. Revisar y/o actualizar el Estatuto de Auditoría - Canal Capital
2. Revisar y/o actualizar el Manual de Auditoría Interna - Canal Capital
3. Socialización del Estatuto de Auditoría Interna y Manual de Auditoría al equipo de la Oficina de Control Interno. </t>
  </si>
  <si>
    <t>1. Formular el Plan de Fomento de la Cultura del Autocontrol.
2. Realizar seguimiento al Plan de Fomento de la Cultura del Autocontrol mínimo una (1) vez al mes.</t>
  </si>
  <si>
    <t>1. Procedimientos revisados y/o actualizados y socializados / 2</t>
  </si>
  <si>
    <t>1. Plan de fomento formulado / 1
2. Seguimientos adelantados / 11</t>
  </si>
  <si>
    <t>1. Documento revisado y/o actualizado y socializado / 1
2. Compromiso ético del auditor suscrito en el expediente de cada integrante de la OCI.</t>
  </si>
  <si>
    <t>1. Documentos revisados y/o actualizados y socializados / 2</t>
  </si>
  <si>
    <t>Versión</t>
  </si>
  <si>
    <t>01 de agosto de 2022</t>
  </si>
  <si>
    <t>Se revisa y actualiza con los responsables de los diferentes procesos la información de la matriz de riesgos de corrupción de la entidad, de acuerdo con la metodología vigente. Esta matriz fue puesta en consideración ante la ciudadanía y grupos de interés, para su conocimiento y aportes en su consolidación, como parte de la estrategia definida en el marco del Plan Anticorrupción y de atención al Ciudadano - PAAC, sin que en el plazo establecido se recibieran observaciones.</t>
  </si>
  <si>
    <t>1. Documento drive que da soporte del seguimiento ejecutivo realizado a las cuentas en su medio de soporte</t>
  </si>
  <si>
    <t xml:space="preserve">obtención de comisiones u otro tipo de ventajas con los clientes de proyectos estratégicos,
</t>
  </si>
  <si>
    <t>favoreciendo intereses particulares</t>
  </si>
  <si>
    <t>en detrimento de la rentabilidad de Capital.</t>
  </si>
  <si>
    <t>El procedimiento "MCOM-PD-002 Gestión proyectos y negocios estratégicos" cuenta con la descripción de elementos rigurosos para la formulación y presentación de las propuestas y formalización de los contratos u ofertas comerciales que incluyen revisiones de aspectos técnicos, misionales, jurídicos y financieros, así mismo la resolución de tarifas y el seguimiento a la gestión del equipo de proyectos estratégicos presenta información confiable y trazable</t>
  </si>
  <si>
    <t>En caso de identificarse desviaciones en la formulación de cotizaciones  y/o propuesta creativa y presupuesto, así como para la aplicación de descuentos, el líder de proyectos estratégicos (contratista) y/o el profesional de ventas y mercadeo realizaran la revisión de los antecedentes del evento y el contexto del mismo y posteriormente elevara al caso al Gerente, con base en la decisión que esta instancia tome, se realizaran las acciones correspondientes</t>
  </si>
  <si>
    <t>AAUT-RC-002</t>
  </si>
  <si>
    <t>afectación en la prestación de servicios asociados al otorgamiento de permisos de retransmisión de señal,</t>
  </si>
  <si>
    <t>a cambio de beneficios económicos personales.</t>
  </si>
  <si>
    <t>a través de la solicitud de cobros no autorizados</t>
  </si>
  <si>
    <t>Revisar y actualizar (si es el caso) la información relacionada con los costos asociados a la prestación de otros procedimientos administrativos -OPAS y servicios, de acuerdo con lo registrado tanto en el SUIT como en la GTyS de la entidad, con el fin de que no se presenten situaciones de cobros no autorizados.</t>
  </si>
  <si>
    <t xml:space="preserve">Información de la GTyS y SUIT revisada y ajustada (si es el caso) en el componente de cobros asociados. </t>
  </si>
  <si>
    <t xml:space="preserve">1. Una revisión realizada en el año </t>
  </si>
  <si>
    <t>Cada vez que se reciba una solicitud de permiso de retransmisión de señal, brinda la orientación al solicitante frente a las actividades que debe adelantar para el otorgamiento del permiso mencionado, indicando que los pasos a seguir se encuentran descritos tanto en el Sistema Único de Información y Trámites - SUIT, como en la Guía de Trámites y Servicios - GTyS.</t>
  </si>
  <si>
    <t>Descripción:</t>
  </si>
  <si>
    <t>para el favorecimiento de un tercero</t>
  </si>
  <si>
    <t xml:space="preserve">Se realiza una verificación continua de la información a publicar que permite identificar cualquier tipo de desviación o diferencia. </t>
  </si>
  <si>
    <t xml:space="preserve">1. Mantener la aplicación de la ruta de revisión del contenido a publicar o difundir por parte de Prensa y Comunicaciones. 
2. Incluir la descripción de la ruta de revisión de contenido a publicar en la Política de Comunicaciones . </t>
  </si>
  <si>
    <t>1. Política de Comunicaciones con la ruta de aprobación incluida.</t>
  </si>
  <si>
    <t>Líder de proyectos estratégicos y
Profesional grado 1 de ventas y mercadeo</t>
  </si>
  <si>
    <t xml:space="preserve">El Líder de proyectos estratégicos y/o el profesional grado 1 de ventas y mercadeo, cada vez que se perfecciona un contrato u oferta de servicio, realizan la asignación de los productores para las diferentes cuentas del área, así mismo realizan las reuniones de tráfico (mínimo dos veces en el mes) con los equipos de proyectos estratégicos (comunicación pública y negocios estratégicos). Como soporte de la ejecución de estas actividades se realiza el registro de la información en la herramienta dispuesta para este fin.
Nota: este control incluye la información relacionada con contratos ejecutados directamente por los equipos de la dirección operativa.
</t>
  </si>
  <si>
    <t>Líder de proyectos estratégicos y/o
Profesional grado 1 de ventas y mercadeo</t>
  </si>
  <si>
    <r>
      <t xml:space="preserve">Cada vez que se identifica la necesidad de adquisición de contenidos o servicios logísticos para la Dirección Operativa, los equipos técnicos, financieros y jurídicos designados para el apoyo de los procesos de contratación de bienes y servicios, realizan la definición de las condiciones técnicas, jurídicas y financieras para la contratación de los proveedores requeridos para la producción de contenidos audiovisuales. Lo anterior con el objetivo de garantizar el cumplimiento del principio de selección objetiva y convalidando los requisitos mínimos definidos por Capital para la contratación de proveedores en el marco del Manual de contratación y procedimientos relacionados que se encuentren vigentes. 
</t>
    </r>
    <r>
      <rPr>
        <b/>
        <sz val="9"/>
        <rFont val="Arial"/>
        <family val="2"/>
      </rPr>
      <t>Nota:</t>
    </r>
    <r>
      <rPr>
        <sz val="9"/>
        <rFont val="Arial"/>
        <family val="2"/>
      </rPr>
      <t xml:space="preserve"> 
Se realiza una descripción ampliada de los responsables del control, los cuales participaran, según corresponda y de acuerdo con la etapa precontractual:
Coordinador de producción cambiar por profesional especializado grado 3
Profesional universitario de producción cambiar por profesional especializado grado 2
Profesional grado 1 de ventas y mercadeo
Contratista designado para coordinar las actividades del equipo digital
Contratista designado para coordinar las actividades del proyectos estratégicos
Contratista designado para coordinar las actividades del equipo cultura - ciudadanía y educación
Contratista designado como productor de contenido, ejecutivo y/o logístico de un proyecto audiovisual
Colaboradores de técnica y/o programación, según corresponda y de acuerdo a la pertinencia de la producción
Colaboradores de la subdirección financiera, jurídica y administrativa designados</t>
    </r>
  </si>
  <si>
    <t>Expediente con la información precontractual para  la contratación de los proveedores requeridos por la dirección operativa tales como estudio previo y soportes.
Esta información puede visualizarse en una carpeta drive compartida o en el link de Secop II (el medio de soporte y el lugar de almacenamiento será determinado por el área jurídica de la entidad y el equipo de la Dirección Operativa seguirá los lineamientos por dicha instancia definidos).</t>
  </si>
  <si>
    <t>Número de expedientes cargados  carpeta drive compartida o en el link de Secop II</t>
  </si>
  <si>
    <t>En caso de identificar una posible desviación, el profesional especializado de programación grado 3 o el director operativo realizará el análisis e indagación de la situación presentada sobre programación de contenidos que no están asociados a la misionalidad de Capital o a un convenio o contrato suscrito por el canal.</t>
  </si>
  <si>
    <t>1. El profesional especializado de programación grado 3 y el auxiliar de tráfico realizan mínimo una vez al mes solicitudes a la Dirección Operativa para la validación de la parrilla de programación y/o novedades.
2. El auxiliar de tráfico remite los correos electrónicos comunicando a las áreas competentes la continuidad de emisión de cada día.
3. Los operadores de máster diligencian diariamente las bitácoras de seguimiento de los contenidos emitidos
Todo lo anterior se realiza con el objeto de verificar el cumplimiento de los puntos de control en la gestión de la programación en relación con contenidos que no provienen de los equipos de producción o comercialización del canal.</t>
  </si>
  <si>
    <t>Garantizar, evaluar y monitorear el correcto funcionamiento de la infraestructura tecnológica, que permita la difusión de la señal del Canal,  realizando la ejecución oportuna de las adquisiciones de equipos y/o contratos de soporte correspondientes.</t>
  </si>
  <si>
    <t>El proceso de Gestión técnica de la realización y circulación de contenidos  comprende las acciones relacionadas con:
* Proceso de contratación para la renovación, actualización y/o reestructuración de la infraestructura tecnológica, así como la contratación de soporte especializado y autorizado por el fabricante sobre la misma,, de acuerdo a los lineamientos establecidos en el manual de contratación de capital que se encuentre vigente</t>
  </si>
  <si>
    <t>cada vez que se tiene la necesidad de contratación que requiere estudios de mercado y de acuerdo al Plan Anual de Adquisiciones, se atienden los lineamientos definidos en el documento AGJC-CN-MN-001 Manual de contratación que se encuentre vigente, estableciendo las condiciones y validándola con la información suministrada por los oferentes.</t>
  </si>
  <si>
    <t xml:space="preserve">En caso de identificar una posible desviación se tomarán las medidas correspondientes. Por solicitud del área jurídica podrán presentarse revisiones e investigaciones adicionales. </t>
  </si>
  <si>
    <t xml:space="preserve">El Profesional Especializado grado 3 de técnica o el ingeniero de apoyo de técnica - servicio temporal o a quien delegue, cada vez que requieran iniciar un proceso de contratación en el cual sea necesario efectuar un estudio de mercado realiza las siguientes acciones:
1. Proyección de un anexo técnico
2. Invitación a cotizar a empresas con experiencia en el producto o servicios a contratar
3. Comparación de las ofertas </t>
  </si>
  <si>
    <t>Carpeta "estudio de mercado" con la siguiente información:
1. Estudio de mercado correspondiente al proceso a contratar cuando aplique.
2. Ofertas de proveedores
3. Anexos técnicos
4. Archivo "cuadro consolidado"
5. "AGJC-CN-FT-028 listado de documentos para contratar"</t>
  </si>
  <si>
    <t>Profesional especializado grado 3 de técnica</t>
  </si>
  <si>
    <t>de recibir o solicitar cualquier dádiva o beneficio</t>
  </si>
  <si>
    <t xml:space="preserve">Demora injustificada en los pagos para obligar al contratista a dar una dádiva a cambio de agilizar el pago. </t>
  </si>
  <si>
    <t xml:space="preserve">El equipo de la Subdirección Financiera cuenta con personal para cada actividad durante el proceso de radicación, inclusión , contabilización y pago de las OP y ejecución presupuestal. 
Además existe un formulario de radicación que genera un número consecutivo de Orden de Radicación y fecha, generando un correo electrónico a la persona que radica la cuenta.
El proceso genera adicionalmente un número consecutivo de Orden de Pago. </t>
  </si>
  <si>
    <t>1. Revisar y mantener actualizados los procedimientos y la Política Financiera de la Subdirección Financiera, para que los mismos cumplan  con la normatividad en materia financiera.
2. La conciliación bancaria, la conciliación entre las áreas de la Subdirección Financiera y la conciliación con áreas generadoras de información constituyen la garantía de obtener información depurada y mitigar el riesgo de corrupción. 
3. El informe mensual de Gestión Financiera  permite generar alertas en otras áreas cuando se enteran de los resultados.</t>
  </si>
  <si>
    <t>a cambio de beneficios económicos personales, ocasionado por el desconocimiento u omisión del procedimiento frente a los requisitos que se deben tener en cuenta para la entrega de las copias, las tarifas o los costos incurridos, así como la falta de comunicación entre las áreas, lo que podría ocasionar detrimento de los recursos y posibles investigaciones por incumplimiento a la Ley de derechos de autor y derechos de imagen</t>
  </si>
  <si>
    <t>La auxiliar de atención al ciudadano o quien haga sus veces</t>
  </si>
  <si>
    <t xml:space="preserve">El SUIT y la GTyS contemplan que el proceso para solicitar el permiso de retransmisión de señal no tiene costos asociados. En caso de identificar que se adelantan cobros no autorizados o que se ofrezca dádivas para agilizar la gestión, se adelantarán las investigaciones y sanciones pertinentes. </t>
  </si>
  <si>
    <t>generar detrimentos patrimoniales, sanciones al equipo de la Oficina de Control Interno y/o impedir el inicio de indagaciones y/o investigaciones disciplinarias, penales y/o fiscales por</t>
  </si>
  <si>
    <t>1. Revisar y/o actualizar el Código de Ética del Auditor - Canal Capital.
2. Suscribir el Compromiso Ético del Auditor Interno al inicio de la nueva contratación- Canal Capital y remitir al expediente de cada integrante de la OCI.
3. Socializar a los integrantes de la OCI, sobre el Código de Ética del Auditor y el Código de Integridad.</t>
  </si>
  <si>
    <t xml:space="preserve">1. Estatuto de auditoría revisado y/o actualizado.
2. Manual de auditoría revisado y/o actualizado.
3. Acta de reunión de socialización de los documentos revisados y/o actualizados. </t>
  </si>
  <si>
    <t>El Profesional especializado de producción grado 3 o grado 2 de producción y/o director operativo</t>
  </si>
  <si>
    <t>verifica que la formulación de condiciones técnicas y financieras contenidas en los documentos precontractuales a radicar en el área juridica, para la adquisición de los bienes o servicios requeridos en el marco de la producción de contenidos audiovisuales, esten en coherencia con los lineamientos institucionales definidos en el Plan Anual de Adquisiciones - PAA y/o AGJC-CN-MN-001 manual de contratación que se encuentre vigente, según corresponda.</t>
  </si>
  <si>
    <t>a través de la firma del estudio previo suministrado al área juridica para iniciar la etapa contractual, y una vez formalizado la minuta se evidencia a través de los soportes de la supervisión realizada al servicio o producto contratado por la entidad al proveedor seleccionado.
En caso de que el área juridica identifique posibles desviaciones o fallas en el diseño del estudio previo o de los anexos suministrados, estos serán revisados y subsanados por el equipo de producción, de igual manera en caso de que el supervisor del contrato identifique fallas o desviaciones en la ejecución del mismo, se realizarán las acciones descritas en el AGJC-CN-MN-002 manual de supervisión e interventoria.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</si>
</sst>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27"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1"/>
      <color theme="1"/>
      <name val="Arial"/>
      <family val="2"/>
    </font>
    <font>
      <sz val="10"/>
      <color theme="1"/>
      <name val="Arial"/>
      <family val="2"/>
    </font>
    <font>
      <sz val="9"/>
      <color theme="1"/>
      <name val="Arial"/>
      <family val="2"/>
    </font>
    <font>
      <b/>
      <sz val="10"/>
      <color theme="1"/>
      <name val="Arial"/>
      <family val="2"/>
    </font>
    <font>
      <sz val="9"/>
      <color indexed="81"/>
      <name val="Tahoma"/>
      <family val="2"/>
    </font>
    <font>
      <sz val="11"/>
      <color theme="1"/>
      <name val="Calibri"/>
      <family val="2"/>
      <scheme val="minor"/>
    </font>
    <font>
      <b/>
      <sz val="11"/>
      <color theme="1"/>
      <name val="Arial"/>
      <family val="2"/>
    </font>
    <font>
      <b/>
      <sz val="9"/>
      <color indexed="81"/>
      <name val="Tahoma"/>
      <family val="2"/>
    </font>
    <font>
      <sz val="10"/>
      <name val="Arial Narrow"/>
      <family val="2"/>
    </font>
    <font>
      <sz val="10"/>
      <name val="Arial Narrow"/>
      <family val="2"/>
      <charset val="1"/>
    </font>
    <font>
      <i/>
      <sz val="9"/>
      <color indexed="81"/>
      <name val="Tahoma"/>
      <family val="2"/>
    </font>
    <font>
      <sz val="8"/>
      <name val="Calibri"/>
      <family val="2"/>
      <scheme val="minor"/>
    </font>
    <font>
      <b/>
      <sz val="9"/>
      <name val="Arial"/>
      <family val="2"/>
    </font>
    <font>
      <sz val="10"/>
      <color theme="1"/>
      <name val="Arial Narrow"/>
      <family val="2"/>
    </font>
    <font>
      <b/>
      <sz val="9"/>
      <color theme="1"/>
      <name val="Arial"/>
      <family val="2"/>
    </font>
    <font>
      <b/>
      <sz val="9"/>
      <color rgb="FF000000"/>
      <name val="Arial"/>
      <family val="2"/>
    </font>
    <font>
      <sz val="9"/>
      <color theme="1"/>
      <name val="Symbol"/>
      <family val="1"/>
      <charset val="2"/>
    </font>
    <font>
      <sz val="9"/>
      <name val="Arial"/>
      <family val="2"/>
    </font>
    <font>
      <sz val="9"/>
      <color rgb="FF000000"/>
      <name val="Arial"/>
      <family val="2"/>
    </font>
  </fonts>
  <fills count="1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s>
  <borders count="60">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8">
    <xf numFmtId="0" fontId="0" fillId="0" borderId="0"/>
    <xf numFmtId="0" fontId="2" fillId="0" borderId="0"/>
    <xf numFmtId="0" fontId="7" fillId="0" borderId="0"/>
    <xf numFmtId="0" fontId="7" fillId="0" borderId="0"/>
    <xf numFmtId="9" fontId="13" fillId="0" borderId="0" applyFont="0" applyFill="0" applyBorder="0" applyAlignment="0" applyProtection="0"/>
    <xf numFmtId="0" fontId="2" fillId="0" borderId="0"/>
    <xf numFmtId="0" fontId="2" fillId="0" borderId="0"/>
    <xf numFmtId="164" fontId="13" fillId="0" borderId="0" applyFont="0" applyFill="0" applyBorder="0" applyAlignment="0" applyProtection="0"/>
  </cellStyleXfs>
  <cellXfs count="314">
    <xf numFmtId="0" fontId="0" fillId="0" borderId="0" xfId="0"/>
    <xf numFmtId="0" fontId="2" fillId="2" borderId="0" xfId="1" applyFill="1"/>
    <xf numFmtId="0" fontId="2" fillId="2" borderId="2"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Alignment="1">
      <alignment vertical="center" wrapText="1"/>
    </xf>
    <xf numFmtId="0" fontId="5" fillId="2" borderId="0" xfId="1" applyFont="1" applyFill="1" applyAlignment="1">
      <alignment vertical="top" wrapText="1"/>
    </xf>
    <xf numFmtId="0" fontId="6" fillId="2" borderId="0" xfId="1" applyFont="1" applyFill="1" applyAlignment="1">
      <alignment vertical="top" wrapText="1"/>
    </xf>
    <xf numFmtId="0" fontId="5" fillId="2" borderId="0" xfId="1" applyFont="1" applyFill="1" applyAlignment="1">
      <alignment horizontal="center" vertical="top" wrapText="1"/>
    </xf>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 fillId="0" borderId="0" xfId="0" applyFont="1"/>
    <xf numFmtId="0" fontId="0" fillId="0" borderId="8" xfId="0" applyBorder="1" applyAlignment="1">
      <alignment horizontal="center" vertical="center"/>
    </xf>
    <xf numFmtId="0" fontId="0" fillId="0" borderId="13" xfId="0" applyBorder="1" applyAlignment="1">
      <alignment horizontal="center" vertical="center"/>
    </xf>
    <xf numFmtId="0" fontId="8" fillId="0" borderId="0" xfId="0" applyFont="1" applyProtection="1">
      <protection locked="0"/>
    </xf>
    <xf numFmtId="0" fontId="9" fillId="0" borderId="0" xfId="0" applyFont="1" applyAlignment="1" applyProtection="1">
      <alignment vertical="center"/>
      <protection locked="0"/>
    </xf>
    <xf numFmtId="0" fontId="16"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16" fillId="0" borderId="12"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0" borderId="39" xfId="0" applyFont="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2" xfId="0" applyFont="1" applyBorder="1" applyAlignment="1">
      <alignment horizontal="center" vertical="center" wrapText="1"/>
    </xf>
    <xf numFmtId="0" fontId="0" fillId="0" borderId="25" xfId="0" applyBorder="1"/>
    <xf numFmtId="0" fontId="10" fillId="0" borderId="11"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12"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lignment horizontal="center" vertical="center" wrapText="1"/>
    </xf>
    <xf numFmtId="0" fontId="10" fillId="0" borderId="11" xfId="0" applyFont="1" applyBorder="1" applyAlignment="1" applyProtection="1">
      <alignment vertical="center" wrapText="1"/>
      <protection locked="0"/>
    </xf>
    <xf numFmtId="0" fontId="16" fillId="0" borderId="20" xfId="0" applyFont="1" applyBorder="1" applyAlignment="1">
      <alignment horizontal="center" vertical="center" wrapText="1"/>
    </xf>
    <xf numFmtId="0" fontId="17" fillId="0" borderId="14" xfId="0" applyFont="1" applyBorder="1" applyAlignment="1">
      <alignment horizontal="center" vertical="center" wrapText="1"/>
    </xf>
    <xf numFmtId="0" fontId="16" fillId="0" borderId="14" xfId="0" applyFont="1" applyBorder="1" applyAlignment="1">
      <alignment horizontal="center" vertical="center" wrapText="1"/>
    </xf>
    <xf numFmtId="0" fontId="21" fillId="0" borderId="14" xfId="0" applyFont="1" applyBorder="1" applyAlignment="1">
      <alignment horizontal="center" vertical="center" wrapText="1"/>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2" xfId="0" applyFont="1" applyBorder="1" applyAlignment="1">
      <alignment horizontal="center" vertical="center"/>
    </xf>
    <xf numFmtId="0" fontId="7" fillId="0" borderId="43" xfId="0" applyFont="1" applyBorder="1" applyAlignment="1">
      <alignment vertical="center" wrapText="1"/>
    </xf>
    <xf numFmtId="0" fontId="7" fillId="0" borderId="44" xfId="0" applyFont="1" applyBorder="1" applyAlignment="1">
      <alignment vertical="center" wrapText="1"/>
    </xf>
    <xf numFmtId="0" fontId="7" fillId="0" borderId="42" xfId="0" applyFont="1" applyBorder="1" applyAlignment="1">
      <alignment vertical="center" wrapText="1"/>
    </xf>
    <xf numFmtId="0" fontId="16" fillId="0" borderId="8"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10" fillId="0" borderId="12" xfId="0" applyFont="1" applyBorder="1" applyAlignment="1" applyProtection="1">
      <alignment vertical="center" wrapText="1"/>
      <protection locked="0"/>
    </xf>
    <xf numFmtId="0" fontId="5" fillId="2" borderId="4" xfId="1" applyFont="1" applyFill="1" applyBorder="1" applyAlignment="1">
      <alignment vertical="center" wrapText="1"/>
    </xf>
    <xf numFmtId="0" fontId="23" fillId="4" borderId="26" xfId="0" applyFont="1" applyFill="1" applyBorder="1" applyAlignment="1">
      <alignment horizontal="center" vertical="center" wrapText="1"/>
    </xf>
    <xf numFmtId="0" fontId="10" fillId="0" borderId="45" xfId="0" applyFont="1" applyBorder="1" applyAlignment="1">
      <alignment horizontal="left" vertical="center" wrapText="1" indent="5"/>
    </xf>
    <xf numFmtId="0" fontId="10" fillId="0" borderId="28" xfId="0" applyFont="1" applyBorder="1" applyAlignment="1">
      <alignment horizontal="left" vertical="center" wrapText="1" indent="5"/>
    </xf>
    <xf numFmtId="0" fontId="9" fillId="0" borderId="45" xfId="0" applyFont="1" applyBorder="1" applyAlignment="1">
      <alignment horizontal="left" vertical="center" wrapText="1" indent="5"/>
    </xf>
    <xf numFmtId="0" fontId="9" fillId="0" borderId="28" xfId="0" applyFont="1" applyBorder="1" applyAlignment="1">
      <alignment horizontal="left" vertical="center" wrapText="1" indent="5"/>
    </xf>
    <xf numFmtId="0" fontId="0" fillId="0" borderId="4" xfId="0" applyBorder="1"/>
    <xf numFmtId="0" fontId="9" fillId="0" borderId="0" xfId="0" applyFont="1" applyAlignment="1">
      <alignment horizontal="left" vertical="center" wrapText="1" indent="5"/>
    </xf>
    <xf numFmtId="0" fontId="5" fillId="2" borderId="5" xfId="1" applyFont="1" applyFill="1" applyBorder="1" applyAlignment="1">
      <alignment horizontal="center" vertical="center" wrapText="1"/>
    </xf>
    <xf numFmtId="0" fontId="10" fillId="0" borderId="4" xfId="0" applyFont="1" applyBorder="1" applyAlignment="1">
      <alignment vertical="center" wrapText="1"/>
    </xf>
    <xf numFmtId="0" fontId="0" fillId="0" borderId="0" xfId="0" applyAlignment="1">
      <alignment wrapText="1"/>
    </xf>
    <xf numFmtId="0" fontId="0" fillId="0" borderId="0" xfId="0" applyAlignment="1">
      <alignment vertical="center" wrapText="1"/>
    </xf>
    <xf numFmtId="9" fontId="10" fillId="0" borderId="12" xfId="4" applyFont="1" applyBorder="1" applyAlignment="1" applyProtection="1">
      <alignment horizontal="center" vertical="center" wrapText="1"/>
    </xf>
    <xf numFmtId="0" fontId="5" fillId="2" borderId="15" xfId="1" applyFont="1" applyFill="1" applyBorder="1" applyAlignment="1">
      <alignment horizontal="center" vertical="center" wrapText="1"/>
    </xf>
    <xf numFmtId="0" fontId="23" fillId="0" borderId="4" xfId="0" applyFont="1" applyBorder="1" applyAlignment="1">
      <alignment horizontal="center" vertical="center" wrapText="1"/>
    </xf>
    <xf numFmtId="0" fontId="23" fillId="4" borderId="50" xfId="0" applyFont="1" applyFill="1" applyBorder="1" applyAlignment="1">
      <alignment horizontal="center" vertical="center" wrapText="1"/>
    </xf>
    <xf numFmtId="0" fontId="23" fillId="4" borderId="39" xfId="0" applyFont="1" applyFill="1" applyBorder="1" applyAlignment="1">
      <alignment horizontal="center" vertical="center" wrapText="1"/>
    </xf>
    <xf numFmtId="0" fontId="23" fillId="4" borderId="40" xfId="0" applyFont="1" applyFill="1" applyBorder="1" applyAlignment="1">
      <alignment horizontal="center" vertical="center" wrapText="1"/>
    </xf>
    <xf numFmtId="0" fontId="23" fillId="4" borderId="41"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4" xfId="0" applyFont="1" applyBorder="1" applyAlignment="1">
      <alignment horizontal="justify" vertical="center" wrapText="1"/>
    </xf>
    <xf numFmtId="0" fontId="23" fillId="0" borderId="12" xfId="0" applyFont="1" applyBorder="1" applyAlignment="1">
      <alignment horizontal="justify" vertical="center" wrapText="1"/>
    </xf>
    <xf numFmtId="0" fontId="4" fillId="10" borderId="31" xfId="0" applyFont="1" applyFill="1" applyBorder="1" applyAlignment="1" applyProtection="1">
      <alignment horizontal="center" vertical="center"/>
      <protection locked="0"/>
    </xf>
    <xf numFmtId="0" fontId="26" fillId="0" borderId="7" xfId="0" applyFont="1" applyBorder="1" applyAlignment="1">
      <alignment horizontal="justify"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23" fillId="5" borderId="8" xfId="0" applyFont="1" applyFill="1" applyBorder="1" applyAlignment="1">
      <alignment horizontal="center" vertical="center" wrapText="1"/>
    </xf>
    <xf numFmtId="0" fontId="4" fillId="10" borderId="52" xfId="0" applyFont="1" applyFill="1" applyBorder="1" applyAlignment="1" applyProtection="1">
      <alignment horizontal="center" vertical="center"/>
      <protection locked="0"/>
    </xf>
    <xf numFmtId="0" fontId="4" fillId="10" borderId="51" xfId="0" applyFont="1" applyFill="1" applyBorder="1" applyAlignment="1" applyProtection="1">
      <alignment horizontal="center" vertical="center" wrapText="1"/>
      <protection locked="0"/>
    </xf>
    <xf numFmtId="0" fontId="4" fillId="10" borderId="51" xfId="0" applyFont="1" applyFill="1" applyBorder="1" applyAlignment="1" applyProtection="1">
      <alignment horizontal="center" vertical="center"/>
      <protection locked="0"/>
    </xf>
    <xf numFmtId="0" fontId="4" fillId="11" borderId="52" xfId="0" applyFont="1" applyFill="1" applyBorder="1" applyAlignment="1" applyProtection="1">
      <alignment horizontal="center" vertical="center" wrapText="1"/>
      <protection locked="0"/>
    </xf>
    <xf numFmtId="0" fontId="4" fillId="11" borderId="54" xfId="0" applyFont="1" applyFill="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0" borderId="7" xfId="0" applyFont="1" applyBorder="1" applyAlignment="1" applyProtection="1">
      <alignment horizontal="center" vertical="center" wrapText="1"/>
      <protection locked="0"/>
    </xf>
    <xf numFmtId="0" fontId="10" fillId="0" borderId="7" xfId="0" applyFont="1" applyBorder="1" applyAlignment="1" applyProtection="1">
      <alignment vertical="center" wrapText="1"/>
      <protection locked="0"/>
    </xf>
    <xf numFmtId="0" fontId="10" fillId="0" borderId="8"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9" fontId="10" fillId="0" borderId="7" xfId="4" applyFont="1" applyBorder="1" applyAlignment="1" applyProtection="1">
      <alignment horizontal="center" vertical="center" wrapText="1"/>
    </xf>
    <xf numFmtId="0" fontId="10" fillId="0" borderId="6" xfId="0" applyFont="1" applyBorder="1" applyAlignment="1" applyProtection="1">
      <alignment vertical="center" wrapText="1"/>
      <protection locked="0"/>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10" fillId="0" borderId="8" xfId="0" applyFont="1" applyBorder="1" applyAlignment="1" applyProtection="1">
      <alignment horizontal="left" vertical="center" wrapText="1"/>
      <protection locked="0"/>
    </xf>
    <xf numFmtId="9" fontId="10" fillId="0" borderId="7" xfId="4" applyFont="1" applyBorder="1" applyAlignment="1" applyProtection="1">
      <alignment horizontal="center" vertical="center" wrapText="1"/>
      <protection locked="0"/>
    </xf>
    <xf numFmtId="9" fontId="10" fillId="0" borderId="12" xfId="4" applyFont="1" applyBorder="1" applyAlignment="1" applyProtection="1">
      <alignment horizontal="center" vertical="center" wrapText="1"/>
      <protection locked="0"/>
    </xf>
    <xf numFmtId="0" fontId="22" fillId="0" borderId="0" xfId="0" applyFont="1" applyAlignment="1">
      <alignment vertical="center"/>
    </xf>
    <xf numFmtId="9" fontId="25" fillId="0" borderId="6" xfId="0" applyNumberFormat="1" applyFont="1" applyBorder="1" applyAlignment="1">
      <alignment horizontal="center" vertical="center" wrapText="1"/>
    </xf>
    <xf numFmtId="9" fontId="25" fillId="0" borderId="7" xfId="0" applyNumberFormat="1" applyFont="1" applyBorder="1" applyAlignment="1">
      <alignment horizontal="center" vertical="center" wrapText="1"/>
    </xf>
    <xf numFmtId="0" fontId="25" fillId="0" borderId="7" xfId="4" applyNumberFormat="1" applyFont="1" applyFill="1" applyBorder="1" applyAlignment="1" applyProtection="1">
      <alignment horizontal="center" vertical="center" wrapText="1"/>
    </xf>
    <xf numFmtId="0" fontId="2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0" xfId="0" applyFont="1" applyAlignment="1">
      <alignment vertical="center"/>
    </xf>
    <xf numFmtId="9" fontId="10" fillId="0" borderId="7" xfId="0" applyNumberFormat="1" applyFont="1" applyBorder="1" applyAlignment="1" applyProtection="1">
      <alignment horizontal="center" vertical="center" wrapText="1"/>
      <protection locked="0"/>
    </xf>
    <xf numFmtId="0" fontId="4" fillId="10" borderId="31" xfId="0" applyFont="1" applyFill="1" applyBorder="1" applyAlignment="1" applyProtection="1">
      <alignment horizontal="center" vertical="center" wrapText="1"/>
      <protection locked="0"/>
    </xf>
    <xf numFmtId="0" fontId="4" fillId="11" borderId="31"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4" xfId="0" applyFont="1" applyBorder="1" applyAlignment="1" applyProtection="1">
      <alignment horizontal="left" vertical="center" wrapText="1"/>
      <protection locked="0"/>
    </xf>
    <xf numFmtId="0" fontId="10" fillId="0" borderId="4" xfId="0" applyFont="1" applyBorder="1" applyAlignment="1" applyProtection="1">
      <alignment vertical="center" wrapText="1"/>
      <protection locked="0"/>
    </xf>
    <xf numFmtId="0" fontId="10" fillId="0" borderId="4" xfId="0" applyFont="1" applyBorder="1" applyAlignment="1">
      <alignment horizontal="center" vertical="center" wrapText="1"/>
    </xf>
    <xf numFmtId="9" fontId="10" fillId="0" borderId="4" xfId="4" applyFont="1" applyBorder="1" applyAlignment="1" applyProtection="1">
      <alignment horizontal="center" vertical="center" wrapText="1"/>
    </xf>
    <xf numFmtId="0" fontId="20" fillId="0" borderId="4" xfId="0" applyFont="1" applyBorder="1" applyAlignment="1">
      <alignment horizontal="center" vertical="center" wrapText="1"/>
    </xf>
    <xf numFmtId="9" fontId="10" fillId="0" borderId="4" xfId="0" applyNumberFormat="1" applyFont="1" applyBorder="1" applyAlignment="1" applyProtection="1">
      <alignment horizontal="center" vertical="center" wrapText="1"/>
      <protection locked="0"/>
    </xf>
    <xf numFmtId="9" fontId="10" fillId="0" borderId="4" xfId="4" applyFont="1" applyBorder="1" applyAlignment="1" applyProtection="1">
      <alignment horizontal="center" vertical="center" wrapText="1"/>
      <protection locked="0"/>
    </xf>
    <xf numFmtId="0" fontId="25" fillId="0" borderId="4" xfId="0" applyFont="1" applyBorder="1" applyAlignment="1">
      <alignment horizontal="center" vertical="center" wrapText="1"/>
    </xf>
    <xf numFmtId="9" fontId="25" fillId="0" borderId="4" xfId="0" applyNumberFormat="1" applyFont="1" applyBorder="1" applyAlignment="1">
      <alignment horizontal="center" vertical="center" wrapText="1"/>
    </xf>
    <xf numFmtId="0" fontId="25" fillId="0" borderId="4" xfId="4" applyNumberFormat="1" applyFont="1" applyFill="1" applyBorder="1" applyAlignment="1" applyProtection="1">
      <alignment horizontal="center" vertical="center" wrapText="1"/>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22" xfId="0" applyFont="1" applyBorder="1" applyAlignment="1">
      <alignment horizontal="center" vertical="center" wrapText="1"/>
    </xf>
    <xf numFmtId="0" fontId="10" fillId="0" borderId="5"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57" xfId="0" applyFont="1" applyBorder="1" applyAlignment="1">
      <alignment horizontal="center" vertical="center" wrapText="1"/>
    </xf>
    <xf numFmtId="0" fontId="4" fillId="11" borderId="56" xfId="0" applyFont="1" applyFill="1" applyBorder="1" applyAlignment="1" applyProtection="1">
      <alignment horizontal="center" vertical="center" wrapText="1"/>
      <protection locked="0"/>
    </xf>
    <xf numFmtId="0" fontId="10" fillId="0" borderId="9" xfId="0" applyFont="1" applyBorder="1" applyAlignment="1" applyProtection="1">
      <alignment vertical="center" wrapText="1"/>
      <protection locked="0"/>
    </xf>
    <xf numFmtId="0" fontId="25" fillId="0" borderId="10" xfId="0" applyFont="1" applyBorder="1" applyAlignment="1">
      <alignment horizontal="center" vertical="center" wrapText="1"/>
    </xf>
    <xf numFmtId="9" fontId="25" fillId="0" borderId="9"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2" borderId="10" xfId="0" applyFont="1" applyFill="1" applyBorder="1" applyAlignment="1" applyProtection="1">
      <alignment vertical="center" wrapText="1"/>
      <protection locked="0"/>
    </xf>
    <xf numFmtId="0" fontId="20" fillId="0" borderId="12" xfId="0" applyFont="1" applyBorder="1" applyAlignment="1">
      <alignment horizontal="center" vertical="center" wrapText="1"/>
    </xf>
    <xf numFmtId="9" fontId="10" fillId="0" borderId="12" xfId="0" applyNumberFormat="1" applyFont="1" applyBorder="1" applyAlignment="1" applyProtection="1">
      <alignment horizontal="center" vertical="center" wrapText="1"/>
      <protection locked="0"/>
    </xf>
    <xf numFmtId="9" fontId="25" fillId="0" borderId="12" xfId="0" applyNumberFormat="1" applyFont="1" applyBorder="1" applyAlignment="1">
      <alignment horizontal="center" vertical="center" wrapText="1"/>
    </xf>
    <xf numFmtId="0" fontId="25" fillId="0" borderId="12" xfId="4" applyNumberFormat="1" applyFont="1" applyFill="1" applyBorder="1" applyAlignment="1" applyProtection="1">
      <alignment horizontal="center" vertical="center" wrapText="1"/>
    </xf>
    <xf numFmtId="0" fontId="10" fillId="0" borderId="23" xfId="0" applyFont="1" applyBorder="1" applyAlignment="1">
      <alignment horizontal="center" vertical="center" wrapText="1"/>
    </xf>
    <xf numFmtId="0" fontId="25" fillId="0" borderId="9" xfId="0" applyFont="1" applyBorder="1" applyAlignment="1" applyProtection="1">
      <alignment horizontal="justify" vertical="center" wrapText="1"/>
      <protection locked="0"/>
    </xf>
    <xf numFmtId="9" fontId="25" fillId="0" borderId="11" xfId="0" applyNumberFormat="1" applyFont="1" applyBorder="1" applyAlignment="1">
      <alignment horizontal="center" vertical="center" wrapText="1"/>
    </xf>
    <xf numFmtId="0" fontId="10" fillId="0" borderId="13" xfId="0" applyFont="1" applyBorder="1" applyAlignment="1">
      <alignment horizontal="center" vertical="center" wrapText="1"/>
    </xf>
    <xf numFmtId="0" fontId="20" fillId="0" borderId="59" xfId="0" applyFont="1" applyBorder="1" applyAlignment="1">
      <alignment horizontal="center" vertical="center" wrapText="1"/>
    </xf>
    <xf numFmtId="0" fontId="2" fillId="0" borderId="4" xfId="0" applyFont="1" applyBorder="1" applyAlignment="1" applyProtection="1">
      <alignment horizontal="justify" vertical="center" wrapText="1"/>
      <protection locked="0"/>
    </xf>
    <xf numFmtId="0" fontId="2" fillId="0" borderId="4" xfId="0" applyFont="1" applyBorder="1" applyAlignment="1" applyProtection="1">
      <alignment vertical="center" wrapText="1"/>
      <protection locked="0"/>
    </xf>
    <xf numFmtId="0" fontId="2" fillId="0" borderId="9" xfId="0" applyFont="1" applyBorder="1" applyAlignment="1" applyProtection="1">
      <alignment horizontal="justify" vertical="center" wrapText="1"/>
      <protection locked="0"/>
    </xf>
    <xf numFmtId="0" fontId="25" fillId="0" borderId="4" xfId="0" applyFont="1" applyBorder="1" applyAlignment="1" applyProtection="1">
      <alignment horizontal="justify" vertical="center" wrapText="1"/>
      <protection locked="0"/>
    </xf>
    <xf numFmtId="0" fontId="2" fillId="0" borderId="9" xfId="0" applyFont="1" applyBorder="1" applyAlignment="1" applyProtection="1">
      <alignment vertical="center" wrapText="1"/>
      <protection locked="0"/>
    </xf>
    <xf numFmtId="0" fontId="22" fillId="0" borderId="0" xfId="0" applyFont="1" applyAlignment="1">
      <alignment horizontal="left" vertical="center"/>
    </xf>
    <xf numFmtId="0" fontId="10" fillId="0" borderId="10" xfId="0" applyFont="1" applyBorder="1" applyAlignment="1">
      <alignment horizontal="center" vertical="center" wrapText="1"/>
    </xf>
    <xf numFmtId="0" fontId="22" fillId="0" borderId="0" xfId="0" applyFont="1" applyAlignment="1">
      <alignment horizontal="left" vertical="center"/>
    </xf>
    <xf numFmtId="0" fontId="14" fillId="0" borderId="7" xfId="0" applyFont="1" applyBorder="1" applyAlignment="1">
      <alignment horizontal="left" vertical="center"/>
    </xf>
    <xf numFmtId="0" fontId="14" fillId="0" borderId="4" xfId="0" applyFont="1" applyBorder="1" applyAlignment="1">
      <alignment horizontal="left" vertical="center"/>
    </xf>
    <xf numFmtId="0" fontId="14" fillId="0" borderId="12" xfId="0" applyFont="1" applyBorder="1" applyAlignment="1">
      <alignment horizontal="left" vertical="center"/>
    </xf>
    <xf numFmtId="0" fontId="14" fillId="0" borderId="36" xfId="0" applyFont="1" applyBorder="1" applyAlignment="1">
      <alignment horizontal="center" vertical="center"/>
    </xf>
    <xf numFmtId="0" fontId="14" fillId="0" borderId="29" xfId="0" applyFont="1" applyBorder="1" applyAlignment="1">
      <alignment horizontal="center" vertical="center"/>
    </xf>
    <xf numFmtId="0" fontId="14" fillId="0" borderId="37"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14" fillId="0" borderId="38" xfId="0" applyFont="1" applyBorder="1" applyAlignment="1">
      <alignment horizontal="center" vertical="center"/>
    </xf>
    <xf numFmtId="0" fontId="14" fillId="0" borderId="27" xfId="0" applyFont="1" applyBorder="1" applyAlignment="1">
      <alignment horizontal="center" vertical="center"/>
    </xf>
    <xf numFmtId="0" fontId="14" fillId="0" borderId="35" xfId="0" applyFont="1" applyBorder="1" applyAlignment="1">
      <alignment horizontal="center" vertical="center"/>
    </xf>
    <xf numFmtId="0" fontId="10" fillId="0" borderId="4" xfId="0" applyFont="1" applyBorder="1" applyAlignment="1">
      <alignment horizontal="center" vertical="center" wrapText="1"/>
    </xf>
    <xf numFmtId="9" fontId="10" fillId="0" borderId="4" xfId="4" applyFont="1" applyBorder="1" applyAlignment="1" applyProtection="1">
      <alignment horizontal="center" vertical="center" wrapText="1"/>
    </xf>
    <xf numFmtId="0" fontId="10" fillId="0" borderId="5" xfId="0" applyFont="1" applyBorder="1" applyAlignment="1">
      <alignment horizontal="center" vertical="center" wrapText="1"/>
    </xf>
    <xf numFmtId="0" fontId="20" fillId="0" borderId="57" xfId="0" applyFont="1" applyBorder="1" applyAlignment="1">
      <alignment horizontal="center" vertical="center" wrapText="1"/>
    </xf>
    <xf numFmtId="0" fontId="20" fillId="0" borderId="4" xfId="0" applyFont="1" applyBorder="1" applyAlignment="1">
      <alignment horizontal="center" vertical="center" wrapText="1"/>
    </xf>
    <xf numFmtId="0" fontId="10" fillId="0" borderId="4" xfId="0" applyFont="1" applyBorder="1" applyAlignment="1" applyProtection="1">
      <alignment horizontal="left" vertical="center" wrapText="1"/>
      <protection locked="0"/>
    </xf>
    <xf numFmtId="0" fontId="10" fillId="0" borderId="4"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0" fillId="0" borderId="4" xfId="0" applyBorder="1" applyAlignment="1">
      <alignment horizontal="left" vertical="center" wrapText="1"/>
    </xf>
    <xf numFmtId="0" fontId="4" fillId="10" borderId="22" xfId="0" applyFont="1" applyFill="1" applyBorder="1" applyAlignment="1" applyProtection="1">
      <alignment horizontal="center" vertical="center"/>
      <protection locked="0"/>
    </xf>
    <xf numFmtId="0" fontId="4" fillId="10" borderId="34" xfId="0" applyFont="1" applyFill="1" applyBorder="1" applyAlignment="1" applyProtection="1">
      <alignment horizontal="center" vertical="center"/>
      <protection locked="0"/>
    </xf>
    <xf numFmtId="0" fontId="4" fillId="13" borderId="18" xfId="0" applyFont="1" applyFill="1" applyBorder="1" applyAlignment="1" applyProtection="1">
      <alignment horizontal="center" vertical="center" wrapText="1"/>
      <protection locked="0"/>
    </xf>
    <xf numFmtId="0" fontId="4" fillId="13" borderId="31" xfId="0" applyFont="1" applyFill="1" applyBorder="1" applyAlignment="1" applyProtection="1">
      <alignment horizontal="center" vertical="center" wrapText="1"/>
      <protection locked="0"/>
    </xf>
    <xf numFmtId="0" fontId="4" fillId="10" borderId="22" xfId="0" applyFont="1" applyFill="1" applyBorder="1" applyAlignment="1" applyProtection="1">
      <alignment horizontal="center" vertical="center" wrapText="1"/>
      <protection locked="0"/>
    </xf>
    <xf numFmtId="0" fontId="4" fillId="10" borderId="32" xfId="0" applyFont="1" applyFill="1" applyBorder="1" applyAlignment="1" applyProtection="1">
      <alignment horizontal="center" vertical="center" wrapText="1"/>
      <protection locked="0"/>
    </xf>
    <xf numFmtId="0" fontId="4" fillId="10" borderId="34" xfId="0" applyFont="1" applyFill="1" applyBorder="1" applyAlignment="1" applyProtection="1">
      <alignment horizontal="center" vertical="center" wrapText="1"/>
      <protection locked="0"/>
    </xf>
    <xf numFmtId="0" fontId="4" fillId="9" borderId="25" xfId="0" applyFont="1" applyFill="1" applyBorder="1" applyAlignment="1" applyProtection="1">
      <alignment horizontal="center" vertical="center"/>
      <protection locked="0"/>
    </xf>
    <xf numFmtId="0" fontId="4" fillId="9" borderId="30" xfId="0" applyFont="1" applyFill="1" applyBorder="1" applyAlignment="1" applyProtection="1">
      <alignment horizontal="center" vertical="center"/>
      <protection locked="0"/>
    </xf>
    <xf numFmtId="0" fontId="4" fillId="9" borderId="26" xfId="0" applyFont="1" applyFill="1" applyBorder="1" applyAlignment="1" applyProtection="1">
      <alignment horizontal="center" vertical="center"/>
      <protection locked="0"/>
    </xf>
    <xf numFmtId="0" fontId="4" fillId="10" borderId="18" xfId="0" applyFont="1" applyFill="1" applyBorder="1" applyAlignment="1" applyProtection="1">
      <alignment horizontal="center" vertical="center" wrapText="1"/>
      <protection locked="0"/>
    </xf>
    <xf numFmtId="0" fontId="4" fillId="10" borderId="31" xfId="0" applyFont="1" applyFill="1" applyBorder="1" applyAlignment="1" applyProtection="1">
      <alignment horizontal="center" vertical="center" wrapText="1"/>
      <protection locked="0"/>
    </xf>
    <xf numFmtId="0" fontId="4" fillId="16" borderId="39" xfId="0" applyFont="1" applyFill="1" applyBorder="1" applyAlignment="1" applyProtection="1">
      <alignment horizontal="center" vertical="center"/>
      <protection locked="0"/>
    </xf>
    <xf numFmtId="0" fontId="4" fillId="16" borderId="40" xfId="0" applyFont="1" applyFill="1" applyBorder="1" applyAlignment="1" applyProtection="1">
      <alignment horizontal="center" vertical="center"/>
      <protection locked="0"/>
    </xf>
    <xf numFmtId="0" fontId="4" fillId="16" borderId="41" xfId="0" applyFont="1" applyFill="1" applyBorder="1" applyAlignment="1" applyProtection="1">
      <alignment horizontal="center" vertical="center"/>
      <protection locked="0"/>
    </xf>
    <xf numFmtId="0" fontId="4" fillId="17" borderId="6" xfId="0" applyFont="1" applyFill="1" applyBorder="1" applyAlignment="1" applyProtection="1">
      <alignment horizontal="center" vertical="center" wrapText="1"/>
      <protection locked="0"/>
    </xf>
    <xf numFmtId="0" fontId="4" fillId="17" borderId="52" xfId="0" applyFont="1" applyFill="1" applyBorder="1" applyAlignment="1" applyProtection="1">
      <alignment horizontal="center" vertical="center" wrapText="1"/>
      <protection locked="0"/>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4" fillId="14" borderId="14" xfId="0" applyFont="1" applyFill="1" applyBorder="1" applyAlignment="1" applyProtection="1">
      <alignment horizontal="center" vertical="center" wrapText="1"/>
      <protection locked="0"/>
    </xf>
    <xf numFmtId="0" fontId="4" fillId="14" borderId="51" xfId="0" applyFont="1" applyFill="1" applyBorder="1" applyAlignment="1" applyProtection="1">
      <alignment horizontal="center" vertical="center" wrapText="1"/>
      <protection locked="0"/>
    </xf>
    <xf numFmtId="0" fontId="4" fillId="10" borderId="20" xfId="0" applyFont="1" applyFill="1" applyBorder="1" applyAlignment="1" applyProtection="1">
      <alignment horizontal="center" vertical="center" wrapText="1"/>
      <protection locked="0"/>
    </xf>
    <xf numFmtId="0" fontId="4" fillId="10" borderId="14" xfId="0" applyFont="1" applyFill="1" applyBorder="1" applyAlignment="1" applyProtection="1">
      <alignment horizontal="center" vertical="center"/>
      <protection locked="0"/>
    </xf>
    <xf numFmtId="0" fontId="4" fillId="10" borderId="56" xfId="0" applyFont="1" applyFill="1" applyBorder="1" applyAlignment="1" applyProtection="1">
      <alignment horizontal="center" vertical="center"/>
      <protection locked="0"/>
    </xf>
    <xf numFmtId="0" fontId="4" fillId="13" borderId="3" xfId="0" applyFont="1" applyFill="1" applyBorder="1" applyAlignment="1" applyProtection="1">
      <alignment horizontal="center" vertical="center" wrapText="1"/>
      <protection locked="0"/>
    </xf>
    <xf numFmtId="0" fontId="4" fillId="12" borderId="39" xfId="0" applyFont="1" applyFill="1" applyBorder="1" applyAlignment="1" applyProtection="1">
      <alignment horizontal="center" vertical="center"/>
      <protection locked="0"/>
    </xf>
    <xf numFmtId="0" fontId="4" fillId="12" borderId="40" xfId="0" applyFont="1" applyFill="1" applyBorder="1" applyAlignment="1" applyProtection="1">
      <alignment horizontal="center" vertical="center"/>
      <protection locked="0"/>
    </xf>
    <xf numFmtId="0" fontId="4" fillId="12" borderId="41" xfId="0" applyFont="1" applyFill="1" applyBorder="1" applyAlignment="1" applyProtection="1">
      <alignment horizontal="center" vertical="center"/>
      <protection locked="0"/>
    </xf>
    <xf numFmtId="0" fontId="4" fillId="13" borderId="24" xfId="0" applyFont="1" applyFill="1" applyBorder="1" applyAlignment="1" applyProtection="1">
      <alignment horizontal="center" vertical="center" wrapText="1"/>
      <protection locked="0"/>
    </xf>
    <xf numFmtId="0" fontId="4" fillId="13" borderId="53" xfId="0" applyFont="1" applyFill="1" applyBorder="1" applyAlignment="1" applyProtection="1">
      <alignment horizontal="center" vertical="center" wrapText="1"/>
      <protection locked="0"/>
    </xf>
    <xf numFmtId="0" fontId="4" fillId="13" borderId="46" xfId="0" applyFont="1" applyFill="1" applyBorder="1" applyAlignment="1" applyProtection="1">
      <alignment horizontal="center" vertical="center" wrapText="1"/>
      <protection locked="0"/>
    </xf>
    <xf numFmtId="0" fontId="4" fillId="11" borderId="18" xfId="0" applyFont="1" applyFill="1" applyBorder="1" applyAlignment="1" applyProtection="1">
      <alignment horizontal="center" vertical="center" wrapText="1"/>
      <protection locked="0"/>
    </xf>
    <xf numFmtId="0" fontId="4" fillId="11" borderId="31" xfId="0" applyFont="1" applyFill="1" applyBorder="1" applyAlignment="1" applyProtection="1">
      <alignment horizontal="center" vertical="center" wrapText="1"/>
      <protection locked="0"/>
    </xf>
    <xf numFmtId="0" fontId="4" fillId="11" borderId="22" xfId="0" applyFont="1" applyFill="1" applyBorder="1" applyAlignment="1" applyProtection="1">
      <alignment horizontal="center" vertical="center" wrapText="1"/>
      <protection locked="0"/>
    </xf>
    <xf numFmtId="0" fontId="4" fillId="11" borderId="32" xfId="0" applyFont="1" applyFill="1" applyBorder="1" applyAlignment="1" applyProtection="1">
      <alignment horizontal="center" vertical="center" wrapText="1"/>
      <protection locked="0"/>
    </xf>
    <xf numFmtId="0" fontId="4" fillId="11" borderId="58" xfId="0" applyFont="1" applyFill="1" applyBorder="1" applyAlignment="1" applyProtection="1">
      <alignment horizontal="center" vertical="center" wrapText="1"/>
      <protection locked="0"/>
    </xf>
    <xf numFmtId="0" fontId="4" fillId="11" borderId="33" xfId="0" applyFont="1" applyFill="1" applyBorder="1" applyAlignment="1" applyProtection="1">
      <alignment horizontal="center" vertical="center" wrapText="1"/>
      <protection locked="0"/>
    </xf>
    <xf numFmtId="0" fontId="4" fillId="11" borderId="34" xfId="0" applyFont="1" applyFill="1" applyBorder="1" applyAlignment="1" applyProtection="1">
      <alignment horizontal="center" vertical="center" wrapText="1"/>
      <protection locked="0"/>
    </xf>
    <xf numFmtId="0" fontId="4" fillId="11" borderId="18" xfId="0" applyFont="1" applyFill="1" applyBorder="1" applyAlignment="1" applyProtection="1">
      <alignment horizontal="center" vertical="center" textRotation="90" wrapText="1"/>
      <protection locked="0"/>
    </xf>
    <xf numFmtId="0" fontId="4" fillId="11" borderId="31" xfId="0" applyFont="1" applyFill="1" applyBorder="1" applyAlignment="1" applyProtection="1">
      <alignment horizontal="center" vertical="center" textRotation="90" wrapText="1"/>
      <protection locked="0"/>
    </xf>
    <xf numFmtId="0" fontId="4" fillId="17" borderId="8" xfId="0" applyFont="1" applyFill="1" applyBorder="1" applyAlignment="1" applyProtection="1">
      <alignment horizontal="center" vertical="center" wrapText="1"/>
      <protection locked="0"/>
    </xf>
    <xf numFmtId="0" fontId="4" fillId="17" borderId="55" xfId="0" applyFont="1" applyFill="1" applyBorder="1" applyAlignment="1" applyProtection="1">
      <alignment horizontal="center" vertical="center" wrapText="1"/>
      <protection locked="0"/>
    </xf>
    <xf numFmtId="0" fontId="4" fillId="17" borderId="7" xfId="0" applyFont="1" applyFill="1" applyBorder="1" applyAlignment="1" applyProtection="1">
      <alignment horizontal="center" vertical="center" wrapText="1"/>
      <protection locked="0"/>
    </xf>
    <xf numFmtId="0" fontId="4" fillId="17" borderId="51" xfId="0" applyFont="1" applyFill="1" applyBorder="1" applyAlignment="1" applyProtection="1">
      <alignment horizontal="center" vertical="center" wrapText="1"/>
      <protection locked="0"/>
    </xf>
    <xf numFmtId="0" fontId="4" fillId="14" borderId="21" xfId="0" applyFont="1" applyFill="1" applyBorder="1" applyAlignment="1" applyProtection="1">
      <alignment horizontal="center" vertical="center" wrapText="1"/>
      <protection locked="0"/>
    </xf>
    <xf numFmtId="0" fontId="4" fillId="14" borderId="55" xfId="0" applyFont="1" applyFill="1" applyBorder="1" applyAlignment="1" applyProtection="1">
      <alignment horizontal="center" vertical="center" wrapText="1"/>
      <protection locked="0"/>
    </xf>
    <xf numFmtId="0" fontId="8" fillId="0" borderId="8" xfId="0" applyFont="1" applyBorder="1" applyAlignment="1">
      <alignment horizontal="center"/>
    </xf>
    <xf numFmtId="0" fontId="8" fillId="0" borderId="10" xfId="0" applyFont="1" applyBorder="1" applyAlignment="1">
      <alignment horizontal="center"/>
    </xf>
    <xf numFmtId="0" fontId="8" fillId="0" borderId="13" xfId="0" applyFont="1" applyBorder="1" applyAlignment="1">
      <alignment horizontal="center"/>
    </xf>
    <xf numFmtId="0" fontId="4" fillId="15" borderId="39" xfId="0" applyFont="1" applyFill="1" applyBorder="1" applyAlignment="1" applyProtection="1">
      <alignment horizontal="center" vertical="center"/>
      <protection locked="0"/>
    </xf>
    <xf numFmtId="0" fontId="4" fillId="15" borderId="40" xfId="0" applyFont="1" applyFill="1" applyBorder="1" applyAlignment="1" applyProtection="1">
      <alignment horizontal="center" vertical="center"/>
      <protection locked="0"/>
    </xf>
    <xf numFmtId="0" fontId="4" fillId="15" borderId="41" xfId="0" applyFont="1" applyFill="1" applyBorder="1" applyAlignment="1" applyProtection="1">
      <alignment horizontal="center" vertical="center"/>
      <protection locked="0"/>
    </xf>
    <xf numFmtId="0" fontId="4" fillId="8" borderId="25" xfId="0" applyFont="1" applyFill="1" applyBorder="1" applyAlignment="1" applyProtection="1">
      <alignment horizontal="center" vertical="center"/>
      <protection locked="0"/>
    </xf>
    <xf numFmtId="0" fontId="4" fillId="8" borderId="30" xfId="0" applyFont="1" applyFill="1" applyBorder="1" applyAlignment="1" applyProtection="1">
      <alignment horizontal="center" vertical="center"/>
      <protection locked="0"/>
    </xf>
    <xf numFmtId="0" fontId="4" fillId="8" borderId="26" xfId="0" applyFont="1" applyFill="1" applyBorder="1" applyAlignment="1" applyProtection="1">
      <alignment horizontal="center" vertical="center"/>
      <protection locked="0"/>
    </xf>
    <xf numFmtId="0" fontId="4" fillId="14" borderId="20" xfId="0" applyFont="1" applyFill="1" applyBorder="1" applyAlignment="1" applyProtection="1">
      <alignment horizontal="center" vertical="center" wrapText="1"/>
      <protection locked="0"/>
    </xf>
    <xf numFmtId="0" fontId="4" fillId="14" borderId="52" xfId="0" applyFont="1" applyFill="1" applyBorder="1" applyAlignment="1" applyProtection="1">
      <alignment horizontal="center" vertical="center" wrapText="1"/>
      <protection locked="0"/>
    </xf>
    <xf numFmtId="0" fontId="8" fillId="0" borderId="6"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8" fillId="0" borderId="11" xfId="0" applyFont="1" applyBorder="1" applyAlignment="1" applyProtection="1">
      <alignment horizontal="center"/>
      <protection locked="0"/>
    </xf>
    <xf numFmtId="0" fontId="11" fillId="0" borderId="36" xfId="0" applyFont="1" applyBorder="1" applyAlignment="1">
      <alignment horizontal="center" vertical="center"/>
    </xf>
    <xf numFmtId="0" fontId="11" fillId="0" borderId="29" xfId="0" applyFont="1" applyBorder="1" applyAlignment="1">
      <alignment horizontal="center" vertical="center"/>
    </xf>
    <xf numFmtId="0" fontId="11" fillId="0" borderId="37"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38" xfId="0" applyFont="1" applyBorder="1" applyAlignment="1">
      <alignment horizontal="center" vertical="center"/>
    </xf>
    <xf numFmtId="0" fontId="11" fillId="0" borderId="27" xfId="0" applyFont="1" applyBorder="1" applyAlignment="1">
      <alignment horizontal="center" vertical="center"/>
    </xf>
    <xf numFmtId="0" fontId="11" fillId="0" borderId="35" xfId="0" applyFont="1" applyBorder="1" applyAlignment="1">
      <alignment horizontal="center" vertical="center"/>
    </xf>
    <xf numFmtId="0" fontId="4"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51"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10" fillId="0" borderId="49" xfId="0" applyFont="1" applyBorder="1" applyAlignment="1">
      <alignment horizontal="justify" vertical="center" wrapText="1"/>
    </xf>
    <xf numFmtId="0" fontId="24" fillId="0" borderId="48" xfId="0" applyFont="1" applyBorder="1" applyAlignment="1">
      <alignment horizontal="justify" vertical="center" wrapText="1"/>
    </xf>
    <xf numFmtId="0" fontId="24" fillId="0" borderId="47" xfId="0" applyFont="1" applyBorder="1" applyAlignment="1">
      <alignment horizontal="justify" vertical="center" wrapText="1"/>
    </xf>
    <xf numFmtId="0" fontId="1" fillId="0" borderId="25" xfId="0" applyFont="1" applyBorder="1" applyAlignment="1">
      <alignment horizontal="center" vertical="center"/>
    </xf>
    <xf numFmtId="0" fontId="1" fillId="0" borderId="30" xfId="0" applyFont="1" applyBorder="1" applyAlignment="1">
      <alignment horizontal="center" vertical="center"/>
    </xf>
    <xf numFmtId="0" fontId="1" fillId="0" borderId="26" xfId="0" applyFont="1" applyBorder="1" applyAlignment="1">
      <alignment horizontal="center" vertical="center"/>
    </xf>
    <xf numFmtId="0" fontId="25" fillId="0" borderId="6" xfId="0" applyFont="1" applyBorder="1" applyAlignment="1" applyProtection="1">
      <alignment vertical="center" wrapText="1"/>
      <protection locked="0"/>
    </xf>
    <xf numFmtId="0" fontId="25" fillId="0" borderId="7" xfId="0" applyFont="1" applyBorder="1" applyAlignment="1" applyProtection="1">
      <alignment horizontal="justify" vertical="center" wrapText="1"/>
      <protection locked="0"/>
    </xf>
  </cellXfs>
  <cellStyles count="8">
    <cellStyle name="Moneda 2" xfId="7" xr:uid="{FB121C21-41C9-45ED-920B-F0D2C0691CAC}"/>
    <cellStyle name="Normal" xfId="0" builtinId="0"/>
    <cellStyle name="Normal 2" xfId="1" xr:uid="{00000000-0005-0000-0000-000001000000}"/>
    <cellStyle name="Normal 3" xfId="2" xr:uid="{00000000-0005-0000-0000-000002000000}"/>
    <cellStyle name="Normal 3 2" xfId="5" xr:uid="{FE4A26E3-0079-465F-BFC2-4B465381BEE5}"/>
    <cellStyle name="Normal 4" xfId="3" xr:uid="{00000000-0005-0000-0000-000003000000}"/>
    <cellStyle name="Normal 4 2" xfId="6" xr:uid="{B75F9B12-0342-41EF-8172-82EDDD9148B4}"/>
    <cellStyle name="Porcentaje" xfId="4" builtinId="5"/>
  </cellStyles>
  <dxfs count="20">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391582</xdr:colOff>
      <xdr:row>0</xdr:row>
      <xdr:rowOff>85291</xdr:rowOff>
    </xdr:from>
    <xdr:to>
      <xdr:col>21</xdr:col>
      <xdr:colOff>486834</xdr:colOff>
      <xdr:row>3</xdr:row>
      <xdr:rowOff>179917</xdr:rowOff>
    </xdr:to>
    <xdr:pic>
      <xdr:nvPicPr>
        <xdr:cNvPr id="10" name="3 Imagen" descr="C:\Users\john.garcia\Desktop\2020-01-08.png">
          <a:extLst>
            <a:ext uri="{FF2B5EF4-FFF2-40B4-BE49-F238E27FC236}">
              <a16:creationId xmlns:a16="http://schemas.microsoft.com/office/drawing/2014/main" id="{26C4FACD-3918-4C1F-9FA6-F4DBA640671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03999" y="85291"/>
          <a:ext cx="941918" cy="793126"/>
        </a:xfrm>
        <a:prstGeom prst="rect">
          <a:avLst/>
        </a:prstGeom>
        <a:noFill/>
        <a:ln>
          <a:noFill/>
        </a:ln>
      </xdr:spPr>
    </xdr:pic>
    <xdr:clientData/>
  </xdr:twoCellAnchor>
  <xdr:twoCellAnchor editAs="oneCell">
    <xdr:from>
      <xdr:col>0</xdr:col>
      <xdr:colOff>264584</xdr:colOff>
      <xdr:row>0</xdr:row>
      <xdr:rowOff>63500</xdr:rowOff>
    </xdr:from>
    <xdr:to>
      <xdr:col>1</xdr:col>
      <xdr:colOff>592667</xdr:colOff>
      <xdr:row>3</xdr:row>
      <xdr:rowOff>158750</xdr:rowOff>
    </xdr:to>
    <xdr:pic>
      <xdr:nvPicPr>
        <xdr:cNvPr id="11" name="5 Imagen" descr="C:\Users\john.garcia\Desktop\LOGO CAPITAL LETRA NEGRA.png">
          <a:extLst>
            <a:ext uri="{FF2B5EF4-FFF2-40B4-BE49-F238E27FC236}">
              <a16:creationId xmlns:a16="http://schemas.microsoft.com/office/drawing/2014/main" id="{FFCA5C5C-AF05-4A58-A153-5F96D13C84E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584" y="63500"/>
          <a:ext cx="1291166" cy="793750"/>
        </a:xfrm>
        <a:prstGeom prst="rect">
          <a:avLst/>
        </a:prstGeom>
        <a:noFill/>
        <a:ln>
          <a:noFill/>
        </a:ln>
      </xdr:spPr>
    </xdr:pic>
    <xdr:clientData/>
  </xdr:twoCellAnchor>
  <xdr:twoCellAnchor editAs="oneCell">
    <xdr:from>
      <xdr:col>46</xdr:col>
      <xdr:colOff>296332</xdr:colOff>
      <xdr:row>0</xdr:row>
      <xdr:rowOff>74708</xdr:rowOff>
    </xdr:from>
    <xdr:to>
      <xdr:col>46</xdr:col>
      <xdr:colOff>1238250</xdr:colOff>
      <xdr:row>3</xdr:row>
      <xdr:rowOff>169334</xdr:rowOff>
    </xdr:to>
    <xdr:pic>
      <xdr:nvPicPr>
        <xdr:cNvPr id="14" name="3 Imagen" descr="C:\Users\john.garcia\Desktop\2020-01-08.png">
          <a:extLst>
            <a:ext uri="{FF2B5EF4-FFF2-40B4-BE49-F238E27FC236}">
              <a16:creationId xmlns:a16="http://schemas.microsoft.com/office/drawing/2014/main" id="{5DB4CCCC-420B-4852-AC81-5BCA6620A72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22415" y="74708"/>
          <a:ext cx="941918" cy="793126"/>
        </a:xfrm>
        <a:prstGeom prst="rect">
          <a:avLst/>
        </a:prstGeom>
        <a:noFill/>
        <a:ln>
          <a:noFill/>
        </a:ln>
      </xdr:spPr>
    </xdr:pic>
    <xdr:clientData/>
  </xdr:twoCellAnchor>
  <xdr:twoCellAnchor editAs="oneCell">
    <xdr:from>
      <xdr:col>22</xdr:col>
      <xdr:colOff>74083</xdr:colOff>
      <xdr:row>0</xdr:row>
      <xdr:rowOff>63500</xdr:rowOff>
    </xdr:from>
    <xdr:to>
      <xdr:col>22</xdr:col>
      <xdr:colOff>1365249</xdr:colOff>
      <xdr:row>3</xdr:row>
      <xdr:rowOff>158750</xdr:rowOff>
    </xdr:to>
    <xdr:pic>
      <xdr:nvPicPr>
        <xdr:cNvPr id="15" name="5 Imagen" descr="C:\Users\john.garcia\Desktop\LOGO CAPITAL LETRA NEGRA.png">
          <a:extLst>
            <a:ext uri="{FF2B5EF4-FFF2-40B4-BE49-F238E27FC236}">
              <a16:creationId xmlns:a16="http://schemas.microsoft.com/office/drawing/2014/main" id="{B031B40C-D61F-4187-8C75-CC3121836DD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679833" y="63500"/>
          <a:ext cx="1291166" cy="7937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4E21FA5A-3830-4129-B671-3D63BF1D19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178593</xdr:colOff>
      <xdr:row>1</xdr:row>
      <xdr:rowOff>27121</xdr:rowOff>
    </xdr:from>
    <xdr:to>
      <xdr:col>17</xdr:col>
      <xdr:colOff>887290</xdr:colOff>
      <xdr:row>1</xdr:row>
      <xdr:rowOff>641278</xdr:rowOff>
    </xdr:to>
    <xdr:pic>
      <xdr:nvPicPr>
        <xdr:cNvPr id="4" name="3 Imagen" descr="C:\Users\john.garcia\Desktop\2020-01-08.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5406" y="229527"/>
          <a:ext cx="708697" cy="614157"/>
        </a:xfrm>
        <a:prstGeom prst="rect">
          <a:avLst/>
        </a:prstGeom>
        <a:noFill/>
        <a:ln>
          <a:noFill/>
        </a:ln>
      </xdr:spPr>
    </xdr:pic>
    <xdr:clientData/>
  </xdr:twoCellAnchor>
  <xdr:twoCellAnchor editAs="oneCell">
    <xdr:from>
      <xdr:col>0</xdr:col>
      <xdr:colOff>77042</xdr:colOff>
      <xdr:row>1</xdr:row>
      <xdr:rowOff>33618</xdr:rowOff>
    </xdr:from>
    <xdr:to>
      <xdr:col>1</xdr:col>
      <xdr:colOff>723482</xdr:colOff>
      <xdr:row>2</xdr:row>
      <xdr:rowOff>3876</xdr:rowOff>
    </xdr:to>
    <xdr:pic>
      <xdr:nvPicPr>
        <xdr:cNvPr id="6" name="5 Imagen" descr="C:\Users\john.garcia\Desktop\LOGO CAPITAL LETRA NEGRA.png">
          <a:extLst>
            <a:ext uri="{FF2B5EF4-FFF2-40B4-BE49-F238E27FC236}">
              <a16:creationId xmlns:a16="http://schemas.microsoft.com/office/drawing/2014/main" id="{140CFCF8-B233-419C-B591-C0395710059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42" y="236024"/>
          <a:ext cx="1086971" cy="67272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esktop/EPLE-FT-026%20MATRIZ%20RIESGOS%20DE%20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38"/>
  <sheetViews>
    <sheetView tabSelected="1" zoomScale="90" zoomScaleNormal="90" zoomScaleSheetLayoutView="85" workbookViewId="0">
      <selection activeCell="A8" sqref="A8:B8"/>
    </sheetView>
  </sheetViews>
  <sheetFormatPr baseColWidth="10" defaultRowHeight="14.25" zeroHeight="1" x14ac:dyDescent="0.2"/>
  <cols>
    <col min="1" max="1" width="14.42578125" style="38" customWidth="1"/>
    <col min="2" max="2" width="15.7109375" style="38" customWidth="1"/>
    <col min="3" max="3" width="26.42578125" style="38" customWidth="1"/>
    <col min="4" max="4" width="45.140625" style="38" customWidth="1"/>
    <col min="5" max="5" width="10.42578125" style="38" customWidth="1"/>
    <col min="6" max="6" width="13.140625" style="38" customWidth="1"/>
    <col min="7" max="7" width="14.42578125" style="38" customWidth="1"/>
    <col min="8" max="8" width="11.7109375" style="38" customWidth="1"/>
    <col min="9" max="11" width="20.5703125" style="38" customWidth="1"/>
    <col min="12" max="14" width="14.28515625" style="38" customWidth="1"/>
    <col min="15" max="15" width="12.7109375" style="38" customWidth="1"/>
    <col min="16" max="16" width="4.28515625" style="38" hidden="1" customWidth="1"/>
    <col min="17" max="17" width="6.140625" style="38" hidden="1" customWidth="1"/>
    <col min="18" max="18" width="15" style="38" customWidth="1"/>
    <col min="19" max="19" width="4.28515625" style="38" hidden="1" customWidth="1"/>
    <col min="20" max="20" width="5.28515625" style="38" hidden="1" customWidth="1"/>
    <col min="21" max="22" width="12.7109375" style="38" customWidth="1"/>
    <col min="23" max="23" width="21.5703125" style="38" customWidth="1"/>
    <col min="24" max="24" width="41.42578125" style="38" customWidth="1"/>
    <col min="25" max="25" width="40.85546875" style="38" customWidth="1"/>
    <col min="26" max="26" width="7.5703125" style="38" hidden="1" customWidth="1"/>
    <col min="27" max="27" width="9.28515625" style="38" customWidth="1"/>
    <col min="28" max="28" width="11" style="38" hidden="1" customWidth="1"/>
    <col min="29" max="29" width="16.7109375" style="38" customWidth="1"/>
    <col min="30" max="30" width="16.7109375" style="38" hidden="1" customWidth="1"/>
    <col min="31" max="31" width="15.7109375" style="38" customWidth="1"/>
    <col min="32" max="32" width="13.140625" style="38" customWidth="1"/>
    <col min="33" max="33" width="11.7109375" style="38" customWidth="1"/>
    <col min="34" max="34" width="13.42578125" style="38" customWidth="1"/>
    <col min="35" max="36" width="5.42578125" style="38" hidden="1" customWidth="1"/>
    <col min="37" max="37" width="12.42578125" style="38" customWidth="1"/>
    <col min="38" max="39" width="5.42578125" style="38" hidden="1" customWidth="1"/>
    <col min="40" max="40" width="12.85546875" style="38" customWidth="1"/>
    <col min="41" max="41" width="13.140625" style="38" customWidth="1"/>
    <col min="42" max="42" width="14" style="38" customWidth="1"/>
    <col min="43" max="43" width="84.140625" style="38" customWidth="1"/>
    <col min="44" max="44" width="28.42578125" style="38" customWidth="1"/>
    <col min="45" max="45" width="17.7109375" style="38" customWidth="1"/>
    <col min="46" max="46" width="16.5703125" style="38" customWidth="1"/>
    <col min="47" max="47" width="22.42578125" style="38" customWidth="1"/>
    <col min="48" max="16384" width="11.42578125" style="38"/>
  </cols>
  <sheetData>
    <row r="1" spans="1:52" ht="18" customHeight="1" x14ac:dyDescent="0.2">
      <c r="A1" s="224"/>
      <c r="B1" s="225"/>
      <c r="C1" s="186" t="s">
        <v>118</v>
      </c>
      <c r="D1" s="187"/>
      <c r="E1" s="187"/>
      <c r="F1" s="187"/>
      <c r="G1" s="187"/>
      <c r="H1" s="187"/>
      <c r="I1" s="187"/>
      <c r="J1" s="187"/>
      <c r="K1" s="187"/>
      <c r="L1" s="187"/>
      <c r="M1" s="188"/>
      <c r="N1" s="183" t="s">
        <v>116</v>
      </c>
      <c r="O1" s="183"/>
      <c r="P1" s="183"/>
      <c r="Q1" s="183"/>
      <c r="R1" s="183"/>
      <c r="S1" s="183"/>
      <c r="T1" s="183"/>
      <c r="U1" s="230"/>
      <c r="V1" s="231"/>
      <c r="W1" s="274"/>
      <c r="X1" s="277" t="s">
        <v>118</v>
      </c>
      <c r="Y1" s="278"/>
      <c r="Z1" s="278"/>
      <c r="AA1" s="278"/>
      <c r="AB1" s="278"/>
      <c r="AC1" s="278"/>
      <c r="AD1" s="278"/>
      <c r="AE1" s="278"/>
      <c r="AF1" s="278"/>
      <c r="AG1" s="278"/>
      <c r="AH1" s="278"/>
      <c r="AI1" s="278"/>
      <c r="AJ1" s="278"/>
      <c r="AK1" s="278"/>
      <c r="AL1" s="278"/>
      <c r="AM1" s="278"/>
      <c r="AN1" s="278"/>
      <c r="AO1" s="278"/>
      <c r="AP1" s="278"/>
      <c r="AQ1" s="279"/>
      <c r="AR1" s="183" t="s">
        <v>116</v>
      </c>
      <c r="AS1" s="183"/>
      <c r="AT1" s="183"/>
      <c r="AU1" s="263"/>
      <c r="AZ1" s="137"/>
    </row>
    <row r="2" spans="1:52" ht="18" customHeight="1" x14ac:dyDescent="0.2">
      <c r="A2" s="226"/>
      <c r="B2" s="227"/>
      <c r="C2" s="189"/>
      <c r="D2" s="190"/>
      <c r="E2" s="190"/>
      <c r="F2" s="190"/>
      <c r="G2" s="190"/>
      <c r="H2" s="190"/>
      <c r="I2" s="190"/>
      <c r="J2" s="190"/>
      <c r="K2" s="190"/>
      <c r="L2" s="190"/>
      <c r="M2" s="191"/>
      <c r="N2" s="184" t="s">
        <v>271</v>
      </c>
      <c r="O2" s="184"/>
      <c r="P2" s="184"/>
      <c r="Q2" s="184"/>
      <c r="R2" s="184"/>
      <c r="S2" s="184"/>
      <c r="T2" s="184"/>
      <c r="U2" s="232"/>
      <c r="V2" s="233"/>
      <c r="W2" s="275"/>
      <c r="X2" s="280"/>
      <c r="Y2" s="281"/>
      <c r="Z2" s="281"/>
      <c r="AA2" s="281"/>
      <c r="AB2" s="281"/>
      <c r="AC2" s="281"/>
      <c r="AD2" s="281"/>
      <c r="AE2" s="281"/>
      <c r="AF2" s="281"/>
      <c r="AG2" s="281"/>
      <c r="AH2" s="281"/>
      <c r="AI2" s="281"/>
      <c r="AJ2" s="281"/>
      <c r="AK2" s="281"/>
      <c r="AL2" s="281"/>
      <c r="AM2" s="281"/>
      <c r="AN2" s="281"/>
      <c r="AO2" s="281"/>
      <c r="AP2" s="281"/>
      <c r="AQ2" s="282"/>
      <c r="AR2" s="184" t="s">
        <v>271</v>
      </c>
      <c r="AS2" s="184"/>
      <c r="AT2" s="184"/>
      <c r="AU2" s="264"/>
      <c r="AZ2" s="137"/>
    </row>
    <row r="3" spans="1:52" ht="18" customHeight="1" x14ac:dyDescent="0.2">
      <c r="A3" s="226"/>
      <c r="B3" s="227"/>
      <c r="C3" s="189"/>
      <c r="D3" s="190"/>
      <c r="E3" s="190"/>
      <c r="F3" s="190"/>
      <c r="G3" s="190"/>
      <c r="H3" s="190"/>
      <c r="I3" s="190"/>
      <c r="J3" s="190"/>
      <c r="K3" s="190"/>
      <c r="L3" s="190"/>
      <c r="M3" s="191"/>
      <c r="N3" s="184" t="s">
        <v>272</v>
      </c>
      <c r="O3" s="184"/>
      <c r="P3" s="184"/>
      <c r="Q3" s="184"/>
      <c r="R3" s="184"/>
      <c r="S3" s="184"/>
      <c r="T3" s="184"/>
      <c r="U3" s="232"/>
      <c r="V3" s="233"/>
      <c r="W3" s="275"/>
      <c r="X3" s="280"/>
      <c r="Y3" s="281"/>
      <c r="Z3" s="281"/>
      <c r="AA3" s="281"/>
      <c r="AB3" s="281"/>
      <c r="AC3" s="281"/>
      <c r="AD3" s="281"/>
      <c r="AE3" s="281"/>
      <c r="AF3" s="281"/>
      <c r="AG3" s="281"/>
      <c r="AH3" s="281"/>
      <c r="AI3" s="281"/>
      <c r="AJ3" s="281"/>
      <c r="AK3" s="281"/>
      <c r="AL3" s="281"/>
      <c r="AM3" s="281"/>
      <c r="AN3" s="281"/>
      <c r="AO3" s="281"/>
      <c r="AP3" s="281"/>
      <c r="AQ3" s="282"/>
      <c r="AR3" s="184" t="s">
        <v>272</v>
      </c>
      <c r="AS3" s="184"/>
      <c r="AT3" s="184"/>
      <c r="AU3" s="264"/>
      <c r="AZ3" s="137"/>
    </row>
    <row r="4" spans="1:52" ht="18" customHeight="1" thickBot="1" x14ac:dyDescent="0.25">
      <c r="A4" s="228"/>
      <c r="B4" s="229"/>
      <c r="C4" s="192"/>
      <c r="D4" s="193"/>
      <c r="E4" s="193"/>
      <c r="F4" s="193"/>
      <c r="G4" s="193"/>
      <c r="H4" s="193"/>
      <c r="I4" s="193"/>
      <c r="J4" s="193"/>
      <c r="K4" s="193"/>
      <c r="L4" s="193"/>
      <c r="M4" s="194"/>
      <c r="N4" s="185" t="s">
        <v>117</v>
      </c>
      <c r="O4" s="185"/>
      <c r="P4" s="185"/>
      <c r="Q4" s="185"/>
      <c r="R4" s="185"/>
      <c r="S4" s="185"/>
      <c r="T4" s="185"/>
      <c r="U4" s="234"/>
      <c r="V4" s="235"/>
      <c r="W4" s="276"/>
      <c r="X4" s="283"/>
      <c r="Y4" s="284"/>
      <c r="Z4" s="284"/>
      <c r="AA4" s="284"/>
      <c r="AB4" s="284"/>
      <c r="AC4" s="284"/>
      <c r="AD4" s="284"/>
      <c r="AE4" s="284"/>
      <c r="AF4" s="284"/>
      <c r="AG4" s="284"/>
      <c r="AH4" s="284"/>
      <c r="AI4" s="284"/>
      <c r="AJ4" s="284"/>
      <c r="AK4" s="284"/>
      <c r="AL4" s="284"/>
      <c r="AM4" s="284"/>
      <c r="AN4" s="284"/>
      <c r="AO4" s="284"/>
      <c r="AP4" s="284"/>
      <c r="AQ4" s="285"/>
      <c r="AR4" s="185" t="s">
        <v>117</v>
      </c>
      <c r="AS4" s="185"/>
      <c r="AT4" s="185"/>
      <c r="AU4" s="265"/>
      <c r="AZ4" s="137"/>
    </row>
    <row r="5" spans="1:52" ht="6.75" customHeight="1" x14ac:dyDescent="0.2"/>
    <row r="6" spans="1:52" s="131" customFormat="1" ht="15.75" customHeight="1" x14ac:dyDescent="0.25">
      <c r="A6" s="182" t="s">
        <v>446</v>
      </c>
      <c r="B6" s="182"/>
      <c r="C6" s="180">
        <v>2</v>
      </c>
    </row>
    <row r="7" spans="1:52" s="131" customFormat="1" ht="15.75" customHeight="1" x14ac:dyDescent="0.25">
      <c r="A7" s="182" t="s">
        <v>137</v>
      </c>
      <c r="B7" s="182"/>
      <c r="C7" s="180" t="s">
        <v>447</v>
      </c>
    </row>
    <row r="8" spans="1:52" s="131" customFormat="1" ht="15.75" customHeight="1" x14ac:dyDescent="0.25">
      <c r="A8" s="182" t="s">
        <v>463</v>
      </c>
      <c r="B8" s="182"/>
      <c r="C8" s="180" t="s">
        <v>448</v>
      </c>
    </row>
    <row r="9" spans="1:52" s="39" customFormat="1" ht="6.75" customHeight="1" thickBot="1" x14ac:dyDescent="0.3"/>
    <row r="10" spans="1:52" s="39" customFormat="1" ht="20.25" customHeight="1" thickBot="1" x14ac:dyDescent="0.3">
      <c r="A10" s="214" t="s">
        <v>0</v>
      </c>
      <c r="B10" s="215"/>
      <c r="C10" s="215"/>
      <c r="D10" s="215"/>
      <c r="E10" s="215"/>
      <c r="F10" s="215"/>
      <c r="G10" s="215"/>
      <c r="H10" s="215"/>
      <c r="I10" s="215"/>
      <c r="J10" s="215"/>
      <c r="K10" s="215"/>
      <c r="L10" s="215"/>
      <c r="M10" s="215"/>
      <c r="N10" s="216"/>
      <c r="O10" s="242" t="s">
        <v>48</v>
      </c>
      <c r="P10" s="243"/>
      <c r="Q10" s="243"/>
      <c r="R10" s="243"/>
      <c r="S10" s="243"/>
      <c r="T10" s="243"/>
      <c r="U10" s="243"/>
      <c r="V10" s="244"/>
      <c r="W10" s="269" t="s">
        <v>105</v>
      </c>
      <c r="X10" s="270"/>
      <c r="Y10" s="270"/>
      <c r="Z10" s="270"/>
      <c r="AA10" s="270"/>
      <c r="AB10" s="270"/>
      <c r="AC10" s="270"/>
      <c r="AD10" s="270"/>
      <c r="AE10" s="270"/>
      <c r="AF10" s="270"/>
      <c r="AG10" s="271"/>
      <c r="AH10" s="266" t="s">
        <v>229</v>
      </c>
      <c r="AI10" s="267"/>
      <c r="AJ10" s="267"/>
      <c r="AK10" s="267"/>
      <c r="AL10" s="267"/>
      <c r="AM10" s="267"/>
      <c r="AN10" s="267"/>
      <c r="AO10" s="267"/>
      <c r="AP10" s="268"/>
      <c r="AQ10" s="219" t="s">
        <v>111</v>
      </c>
      <c r="AR10" s="220"/>
      <c r="AS10" s="220"/>
      <c r="AT10" s="220"/>
      <c r="AU10" s="221"/>
    </row>
    <row r="11" spans="1:52" s="39" customFormat="1" ht="26.25" customHeight="1" x14ac:dyDescent="0.25">
      <c r="A11" s="238" t="s">
        <v>160</v>
      </c>
      <c r="B11" s="239"/>
      <c r="C11" s="239"/>
      <c r="D11" s="239"/>
      <c r="E11" s="239"/>
      <c r="F11" s="239"/>
      <c r="G11" s="217" t="s">
        <v>161</v>
      </c>
      <c r="H11" s="211" t="s">
        <v>138</v>
      </c>
      <c r="I11" s="212"/>
      <c r="J11" s="212"/>
      <c r="K11" s="213"/>
      <c r="L11" s="207" t="s">
        <v>156</v>
      </c>
      <c r="M11" s="208"/>
      <c r="N11" s="240" t="s">
        <v>112</v>
      </c>
      <c r="O11" s="247" t="s">
        <v>203</v>
      </c>
      <c r="P11" s="210" t="s">
        <v>50</v>
      </c>
      <c r="Q11" s="209" t="s">
        <v>197</v>
      </c>
      <c r="R11" s="210" t="s">
        <v>204</v>
      </c>
      <c r="S11" s="210" t="s">
        <v>51</v>
      </c>
      <c r="T11" s="209" t="s">
        <v>201</v>
      </c>
      <c r="U11" s="241" t="s">
        <v>205</v>
      </c>
      <c r="V11" s="245" t="s">
        <v>49</v>
      </c>
      <c r="W11" s="253" t="s">
        <v>53</v>
      </c>
      <c r="X11" s="251"/>
      <c r="Y11" s="254"/>
      <c r="Z11" s="255" t="s">
        <v>273</v>
      </c>
      <c r="AA11" s="248" t="s">
        <v>267</v>
      </c>
      <c r="AB11" s="248" t="s">
        <v>217</v>
      </c>
      <c r="AC11" s="250" t="s">
        <v>210</v>
      </c>
      <c r="AD11" s="251"/>
      <c r="AE11" s="251"/>
      <c r="AF11" s="251"/>
      <c r="AG11" s="252"/>
      <c r="AH11" s="272" t="s">
        <v>231</v>
      </c>
      <c r="AI11" s="236" t="s">
        <v>107</v>
      </c>
      <c r="AJ11" s="236" t="s">
        <v>230</v>
      </c>
      <c r="AK11" s="236" t="s">
        <v>232</v>
      </c>
      <c r="AL11" s="236" t="s">
        <v>108</v>
      </c>
      <c r="AM11" s="236" t="s">
        <v>233</v>
      </c>
      <c r="AN11" s="236" t="s">
        <v>234</v>
      </c>
      <c r="AO11" s="236" t="s">
        <v>101</v>
      </c>
      <c r="AP11" s="261" t="s">
        <v>110</v>
      </c>
      <c r="AQ11" s="222" t="s">
        <v>113</v>
      </c>
      <c r="AR11" s="259" t="s">
        <v>114</v>
      </c>
      <c r="AS11" s="259" t="s">
        <v>76</v>
      </c>
      <c r="AT11" s="259" t="s">
        <v>243</v>
      </c>
      <c r="AU11" s="257" t="s">
        <v>119</v>
      </c>
    </row>
    <row r="12" spans="1:52" s="39" customFormat="1" ht="52.5" customHeight="1" thickBot="1" x14ac:dyDescent="0.3">
      <c r="A12" s="109" t="s">
        <v>1</v>
      </c>
      <c r="B12" s="110" t="s">
        <v>2</v>
      </c>
      <c r="C12" s="110" t="s">
        <v>33</v>
      </c>
      <c r="D12" s="111" t="s">
        <v>139</v>
      </c>
      <c r="E12" s="111" t="s">
        <v>35</v>
      </c>
      <c r="F12" s="111" t="s">
        <v>34</v>
      </c>
      <c r="G12" s="218"/>
      <c r="H12" s="103" t="s">
        <v>196</v>
      </c>
      <c r="I12" s="139" t="s">
        <v>269</v>
      </c>
      <c r="J12" s="110" t="s">
        <v>268</v>
      </c>
      <c r="K12" s="139" t="s">
        <v>270</v>
      </c>
      <c r="L12" s="103" t="s">
        <v>176</v>
      </c>
      <c r="M12" s="103" t="s">
        <v>177</v>
      </c>
      <c r="N12" s="240"/>
      <c r="O12" s="247"/>
      <c r="P12" s="210"/>
      <c r="Q12" s="210"/>
      <c r="R12" s="210"/>
      <c r="S12" s="210"/>
      <c r="T12" s="210"/>
      <c r="U12" s="241"/>
      <c r="V12" s="246"/>
      <c r="W12" s="112" t="s">
        <v>206</v>
      </c>
      <c r="X12" s="113" t="s">
        <v>207</v>
      </c>
      <c r="Y12" s="113" t="s">
        <v>208</v>
      </c>
      <c r="Z12" s="256"/>
      <c r="AA12" s="249"/>
      <c r="AB12" s="249"/>
      <c r="AC12" s="140" t="s">
        <v>218</v>
      </c>
      <c r="AD12" s="140" t="s">
        <v>228</v>
      </c>
      <c r="AE12" s="140" t="s">
        <v>211</v>
      </c>
      <c r="AF12" s="140" t="s">
        <v>212</v>
      </c>
      <c r="AG12" s="158" t="s">
        <v>213</v>
      </c>
      <c r="AH12" s="273"/>
      <c r="AI12" s="237"/>
      <c r="AJ12" s="237"/>
      <c r="AK12" s="237"/>
      <c r="AL12" s="237"/>
      <c r="AM12" s="237"/>
      <c r="AN12" s="237"/>
      <c r="AO12" s="237"/>
      <c r="AP12" s="262"/>
      <c r="AQ12" s="223"/>
      <c r="AR12" s="260"/>
      <c r="AS12" s="260"/>
      <c r="AT12" s="260"/>
      <c r="AU12" s="258"/>
    </row>
    <row r="13" spans="1:52" ht="154.5" customHeight="1" x14ac:dyDescent="0.2">
      <c r="A13" s="122" t="s">
        <v>13</v>
      </c>
      <c r="B13" s="119" t="s">
        <v>14</v>
      </c>
      <c r="C13" s="118" t="s">
        <v>261</v>
      </c>
      <c r="D13" s="118" t="s">
        <v>262</v>
      </c>
      <c r="E13" s="119" t="s">
        <v>20</v>
      </c>
      <c r="F13" s="119" t="s">
        <v>121</v>
      </c>
      <c r="G13" s="119" t="s">
        <v>159</v>
      </c>
      <c r="H13" s="118" t="s">
        <v>265</v>
      </c>
      <c r="I13" s="118" t="s">
        <v>274</v>
      </c>
      <c r="J13" s="118" t="s">
        <v>464</v>
      </c>
      <c r="K13" s="118" t="s">
        <v>275</v>
      </c>
      <c r="L13" s="120" t="s">
        <v>195</v>
      </c>
      <c r="M13" s="120" t="s">
        <v>183</v>
      </c>
      <c r="N13" s="121" t="s">
        <v>171</v>
      </c>
      <c r="O13" s="122" t="s">
        <v>200</v>
      </c>
      <c r="P13" s="123">
        <f>IF($O13="Muy baja",1,IF($O13="Baja",2,IF($O13="Media",3,IF($O13="Alta",4,IF($O13="Muy alta",5,"")))))</f>
        <v>1</v>
      </c>
      <c r="Q13" s="124">
        <f>IF($O13="Muy baja",20%,IF($O13="Baja",40%,IF($O13="Media",60%,IF($O13="Alta",80%,IF($O13="Muy alta",100%,"")))))</f>
        <v>0.2</v>
      </c>
      <c r="R13" s="119" t="s">
        <v>27</v>
      </c>
      <c r="S13" s="123">
        <f>IF($R13="Leve",1,IF($R13="Menor",2,IF($R13="Moderado",3,IF($R13="Mayor",4,IF($R13="Catastrófico",5,"")))))</f>
        <v>4</v>
      </c>
      <c r="T13" s="124">
        <f>IF($R13="Leve",20%,IF($R13="Menor",40%,IF($R13="Moderado",60%,IF($R13="Mayor",80%,IF($R13="Catastrófico",100%,"")))))</f>
        <v>0.8</v>
      </c>
      <c r="U13" s="154">
        <f t="shared" ref="U13:U15" si="0">IF(OR(P13="",S13=""),"",P13*S13)</f>
        <v>4</v>
      </c>
      <c r="V13" s="156" t="str">
        <f t="shared" ref="V13:V15" si="1">IF(U13="","",IF(U13&lt;=2,"BAJA",IF(U13&lt;=6,"MODERADA",IF(U13&lt;=12,"ALTA","EXTREMA"))))</f>
        <v>MODERADA</v>
      </c>
      <c r="W13" s="125" t="s">
        <v>266</v>
      </c>
      <c r="X13" s="120" t="s">
        <v>282</v>
      </c>
      <c r="Y13" s="120" t="s">
        <v>276</v>
      </c>
      <c r="Z13" s="138">
        <v>1</v>
      </c>
      <c r="AA13" s="119" t="s">
        <v>214</v>
      </c>
      <c r="AB13" s="129">
        <f>IF(AA13="","",IF(AA13="Preventivo",25%,IF(AA13="Detectivo",15%,10%)))</f>
        <v>0.25</v>
      </c>
      <c r="AC13" s="126" t="s">
        <v>219</v>
      </c>
      <c r="AD13" s="129">
        <f>IF(AC13="","",IF(AC13="Automático",25%,15%))</f>
        <v>0.15</v>
      </c>
      <c r="AE13" s="126" t="s">
        <v>223</v>
      </c>
      <c r="AF13" s="126" t="s">
        <v>224</v>
      </c>
      <c r="AG13" s="127" t="s">
        <v>227</v>
      </c>
      <c r="AH13" s="132" t="str">
        <f>IF(OR(O13="",AA13="",AC13=""),"",IF(AJ13&lt;=20%,"Muy baja",IF(AJ13&lt;=40%,"Baja",IF(AJ13&lt;=60%,"Media",IF(AJ13&lt;=80%,"Alta","Muy alta")))))</f>
        <v>Muy baja</v>
      </c>
      <c r="AI13" s="123">
        <f>IF($AH13="Muy baja",1,IF($AH13="Baja",2,IF($AH13="Media",3,IF($AH13="Alta",4,IF($AH13="Muy alta",5,"")))))</f>
        <v>1</v>
      </c>
      <c r="AJ13" s="133">
        <f>IF(OR($AA13="Preventivo",$AA13="Detectivo"),($Q13-($Q13*($AD13+$AB13))),$Q13)</f>
        <v>0.12</v>
      </c>
      <c r="AK13" s="133" t="str">
        <f>IF(OR(R13="",AA13="",AC13=""),"",IF(AM13&lt;=20%,"Leve",IF(AM13&lt;=40%,"Menor",IF(AM13&lt;=60%,"Moderado",IF(AM13&lt;=80%,"Mayor","Catastrófico")))))</f>
        <v>Mayor</v>
      </c>
      <c r="AL13" s="123">
        <f>IF($AK13="Leve",1,IF($AK13="Menor",2,IF($AK13="Moderado",3,IF($AK13="Mayor",4,IF($AK13="Catastrófico",5,"")))))</f>
        <v>4</v>
      </c>
      <c r="AM13" s="133">
        <f>IF($AA13="Correctivo",($T13-($T13*($AD13+$AB13))),$T13)</f>
        <v>0.8</v>
      </c>
      <c r="AN13" s="134">
        <f>IF(OR(AI13="",AL13=""),"",AI13*AL13)</f>
        <v>4</v>
      </c>
      <c r="AO13" s="135" t="str">
        <f t="shared" ref="AO13:AO15" si="2">IF(AN13="","",IF(AN13&lt;=2,"BAJA",IF(AN13&lt;=6,"MODERADA",IF(AN13&lt;=12,"ALTA","EXTREMA"))))</f>
        <v>MODERADA</v>
      </c>
      <c r="AP13" s="136" t="str">
        <f>IF(AO13="","",IF(AO13="Baja","Asumir el Riesgo.",IF(AO13="Moderada","Asumir o reducir el Riesgo.",IF(AO13="Alta","Reducir el Riesgo, Evitar, Compartir o Transferir (pronta atención).",IF(AO13="Extrema","Reducir el Riesgo, Evitar o Compartir (Se requiere acción inmediata).","")))))</f>
        <v>Asumir o reducir el Riesgo.</v>
      </c>
      <c r="AQ13" s="117" t="s">
        <v>277</v>
      </c>
      <c r="AR13" s="118" t="s">
        <v>278</v>
      </c>
      <c r="AS13" s="118" t="s">
        <v>279</v>
      </c>
      <c r="AT13" s="118" t="s">
        <v>280</v>
      </c>
      <c r="AU13" s="128" t="s">
        <v>281</v>
      </c>
    </row>
    <row r="14" spans="1:52" ht="102.75" customHeight="1" x14ac:dyDescent="0.2">
      <c r="A14" s="152" t="s">
        <v>13</v>
      </c>
      <c r="B14" s="141" t="s">
        <v>19</v>
      </c>
      <c r="C14" s="142" t="s">
        <v>283</v>
      </c>
      <c r="D14" s="142" t="s">
        <v>284</v>
      </c>
      <c r="E14" s="141" t="s">
        <v>20</v>
      </c>
      <c r="F14" s="141" t="s">
        <v>135</v>
      </c>
      <c r="G14" s="141" t="s">
        <v>159</v>
      </c>
      <c r="H14" s="142" t="s">
        <v>265</v>
      </c>
      <c r="I14" s="142" t="s">
        <v>287</v>
      </c>
      <c r="J14" s="142" t="s">
        <v>286</v>
      </c>
      <c r="K14" s="142" t="s">
        <v>285</v>
      </c>
      <c r="L14" s="143" t="s">
        <v>195</v>
      </c>
      <c r="M14" s="143" t="s">
        <v>183</v>
      </c>
      <c r="N14" s="153" t="s">
        <v>174</v>
      </c>
      <c r="O14" s="152" t="s">
        <v>17</v>
      </c>
      <c r="P14" s="144">
        <f>IF($O14="Muy baja",1,IF($O14="Baja",2,IF($O14="Media",3,IF($O14="Alta",4,IF($O14="Muy alta",5,"")))))</f>
        <v>2</v>
      </c>
      <c r="Q14" s="145">
        <f>IF($O14="Muy baja",20%,IF($O14="Baja",40%,IF($O14="Media",60%,IF($O14="Alta",80%,IF($O14="Muy alta",100%,"")))))</f>
        <v>0.4</v>
      </c>
      <c r="R14" s="141" t="s">
        <v>27</v>
      </c>
      <c r="S14" s="144">
        <f>IF($R14="Leve",1,IF($R14="Menor",2,IF($R14="Moderado",3,IF($R14="Mayor",4,IF($R14="Catastrófico",5,"")))))</f>
        <v>4</v>
      </c>
      <c r="T14" s="145">
        <f>IF($R14="Leve",20%,IF($R14="Menor",40%,IF($R14="Moderado",60%,IF($R14="Mayor",80%,IF($R14="Catastrófico",100%,"")))))</f>
        <v>0.8</v>
      </c>
      <c r="U14" s="155">
        <f t="shared" si="0"/>
        <v>8</v>
      </c>
      <c r="V14" s="157" t="str">
        <f t="shared" si="1"/>
        <v>ALTA</v>
      </c>
      <c r="W14" s="159" t="s">
        <v>288</v>
      </c>
      <c r="X14" s="143" t="s">
        <v>289</v>
      </c>
      <c r="Y14" s="143" t="s">
        <v>465</v>
      </c>
      <c r="Z14" s="147">
        <v>1</v>
      </c>
      <c r="AA14" s="141" t="s">
        <v>214</v>
      </c>
      <c r="AB14" s="148">
        <f>IF(AA14="","",IF(AA14="Preventivo",25%,IF(AA14="Detectivo",15%,10%)))</f>
        <v>0.25</v>
      </c>
      <c r="AC14" s="149" t="s">
        <v>219</v>
      </c>
      <c r="AD14" s="148">
        <f>IF(AC14="","",IF(AC14="Automático",25%,15%))</f>
        <v>0.15</v>
      </c>
      <c r="AE14" s="149" t="s">
        <v>223</v>
      </c>
      <c r="AF14" s="149" t="s">
        <v>224</v>
      </c>
      <c r="AG14" s="160" t="s">
        <v>227</v>
      </c>
      <c r="AH14" s="161" t="str">
        <f>IF(OR(O14="",AA14="",AC14=""),"",IF(AJ14&lt;=20%,"Muy baja",IF(AJ14&lt;=40%,"Baja",IF(AJ14&lt;=60%,"Media",IF(AJ14&lt;=80%,"Alta","Muy alta")))))</f>
        <v>Baja</v>
      </c>
      <c r="AI14" s="144">
        <f>IF($AH14="Muy baja",1,IF($AH14="Baja",2,IF($AH14="Media",3,IF($AH14="Alta",4,IF($AH14="Muy alta",5,"")))))</f>
        <v>2</v>
      </c>
      <c r="AJ14" s="150">
        <f>IF(OR($AA14="Preventivo",$AA14="Detectivo"),($Q14-($Q14*($AD14+$AB14))),$Q14)</f>
        <v>0.24</v>
      </c>
      <c r="AK14" s="150" t="str">
        <f>IF(OR(R14="",AA14="",AC14=""),"",IF(AM14&lt;=20%,"Leve",IF(AM14&lt;=40%,"Menor",IF(AM14&lt;=60%,"Moderado",IF(AM14&lt;=80%,"Mayor","Catastrófico")))))</f>
        <v>Mayor</v>
      </c>
      <c r="AL14" s="144">
        <f>IF($AK14="Leve",1,IF($AK14="Menor",2,IF($AK14="Moderado",3,IF($AK14="Mayor",4,IF($AK14="Catastrófico",5,"")))))</f>
        <v>4</v>
      </c>
      <c r="AM14" s="150">
        <f>IF($AA14="Correctivo",($T14-($T14*($AD14+$AB14))),$T14)</f>
        <v>0.8</v>
      </c>
      <c r="AN14" s="151">
        <f>IF(OR(AI14="",AL14=""),"",AI14*AL14)</f>
        <v>8</v>
      </c>
      <c r="AO14" s="146" t="str">
        <f t="shared" si="2"/>
        <v>ALTA</v>
      </c>
      <c r="AP14" s="162" t="str">
        <f>IF(AO14="","",IF(AO14="Baja","Asumir el Riesgo.",IF(AO14="Moderada","Asumir o reducir el Riesgo.",IF(AO14="Alta","Reducir el Riesgo, Evitar, Compartir o Transferir (pronta atención).",IF(AO14="Extrema","Reducir el Riesgo, Evitar o Compartir (Se requiere acción inmediata).","")))))</f>
        <v>Reducir el Riesgo, Evitar, Compartir o Transferir (pronta atención).</v>
      </c>
      <c r="AQ14" s="163" t="s">
        <v>466</v>
      </c>
      <c r="AR14" s="142" t="s">
        <v>290</v>
      </c>
      <c r="AS14" s="142" t="s">
        <v>291</v>
      </c>
      <c r="AT14" s="142" t="s">
        <v>280</v>
      </c>
      <c r="AU14" s="165" t="s">
        <v>467</v>
      </c>
    </row>
    <row r="15" spans="1:52" ht="250.5" customHeight="1" thickBot="1" x14ac:dyDescent="0.25">
      <c r="A15" s="152" t="s">
        <v>13</v>
      </c>
      <c r="B15" s="141" t="s">
        <v>235</v>
      </c>
      <c r="C15" s="142" t="s">
        <v>377</v>
      </c>
      <c r="D15" s="142" t="s">
        <v>378</v>
      </c>
      <c r="E15" s="141" t="s">
        <v>20</v>
      </c>
      <c r="F15" s="141" t="s">
        <v>125</v>
      </c>
      <c r="G15" s="141" t="s">
        <v>158</v>
      </c>
      <c r="H15" s="175" t="s">
        <v>265</v>
      </c>
      <c r="I15" s="175" t="s">
        <v>450</v>
      </c>
      <c r="J15" s="175" t="s">
        <v>451</v>
      </c>
      <c r="K15" s="175" t="s">
        <v>452</v>
      </c>
      <c r="L15" s="143" t="s">
        <v>195</v>
      </c>
      <c r="M15" s="143" t="s">
        <v>184</v>
      </c>
      <c r="N15" s="153" t="s">
        <v>171</v>
      </c>
      <c r="O15" s="152" t="s">
        <v>198</v>
      </c>
      <c r="P15" s="144">
        <f>IF($O15="Muy baja",1,IF($O15="Baja",2,IF($O15="Media",3,IF($O15="Alta",4,IF($O15="Muy alta",5,"")))))</f>
        <v>3</v>
      </c>
      <c r="Q15" s="145">
        <f>IF($O15="Muy baja",20%,IF($O15="Baja",40%,IF($O15="Media",60%,IF($O15="Alta",80%,IF($O15="Muy alta",100%,"")))))</f>
        <v>0.6</v>
      </c>
      <c r="R15" s="141" t="s">
        <v>27</v>
      </c>
      <c r="S15" s="144">
        <f>IF($R15="Leve",1,IF($R15="Menor",2,IF($R15="Moderado",3,IF($R15="Mayor",4,IF($R15="Catastrófico",5,"")))))</f>
        <v>4</v>
      </c>
      <c r="T15" s="145">
        <f>IF($R15="Leve",20%,IF($R15="Menor",40%,IF($R15="Moderado",60%,IF($R15="Mayor",80%,IF($R15="Catastrófico",100%,"")))))</f>
        <v>0.8</v>
      </c>
      <c r="U15" s="155">
        <f t="shared" si="0"/>
        <v>12</v>
      </c>
      <c r="V15" s="157" t="str">
        <f t="shared" si="1"/>
        <v>ALTA</v>
      </c>
      <c r="W15" s="176" t="s">
        <v>468</v>
      </c>
      <c r="X15" s="177" t="s">
        <v>453</v>
      </c>
      <c r="Y15" s="178" t="s">
        <v>454</v>
      </c>
      <c r="Z15" s="147">
        <v>1</v>
      </c>
      <c r="AA15" s="141" t="s">
        <v>214</v>
      </c>
      <c r="AB15" s="148">
        <f>IF(AA15="","",IF(AA15="Preventivo",25%,IF(AA15="Detectivo",15%,10%)))</f>
        <v>0.25</v>
      </c>
      <c r="AC15" s="149" t="s">
        <v>219</v>
      </c>
      <c r="AD15" s="148">
        <f>IF(AC15="","",IF(AC15="Automático",25%,15%))</f>
        <v>0.15</v>
      </c>
      <c r="AE15" s="149" t="s">
        <v>223</v>
      </c>
      <c r="AF15" s="149" t="s">
        <v>224</v>
      </c>
      <c r="AG15" s="160" t="s">
        <v>227</v>
      </c>
      <c r="AH15" s="161" t="str">
        <f>IF(OR(O15="",AA15="",AC15=""),"",IF(AJ15&lt;=20%,"Muy baja",IF(AJ15&lt;=40%,"Baja",IF(AJ15&lt;=60%,"Media",IF(AJ15&lt;=80%,"Alta","Muy alta")))))</f>
        <v>Baja</v>
      </c>
      <c r="AI15" s="144">
        <f>IF($AH15="Muy baja",1,IF($AH15="Baja",2,IF($AH15="Media",3,IF($AH15="Alta",4,IF($AH15="Muy alta",5,"")))))</f>
        <v>2</v>
      </c>
      <c r="AJ15" s="150">
        <f>IF(OR($AA15="Preventivo",$AA15="Detectivo"),($Q15-($Q15*($AD15+$AB15))),$Q15)</f>
        <v>0.36</v>
      </c>
      <c r="AK15" s="150" t="str">
        <f>IF(OR(R15="",AA15="",AC15=""),"",IF(AM15&lt;=20%,"Leve",IF(AM15&lt;=40%,"Menor",IF(AM15&lt;=60%,"Moderado",IF(AM15&lt;=80%,"Mayor","Catastrófico")))))</f>
        <v>Mayor</v>
      </c>
      <c r="AL15" s="144">
        <f>IF($AK15="Leve",1,IF($AK15="Menor",2,IF($AK15="Moderado",3,IF($AK15="Mayor",4,IF($AK15="Catastrófico",5,"")))))</f>
        <v>4</v>
      </c>
      <c r="AM15" s="150">
        <f>IF($AA15="Correctivo",($T15-($T15*($AD15+$AB15))),$T15)</f>
        <v>0.8</v>
      </c>
      <c r="AN15" s="151">
        <f>IF(OR(AI15="",AL15=""),"",AI15*AL15)</f>
        <v>8</v>
      </c>
      <c r="AO15" s="146" t="str">
        <f t="shared" si="2"/>
        <v>ALTA</v>
      </c>
      <c r="AP15" s="162" t="str">
        <f>IF(AO15="","",IF(AO15="Baja","Asumir el Riesgo.",IF(AO15="Moderada","Asumir o reducir el Riesgo.",IF(AO15="Alta","Reducir el Riesgo, Evitar, Compartir o Transferir (pronta atención).",IF(AO15="Extrema","Reducir el Riesgo, Evitar o Compartir (Se requiere acción inmediata).","")))))</f>
        <v>Reducir el Riesgo, Evitar, Compartir o Transferir (pronta atención).</v>
      </c>
      <c r="AQ15" s="179" t="s">
        <v>469</v>
      </c>
      <c r="AR15" s="176" t="s">
        <v>449</v>
      </c>
      <c r="AS15" s="176" t="s">
        <v>470</v>
      </c>
      <c r="AT15" s="142" t="s">
        <v>280</v>
      </c>
      <c r="AU15" s="165" t="s">
        <v>379</v>
      </c>
    </row>
    <row r="16" spans="1:52" ht="257.25" customHeight="1" x14ac:dyDescent="0.2">
      <c r="A16" s="152" t="s">
        <v>18</v>
      </c>
      <c r="B16" s="141" t="s">
        <v>238</v>
      </c>
      <c r="C16" s="142" t="s">
        <v>292</v>
      </c>
      <c r="D16" s="142" t="s">
        <v>293</v>
      </c>
      <c r="E16" s="141" t="s">
        <v>20</v>
      </c>
      <c r="F16" s="141" t="s">
        <v>122</v>
      </c>
      <c r="G16" s="141" t="s">
        <v>158</v>
      </c>
      <c r="H16" s="142" t="s">
        <v>265</v>
      </c>
      <c r="I16" s="142" t="s">
        <v>294</v>
      </c>
      <c r="J16" s="142" t="s">
        <v>295</v>
      </c>
      <c r="K16" s="142" t="s">
        <v>296</v>
      </c>
      <c r="L16" s="143" t="s">
        <v>195</v>
      </c>
      <c r="M16" s="143" t="s">
        <v>183</v>
      </c>
      <c r="N16" s="153" t="s">
        <v>171</v>
      </c>
      <c r="O16" s="152" t="s">
        <v>17</v>
      </c>
      <c r="P16" s="144">
        <f t="shared" ref="P16:P36" si="3">IF($O16="Muy baja",1,IF($O16="Baja",2,IF($O16="Media",3,IF($O16="Alta",4,IF($O16="Muy alta",5,"")))))</f>
        <v>2</v>
      </c>
      <c r="Q16" s="145">
        <f t="shared" ref="Q16:Q36" si="4">IF($O16="Muy baja",20%,IF($O16="Baja",40%,IF($O16="Media",60%,IF($O16="Alta",80%,IF($O16="Muy alta",100%,"")))))</f>
        <v>0.4</v>
      </c>
      <c r="R16" s="141" t="s">
        <v>27</v>
      </c>
      <c r="S16" s="144">
        <f t="shared" ref="S16:S36" si="5">IF($R16="Leve",1,IF($R16="Menor",2,IF($R16="Moderado",3,IF($R16="Mayor",4,IF($R16="Catastrófico",5,"")))))</f>
        <v>4</v>
      </c>
      <c r="T16" s="145">
        <f t="shared" ref="T16:T36" si="6">IF($R16="Leve",20%,IF($R16="Menor",40%,IF($R16="Moderado",60%,IF($R16="Mayor",80%,IF($R16="Catastrófico",100%,"")))))</f>
        <v>0.8</v>
      </c>
      <c r="U16" s="155">
        <f t="shared" ref="U16:U29" si="7">IF(OR(P16="",S16=""),"",P16*S16)</f>
        <v>8</v>
      </c>
      <c r="V16" s="157" t="str">
        <f t="shared" ref="V16:V29" si="8">IF(U16="","",IF(U16&lt;=2,"BAJA",IF(U16&lt;=6,"MODERADA",IF(U16&lt;=12,"ALTA","EXTREMA"))))</f>
        <v>ALTA</v>
      </c>
      <c r="W16" s="312" t="s">
        <v>493</v>
      </c>
      <c r="X16" s="313" t="s">
        <v>494</v>
      </c>
      <c r="Y16" s="313" t="s">
        <v>495</v>
      </c>
      <c r="Z16" s="147">
        <v>1</v>
      </c>
      <c r="AA16" s="141" t="s">
        <v>214</v>
      </c>
      <c r="AB16" s="148">
        <f t="shared" ref="AB16:AB36" si="9">IF(AA16="","",IF(AA16="Preventivo",25%,IF(AA16="Detectivo",15%,10%)))</f>
        <v>0.25</v>
      </c>
      <c r="AC16" s="149" t="s">
        <v>219</v>
      </c>
      <c r="AD16" s="148">
        <f t="shared" ref="AD16:AD36" si="10">IF(AC16="","",IF(AC16="Automático",25%,15%))</f>
        <v>0.15</v>
      </c>
      <c r="AE16" s="149" t="s">
        <v>223</v>
      </c>
      <c r="AF16" s="149" t="s">
        <v>224</v>
      </c>
      <c r="AG16" s="160" t="s">
        <v>227</v>
      </c>
      <c r="AH16" s="161" t="str">
        <f t="shared" ref="AH16:AH29" si="11">IF(OR(O16="",AA16="",AC16=""),"",IF(AJ16&lt;=20%,"Muy baja",IF(AJ16&lt;=40%,"Baja",IF(AJ16&lt;=60%,"Media",IF(AJ16&lt;=80%,"Alta","Muy alta")))))</f>
        <v>Baja</v>
      </c>
      <c r="AI16" s="144">
        <f t="shared" ref="AI16:AI36" si="12">IF($AH16="Muy baja",1,IF($AH16="Baja",2,IF($AH16="Media",3,IF($AH16="Alta",4,IF($AH16="Muy alta",5,"")))))</f>
        <v>2</v>
      </c>
      <c r="AJ16" s="150">
        <f t="shared" ref="AJ16:AJ36" si="13">IF(OR($AA16="Preventivo",$AA16="Detectivo"),($Q16-($Q16*($AD16+$AB16))),$Q16)</f>
        <v>0.24</v>
      </c>
      <c r="AK16" s="150" t="str">
        <f t="shared" ref="AK16:AK29" si="14">IF(OR(R16="",AA16="",AC16=""),"",IF(AM16&lt;=20%,"Leve",IF(AM16&lt;=40%,"Menor",IF(AM16&lt;=60%,"Moderado",IF(AM16&lt;=80%,"Mayor","Catastrófico")))))</f>
        <v>Mayor</v>
      </c>
      <c r="AL16" s="144">
        <f t="shared" ref="AL16:AL36" si="15">IF($AK16="Leve",1,IF($AK16="Menor",2,IF($AK16="Moderado",3,IF($AK16="Mayor",4,IF($AK16="Catastrófico",5,"")))))</f>
        <v>4</v>
      </c>
      <c r="AM16" s="150">
        <f t="shared" ref="AM16:AM36" si="16">IF($AA16="Correctivo",($T16-($T16*($AD16+$AB16))),$T16)</f>
        <v>0.8</v>
      </c>
      <c r="AN16" s="151">
        <f t="shared" ref="AN16:AN29" si="17">IF(OR(AI16="",AL16=""),"",AI16*AL16)</f>
        <v>8</v>
      </c>
      <c r="AO16" s="146" t="str">
        <f t="shared" ref="AO16:AO29" si="18">IF(AN16="","",IF(AN16&lt;=2,"BAJA",IF(AN16&lt;=6,"MODERADA",IF(AN16&lt;=12,"ALTA","EXTREMA"))))</f>
        <v>ALTA</v>
      </c>
      <c r="AP16" s="162" t="str">
        <f t="shared" ref="AP16:AP36" si="19">IF(AO16="","",IF(AO16="Baja","Asumir el Riesgo.",IF(AO16="Moderada","Asumir o reducir el Riesgo.",IF(AO16="Alta","Reducir el Riesgo, Evitar, Compartir o Transferir (pronta atención).",IF(AO16="Extrema","Reducir el Riesgo, Evitar o Compartir (Se requiere acción inmediata).","")))))</f>
        <v>Reducir el Riesgo, Evitar, Compartir o Transferir (pronta atención).</v>
      </c>
      <c r="AQ16" s="171" t="s">
        <v>471</v>
      </c>
      <c r="AR16" s="142" t="s">
        <v>472</v>
      </c>
      <c r="AS16" s="142" t="s">
        <v>297</v>
      </c>
      <c r="AT16" s="142" t="s">
        <v>280</v>
      </c>
      <c r="AU16" s="164" t="s">
        <v>473</v>
      </c>
    </row>
    <row r="17" spans="1:47" ht="168.75" customHeight="1" x14ac:dyDescent="0.2">
      <c r="A17" s="152" t="s">
        <v>18</v>
      </c>
      <c r="B17" s="141" t="s">
        <v>237</v>
      </c>
      <c r="C17" s="142" t="s">
        <v>298</v>
      </c>
      <c r="D17" s="142" t="s">
        <v>299</v>
      </c>
      <c r="E17" s="141" t="s">
        <v>20</v>
      </c>
      <c r="F17" s="141" t="s">
        <v>123</v>
      </c>
      <c r="G17" s="141" t="s">
        <v>159</v>
      </c>
      <c r="H17" s="142" t="s">
        <v>265</v>
      </c>
      <c r="I17" s="142" t="s">
        <v>300</v>
      </c>
      <c r="J17" s="142" t="s">
        <v>301</v>
      </c>
      <c r="K17" s="142" t="s">
        <v>302</v>
      </c>
      <c r="L17" s="143" t="s">
        <v>195</v>
      </c>
      <c r="M17" s="143" t="s">
        <v>183</v>
      </c>
      <c r="N17" s="153" t="s">
        <v>171</v>
      </c>
      <c r="O17" s="152" t="s">
        <v>198</v>
      </c>
      <c r="P17" s="144">
        <f t="shared" si="3"/>
        <v>3</v>
      </c>
      <c r="Q17" s="145">
        <f t="shared" si="4"/>
        <v>0.6</v>
      </c>
      <c r="R17" s="141" t="s">
        <v>27</v>
      </c>
      <c r="S17" s="144">
        <f t="shared" si="5"/>
        <v>4</v>
      </c>
      <c r="T17" s="145">
        <f t="shared" si="6"/>
        <v>0.8</v>
      </c>
      <c r="U17" s="155">
        <f t="shared" si="7"/>
        <v>12</v>
      </c>
      <c r="V17" s="157" t="str">
        <f t="shared" si="8"/>
        <v>ALTA</v>
      </c>
      <c r="W17" s="159" t="s">
        <v>303</v>
      </c>
      <c r="X17" s="143" t="s">
        <v>304</v>
      </c>
      <c r="Y17" s="143" t="s">
        <v>474</v>
      </c>
      <c r="Z17" s="147">
        <v>1</v>
      </c>
      <c r="AA17" s="141" t="s">
        <v>215</v>
      </c>
      <c r="AB17" s="148">
        <f t="shared" si="9"/>
        <v>0.1</v>
      </c>
      <c r="AC17" s="149" t="s">
        <v>219</v>
      </c>
      <c r="AD17" s="148">
        <f t="shared" si="10"/>
        <v>0.15</v>
      </c>
      <c r="AE17" s="149" t="s">
        <v>223</v>
      </c>
      <c r="AF17" s="149" t="s">
        <v>224</v>
      </c>
      <c r="AG17" s="160" t="s">
        <v>227</v>
      </c>
      <c r="AH17" s="161" t="str">
        <f t="shared" si="11"/>
        <v>Media</v>
      </c>
      <c r="AI17" s="144">
        <f t="shared" si="12"/>
        <v>3</v>
      </c>
      <c r="AJ17" s="150">
        <f t="shared" si="13"/>
        <v>0.6</v>
      </c>
      <c r="AK17" s="150" t="str">
        <f t="shared" si="14"/>
        <v>Moderado</v>
      </c>
      <c r="AL17" s="144">
        <f t="shared" si="15"/>
        <v>3</v>
      </c>
      <c r="AM17" s="150">
        <f t="shared" si="16"/>
        <v>0.60000000000000009</v>
      </c>
      <c r="AN17" s="151">
        <f t="shared" si="17"/>
        <v>9</v>
      </c>
      <c r="AO17" s="146" t="str">
        <f t="shared" si="18"/>
        <v>ALTA</v>
      </c>
      <c r="AP17" s="162" t="str">
        <f t="shared" si="19"/>
        <v>Reducir el Riesgo, Evitar, Compartir o Transferir (pronta atención).</v>
      </c>
      <c r="AQ17" s="163" t="s">
        <v>475</v>
      </c>
      <c r="AR17" s="142" t="s">
        <v>305</v>
      </c>
      <c r="AS17" s="142" t="s">
        <v>306</v>
      </c>
      <c r="AT17" s="142" t="s">
        <v>280</v>
      </c>
      <c r="AU17" s="164" t="s">
        <v>307</v>
      </c>
    </row>
    <row r="18" spans="1:47" ht="162" customHeight="1" x14ac:dyDescent="0.2">
      <c r="A18" s="152" t="s">
        <v>18</v>
      </c>
      <c r="B18" s="141" t="s">
        <v>236</v>
      </c>
      <c r="C18" s="142" t="s">
        <v>476</v>
      </c>
      <c r="D18" s="142" t="s">
        <v>477</v>
      </c>
      <c r="E18" s="141" t="s">
        <v>20</v>
      </c>
      <c r="F18" s="141" t="s">
        <v>124</v>
      </c>
      <c r="G18" s="141" t="s">
        <v>158</v>
      </c>
      <c r="H18" s="142" t="s">
        <v>265</v>
      </c>
      <c r="I18" s="142" t="s">
        <v>308</v>
      </c>
      <c r="J18" s="142" t="s">
        <v>309</v>
      </c>
      <c r="K18" s="142" t="s">
        <v>310</v>
      </c>
      <c r="L18" s="143" t="s">
        <v>195</v>
      </c>
      <c r="M18" s="143" t="s">
        <v>184</v>
      </c>
      <c r="N18" s="153" t="s">
        <v>171</v>
      </c>
      <c r="O18" s="152" t="s">
        <v>17</v>
      </c>
      <c r="P18" s="144">
        <f t="shared" si="3"/>
        <v>2</v>
      </c>
      <c r="Q18" s="145">
        <f t="shared" si="4"/>
        <v>0.4</v>
      </c>
      <c r="R18" s="141" t="s">
        <v>27</v>
      </c>
      <c r="S18" s="144">
        <f t="shared" si="5"/>
        <v>4</v>
      </c>
      <c r="T18" s="145">
        <f t="shared" si="6"/>
        <v>0.8</v>
      </c>
      <c r="U18" s="155">
        <f t="shared" si="7"/>
        <v>8</v>
      </c>
      <c r="V18" s="157" t="str">
        <f t="shared" si="8"/>
        <v>ALTA</v>
      </c>
      <c r="W18" s="159" t="s">
        <v>311</v>
      </c>
      <c r="X18" s="143" t="s">
        <v>478</v>
      </c>
      <c r="Y18" s="143" t="s">
        <v>479</v>
      </c>
      <c r="Z18" s="147">
        <v>1</v>
      </c>
      <c r="AA18" s="141" t="s">
        <v>214</v>
      </c>
      <c r="AB18" s="148">
        <f t="shared" si="9"/>
        <v>0.25</v>
      </c>
      <c r="AC18" s="149" t="s">
        <v>219</v>
      </c>
      <c r="AD18" s="148">
        <f t="shared" si="10"/>
        <v>0.15</v>
      </c>
      <c r="AE18" s="149" t="s">
        <v>223</v>
      </c>
      <c r="AF18" s="149" t="s">
        <v>224</v>
      </c>
      <c r="AG18" s="160" t="s">
        <v>227</v>
      </c>
      <c r="AH18" s="161" t="str">
        <f t="shared" si="11"/>
        <v>Baja</v>
      </c>
      <c r="AI18" s="144">
        <f t="shared" si="12"/>
        <v>2</v>
      </c>
      <c r="AJ18" s="150">
        <f t="shared" si="13"/>
        <v>0.24</v>
      </c>
      <c r="AK18" s="150" t="str">
        <f t="shared" si="14"/>
        <v>Mayor</v>
      </c>
      <c r="AL18" s="144">
        <f t="shared" si="15"/>
        <v>4</v>
      </c>
      <c r="AM18" s="150">
        <f t="shared" si="16"/>
        <v>0.8</v>
      </c>
      <c r="AN18" s="151">
        <f t="shared" si="17"/>
        <v>8</v>
      </c>
      <c r="AO18" s="146" t="str">
        <f t="shared" si="18"/>
        <v>ALTA</v>
      </c>
      <c r="AP18" s="162" t="str">
        <f t="shared" si="19"/>
        <v>Reducir el Riesgo, Evitar, Compartir o Transferir (pronta atención).</v>
      </c>
      <c r="AQ18" s="163" t="s">
        <v>480</v>
      </c>
      <c r="AR18" s="142" t="s">
        <v>481</v>
      </c>
      <c r="AS18" s="142" t="s">
        <v>482</v>
      </c>
      <c r="AT18" s="142" t="s">
        <v>280</v>
      </c>
      <c r="AU18" s="164" t="s">
        <v>312</v>
      </c>
    </row>
    <row r="19" spans="1:47" ht="187.5" customHeight="1" x14ac:dyDescent="0.2">
      <c r="A19" s="152" t="s">
        <v>23</v>
      </c>
      <c r="B19" s="141" t="s">
        <v>31</v>
      </c>
      <c r="C19" s="142" t="s">
        <v>313</v>
      </c>
      <c r="D19" s="142" t="s">
        <v>314</v>
      </c>
      <c r="E19" s="141" t="s">
        <v>20</v>
      </c>
      <c r="F19" s="141" t="s">
        <v>126</v>
      </c>
      <c r="G19" s="141" t="s">
        <v>159</v>
      </c>
      <c r="H19" s="142" t="s">
        <v>265</v>
      </c>
      <c r="I19" s="142" t="s">
        <v>315</v>
      </c>
      <c r="J19" s="142" t="s">
        <v>317</v>
      </c>
      <c r="K19" s="142" t="s">
        <v>316</v>
      </c>
      <c r="L19" s="143" t="s">
        <v>195</v>
      </c>
      <c r="M19" s="143" t="s">
        <v>183</v>
      </c>
      <c r="N19" s="153" t="s">
        <v>174</v>
      </c>
      <c r="O19" s="152" t="s">
        <v>200</v>
      </c>
      <c r="P19" s="144">
        <f t="shared" si="3"/>
        <v>1</v>
      </c>
      <c r="Q19" s="145">
        <f t="shared" si="4"/>
        <v>0.2</v>
      </c>
      <c r="R19" s="141" t="s">
        <v>27</v>
      </c>
      <c r="S19" s="144">
        <f t="shared" si="5"/>
        <v>4</v>
      </c>
      <c r="T19" s="145">
        <f t="shared" si="6"/>
        <v>0.8</v>
      </c>
      <c r="U19" s="155">
        <f t="shared" si="7"/>
        <v>4</v>
      </c>
      <c r="V19" s="157" t="str">
        <f t="shared" si="8"/>
        <v>MODERADA</v>
      </c>
      <c r="W19" s="159" t="s">
        <v>318</v>
      </c>
      <c r="X19" s="143" t="s">
        <v>319</v>
      </c>
      <c r="Y19" s="143" t="s">
        <v>320</v>
      </c>
      <c r="Z19" s="147">
        <v>1</v>
      </c>
      <c r="AA19" s="141" t="s">
        <v>214</v>
      </c>
      <c r="AB19" s="148">
        <f t="shared" si="9"/>
        <v>0.25</v>
      </c>
      <c r="AC19" s="149" t="s">
        <v>219</v>
      </c>
      <c r="AD19" s="148">
        <f t="shared" si="10"/>
        <v>0.15</v>
      </c>
      <c r="AE19" s="149" t="s">
        <v>223</v>
      </c>
      <c r="AF19" s="149" t="s">
        <v>224</v>
      </c>
      <c r="AG19" s="160" t="s">
        <v>227</v>
      </c>
      <c r="AH19" s="161" t="str">
        <f t="shared" si="11"/>
        <v>Muy baja</v>
      </c>
      <c r="AI19" s="144">
        <f t="shared" si="12"/>
        <v>1</v>
      </c>
      <c r="AJ19" s="150">
        <f t="shared" si="13"/>
        <v>0.12</v>
      </c>
      <c r="AK19" s="150" t="str">
        <f t="shared" si="14"/>
        <v>Mayor</v>
      </c>
      <c r="AL19" s="144">
        <f t="shared" si="15"/>
        <v>4</v>
      </c>
      <c r="AM19" s="150">
        <f t="shared" si="16"/>
        <v>0.8</v>
      </c>
      <c r="AN19" s="151">
        <f t="shared" si="17"/>
        <v>4</v>
      </c>
      <c r="AO19" s="146" t="str">
        <f t="shared" si="18"/>
        <v>MODERADA</v>
      </c>
      <c r="AP19" s="162" t="str">
        <f t="shared" si="19"/>
        <v>Asumir o reducir el Riesgo.</v>
      </c>
      <c r="AQ19" s="163" t="s">
        <v>321</v>
      </c>
      <c r="AR19" s="142" t="s">
        <v>322</v>
      </c>
      <c r="AS19" s="142" t="s">
        <v>323</v>
      </c>
      <c r="AT19" s="142" t="s">
        <v>280</v>
      </c>
      <c r="AU19" s="164" t="s">
        <v>324</v>
      </c>
    </row>
    <row r="20" spans="1:47" ht="111" customHeight="1" x14ac:dyDescent="0.2">
      <c r="A20" s="152" t="s">
        <v>23</v>
      </c>
      <c r="B20" s="141" t="s">
        <v>374</v>
      </c>
      <c r="C20" s="200" t="s">
        <v>325</v>
      </c>
      <c r="D20" s="200" t="s">
        <v>326</v>
      </c>
      <c r="E20" s="141" t="s">
        <v>20</v>
      </c>
      <c r="F20" s="141" t="s">
        <v>133</v>
      </c>
      <c r="G20" s="201" t="s">
        <v>158</v>
      </c>
      <c r="H20" s="200" t="s">
        <v>265</v>
      </c>
      <c r="I20" s="200" t="s">
        <v>327</v>
      </c>
      <c r="J20" s="200" t="s">
        <v>328</v>
      </c>
      <c r="K20" s="200" t="s">
        <v>329</v>
      </c>
      <c r="L20" s="143" t="s">
        <v>195</v>
      </c>
      <c r="M20" s="143" t="s">
        <v>183</v>
      </c>
      <c r="N20" s="153" t="s">
        <v>171</v>
      </c>
      <c r="O20" s="203" t="s">
        <v>17</v>
      </c>
      <c r="P20" s="195">
        <f t="shared" si="3"/>
        <v>2</v>
      </c>
      <c r="Q20" s="196">
        <f t="shared" si="4"/>
        <v>0.4</v>
      </c>
      <c r="R20" s="201" t="s">
        <v>27</v>
      </c>
      <c r="S20" s="195">
        <f t="shared" si="5"/>
        <v>4</v>
      </c>
      <c r="T20" s="196">
        <f t="shared" si="6"/>
        <v>0.8</v>
      </c>
      <c r="U20" s="197">
        <f t="shared" si="7"/>
        <v>8</v>
      </c>
      <c r="V20" s="198" t="str">
        <f t="shared" si="8"/>
        <v>ALTA</v>
      </c>
      <c r="W20" s="159" t="s">
        <v>330</v>
      </c>
      <c r="X20" s="143" t="s">
        <v>331</v>
      </c>
      <c r="Y20" s="143" t="s">
        <v>332</v>
      </c>
      <c r="Z20" s="147">
        <v>0.4</v>
      </c>
      <c r="AA20" s="141" t="s">
        <v>214</v>
      </c>
      <c r="AB20" s="148">
        <f t="shared" si="9"/>
        <v>0.25</v>
      </c>
      <c r="AC20" s="149" t="s">
        <v>219</v>
      </c>
      <c r="AD20" s="148">
        <f t="shared" si="10"/>
        <v>0.15</v>
      </c>
      <c r="AE20" s="149" t="s">
        <v>223</v>
      </c>
      <c r="AF20" s="149" t="s">
        <v>224</v>
      </c>
      <c r="AG20" s="160" t="s">
        <v>227</v>
      </c>
      <c r="AH20" s="161" t="str">
        <f t="shared" si="11"/>
        <v>Baja</v>
      </c>
      <c r="AI20" s="144">
        <f t="shared" si="12"/>
        <v>2</v>
      </c>
      <c r="AJ20" s="150">
        <f t="shared" si="13"/>
        <v>0.24</v>
      </c>
      <c r="AK20" s="150" t="str">
        <f t="shared" si="14"/>
        <v>Mayor</v>
      </c>
      <c r="AL20" s="144">
        <f t="shared" si="15"/>
        <v>4</v>
      </c>
      <c r="AM20" s="150">
        <f t="shared" si="16"/>
        <v>0.8</v>
      </c>
      <c r="AN20" s="151">
        <f t="shared" si="17"/>
        <v>8</v>
      </c>
      <c r="AO20" s="199" t="str">
        <f>IF(AN21="","",IF(AN21&lt;=2,"BAJA",IF(AN21&lt;=6,"MODERADA",IF(AN21&lt;=12,"ALTA","EXTREMA"))))</f>
        <v>MODERADA</v>
      </c>
      <c r="AP20" s="181" t="str">
        <f t="shared" si="19"/>
        <v>Asumir o reducir el Riesgo.</v>
      </c>
      <c r="AQ20" s="163" t="s">
        <v>335</v>
      </c>
      <c r="AR20" s="142" t="s">
        <v>336</v>
      </c>
      <c r="AS20" s="142" t="s">
        <v>339</v>
      </c>
      <c r="AT20" s="142" t="s">
        <v>280</v>
      </c>
      <c r="AU20" s="164" t="s">
        <v>340</v>
      </c>
    </row>
    <row r="21" spans="1:47" ht="89.25" customHeight="1" x14ac:dyDescent="0.2">
      <c r="A21" s="152" t="s">
        <v>23</v>
      </c>
      <c r="B21" s="141" t="s">
        <v>374</v>
      </c>
      <c r="C21" s="200"/>
      <c r="D21" s="200"/>
      <c r="E21" s="141" t="s">
        <v>20</v>
      </c>
      <c r="F21" s="141" t="s">
        <v>133</v>
      </c>
      <c r="G21" s="201"/>
      <c r="H21" s="200"/>
      <c r="I21" s="200"/>
      <c r="J21" s="200"/>
      <c r="K21" s="200"/>
      <c r="L21" s="143" t="s">
        <v>195</v>
      </c>
      <c r="M21" s="143" t="s">
        <v>183</v>
      </c>
      <c r="N21" s="153" t="s">
        <v>171</v>
      </c>
      <c r="O21" s="203"/>
      <c r="P21" s="195"/>
      <c r="Q21" s="196"/>
      <c r="R21" s="201"/>
      <c r="S21" s="195"/>
      <c r="T21" s="196"/>
      <c r="U21" s="197"/>
      <c r="V21" s="198"/>
      <c r="W21" s="159" t="s">
        <v>330</v>
      </c>
      <c r="X21" s="143" t="s">
        <v>333</v>
      </c>
      <c r="Y21" s="143" t="s">
        <v>334</v>
      </c>
      <c r="Z21" s="147">
        <v>0.6</v>
      </c>
      <c r="AA21" s="141" t="s">
        <v>214</v>
      </c>
      <c r="AB21" s="148">
        <f t="shared" si="9"/>
        <v>0.25</v>
      </c>
      <c r="AC21" s="149" t="s">
        <v>219</v>
      </c>
      <c r="AD21" s="148">
        <f t="shared" si="10"/>
        <v>0.15</v>
      </c>
      <c r="AE21" s="149" t="s">
        <v>223</v>
      </c>
      <c r="AF21" s="149" t="s">
        <v>224</v>
      </c>
      <c r="AG21" s="160" t="s">
        <v>227</v>
      </c>
      <c r="AH21" s="161" t="str">
        <f>IF(OR(O20="",AA21="",AC21=""),"",IF(AJ21&lt;=20%,"Muy baja",IF(AJ21&lt;=40%,"Baja",IF(AJ21&lt;=60%,"Media",IF(AJ21&lt;=80%,"Alta","Muy alta")))))</f>
        <v>Muy baja</v>
      </c>
      <c r="AI21" s="144">
        <f t="shared" si="12"/>
        <v>1</v>
      </c>
      <c r="AJ21" s="150">
        <f>IF(OR($AA21="Preventivo",$AA21="Detectivo"),($AJ20-($AJ20*($AD21+$AB21))),$AJ20)</f>
        <v>0.14399999999999999</v>
      </c>
      <c r="AK21" s="150" t="str">
        <f>IF(OR(R20="",AA21="",AC21=""),"",IF(AM21&lt;=20%,"Leve",IF(AM21&lt;=40%,"Menor",IF(AM21&lt;=60%,"Moderado",IF(AM21&lt;=80%,"Mayor","Catastrófico")))))</f>
        <v>Mayor</v>
      </c>
      <c r="AL21" s="144">
        <f t="shared" si="15"/>
        <v>4</v>
      </c>
      <c r="AM21" s="150">
        <f>IF($AA21="Correctivo",($T20-($T20*($AD21+$AB21))),$T20)</f>
        <v>0.8</v>
      </c>
      <c r="AN21" s="151">
        <f t="shared" si="17"/>
        <v>4</v>
      </c>
      <c r="AO21" s="199"/>
      <c r="AP21" s="181"/>
      <c r="AQ21" s="163" t="s">
        <v>337</v>
      </c>
      <c r="AR21" s="142" t="s">
        <v>338</v>
      </c>
      <c r="AS21" s="142" t="s">
        <v>339</v>
      </c>
      <c r="AT21" s="142" t="s">
        <v>280</v>
      </c>
      <c r="AU21" s="164" t="s">
        <v>341</v>
      </c>
    </row>
    <row r="22" spans="1:47" ht="92.25" customHeight="1" x14ac:dyDescent="0.2">
      <c r="A22" s="152" t="s">
        <v>23</v>
      </c>
      <c r="B22" s="141" t="s">
        <v>375</v>
      </c>
      <c r="C22" s="200" t="s">
        <v>325</v>
      </c>
      <c r="D22" s="200" t="s">
        <v>326</v>
      </c>
      <c r="E22" s="141" t="s">
        <v>20</v>
      </c>
      <c r="F22" s="141" t="s">
        <v>134</v>
      </c>
      <c r="G22" s="201" t="s">
        <v>159</v>
      </c>
      <c r="H22" s="200" t="s">
        <v>265</v>
      </c>
      <c r="I22" s="200" t="s">
        <v>342</v>
      </c>
      <c r="J22" s="200" t="s">
        <v>343</v>
      </c>
      <c r="K22" s="200" t="s">
        <v>344</v>
      </c>
      <c r="L22" s="143" t="s">
        <v>195</v>
      </c>
      <c r="M22" s="143" t="s">
        <v>183</v>
      </c>
      <c r="N22" s="153" t="s">
        <v>171</v>
      </c>
      <c r="O22" s="203" t="s">
        <v>198</v>
      </c>
      <c r="P22" s="195">
        <f t="shared" si="3"/>
        <v>3</v>
      </c>
      <c r="Q22" s="196">
        <f t="shared" si="4"/>
        <v>0.6</v>
      </c>
      <c r="R22" s="201" t="s">
        <v>27</v>
      </c>
      <c r="S22" s="195">
        <f t="shared" si="5"/>
        <v>4</v>
      </c>
      <c r="T22" s="196">
        <f t="shared" si="6"/>
        <v>0.8</v>
      </c>
      <c r="U22" s="197">
        <f t="shared" ref="U22" si="20">IF(OR(P22="",S22=""),"",P22*S22)</f>
        <v>12</v>
      </c>
      <c r="V22" s="198" t="str">
        <f t="shared" si="8"/>
        <v>ALTA</v>
      </c>
      <c r="W22" s="159" t="s">
        <v>345</v>
      </c>
      <c r="X22" s="143" t="s">
        <v>346</v>
      </c>
      <c r="Y22" s="143" t="s">
        <v>348</v>
      </c>
      <c r="Z22" s="147">
        <v>0.5</v>
      </c>
      <c r="AA22" s="141" t="s">
        <v>216</v>
      </c>
      <c r="AB22" s="148">
        <f t="shared" si="9"/>
        <v>0.15</v>
      </c>
      <c r="AC22" s="149" t="s">
        <v>219</v>
      </c>
      <c r="AD22" s="148">
        <f t="shared" si="10"/>
        <v>0.15</v>
      </c>
      <c r="AE22" s="149" t="s">
        <v>223</v>
      </c>
      <c r="AF22" s="149" t="s">
        <v>224</v>
      </c>
      <c r="AG22" s="160" t="s">
        <v>227</v>
      </c>
      <c r="AH22" s="161" t="str">
        <f t="shared" si="11"/>
        <v>Media</v>
      </c>
      <c r="AI22" s="144">
        <f t="shared" si="12"/>
        <v>3</v>
      </c>
      <c r="AJ22" s="150">
        <f t="shared" si="13"/>
        <v>0.42</v>
      </c>
      <c r="AK22" s="150" t="str">
        <f t="shared" si="14"/>
        <v>Mayor</v>
      </c>
      <c r="AL22" s="144">
        <f t="shared" si="15"/>
        <v>4</v>
      </c>
      <c r="AM22" s="150">
        <f t="shared" si="16"/>
        <v>0.8</v>
      </c>
      <c r="AN22" s="151">
        <f t="shared" si="17"/>
        <v>12</v>
      </c>
      <c r="AO22" s="199" t="str">
        <f>IF(AN23="","",IF(AN23&lt;=2,"BAJA",IF(AN23&lt;=6,"MODERADA",IF(AN23&lt;=12,"ALTA","EXTREMA"))))</f>
        <v>ALTA</v>
      </c>
      <c r="AP22" s="181" t="str">
        <f t="shared" si="19"/>
        <v>Reducir el Riesgo, Evitar, Compartir o Transferir (pronta atención).</v>
      </c>
      <c r="AQ22" s="205" t="s">
        <v>350</v>
      </c>
      <c r="AR22" s="200" t="s">
        <v>351</v>
      </c>
      <c r="AS22" s="143" t="s">
        <v>352</v>
      </c>
      <c r="AT22" s="143" t="s">
        <v>280</v>
      </c>
      <c r="AU22" s="204" t="s">
        <v>353</v>
      </c>
    </row>
    <row r="23" spans="1:47" ht="101.25" customHeight="1" x14ac:dyDescent="0.2">
      <c r="A23" s="152" t="s">
        <v>23</v>
      </c>
      <c r="B23" s="141" t="s">
        <v>375</v>
      </c>
      <c r="C23" s="200"/>
      <c r="D23" s="200"/>
      <c r="E23" s="141" t="s">
        <v>20</v>
      </c>
      <c r="F23" s="141" t="s">
        <v>134</v>
      </c>
      <c r="G23" s="201"/>
      <c r="H23" s="200"/>
      <c r="I23" s="200"/>
      <c r="J23" s="206"/>
      <c r="K23" s="206"/>
      <c r="L23" s="143" t="s">
        <v>195</v>
      </c>
      <c r="M23" s="143" t="s">
        <v>183</v>
      </c>
      <c r="N23" s="153" t="s">
        <v>171</v>
      </c>
      <c r="O23" s="203"/>
      <c r="P23" s="195"/>
      <c r="Q23" s="196"/>
      <c r="R23" s="201"/>
      <c r="S23" s="195"/>
      <c r="T23" s="196"/>
      <c r="U23" s="197"/>
      <c r="V23" s="198"/>
      <c r="W23" s="159" t="s">
        <v>345</v>
      </c>
      <c r="X23" s="143" t="s">
        <v>347</v>
      </c>
      <c r="Y23" s="143" t="s">
        <v>349</v>
      </c>
      <c r="Z23" s="147">
        <v>0.5</v>
      </c>
      <c r="AA23" s="141" t="s">
        <v>216</v>
      </c>
      <c r="AB23" s="148">
        <f t="shared" si="9"/>
        <v>0.15</v>
      </c>
      <c r="AC23" s="149" t="s">
        <v>219</v>
      </c>
      <c r="AD23" s="148">
        <f t="shared" si="10"/>
        <v>0.15</v>
      </c>
      <c r="AE23" s="149" t="s">
        <v>223</v>
      </c>
      <c r="AF23" s="149" t="s">
        <v>224</v>
      </c>
      <c r="AG23" s="160" t="s">
        <v>227</v>
      </c>
      <c r="AH23" s="161" t="str">
        <f>IF(OR(O22="",AA23="",AC23=""),"",IF(AJ23&lt;=20%,"Muy baja",IF(AJ23&lt;=40%,"Baja",IF(AJ23&lt;=60%,"Media",IF(AJ23&lt;=80%,"Alta","Muy alta")))))</f>
        <v>Baja</v>
      </c>
      <c r="AI23" s="144">
        <f t="shared" si="12"/>
        <v>2</v>
      </c>
      <c r="AJ23" s="150">
        <f>IF(OR($AA23="Preventivo",$AA23="Detectivo"),($AJ22-($AJ22*($AD23+$AB23))),$AJ22)</f>
        <v>0.29399999999999998</v>
      </c>
      <c r="AK23" s="150" t="str">
        <f>IF(OR(R22="",AA23="",AC23=""),"",IF(AM23&lt;=20%,"Leve",IF(AM23&lt;=40%,"Menor",IF(AM23&lt;=60%,"Moderado",IF(AM23&lt;=80%,"Mayor","Catastrófico")))))</f>
        <v>Mayor</v>
      </c>
      <c r="AL23" s="144">
        <f t="shared" si="15"/>
        <v>4</v>
      </c>
      <c r="AM23" s="150">
        <f>IF($AA23="Correctivo",($T22-($T22*($AD23+$AB23))),$T22)</f>
        <v>0.8</v>
      </c>
      <c r="AN23" s="151">
        <f t="shared" si="17"/>
        <v>8</v>
      </c>
      <c r="AO23" s="199"/>
      <c r="AP23" s="181"/>
      <c r="AQ23" s="205"/>
      <c r="AR23" s="200"/>
      <c r="AS23" s="143" t="s">
        <v>352</v>
      </c>
      <c r="AT23" s="143" t="s">
        <v>280</v>
      </c>
      <c r="AU23" s="204"/>
    </row>
    <row r="24" spans="1:47" ht="145.5" customHeight="1" x14ac:dyDescent="0.2">
      <c r="A24" s="152" t="s">
        <v>23</v>
      </c>
      <c r="B24" s="141" t="s">
        <v>376</v>
      </c>
      <c r="C24" s="200" t="s">
        <v>325</v>
      </c>
      <c r="D24" s="200" t="s">
        <v>326</v>
      </c>
      <c r="E24" s="141" t="s">
        <v>20</v>
      </c>
      <c r="F24" s="141" t="s">
        <v>132</v>
      </c>
      <c r="G24" s="201" t="s">
        <v>158</v>
      </c>
      <c r="H24" s="201" t="s">
        <v>265</v>
      </c>
      <c r="I24" s="200" t="s">
        <v>354</v>
      </c>
      <c r="J24" s="200" t="s">
        <v>355</v>
      </c>
      <c r="K24" s="200" t="s">
        <v>356</v>
      </c>
      <c r="L24" s="200" t="s">
        <v>195</v>
      </c>
      <c r="M24" s="200" t="s">
        <v>183</v>
      </c>
      <c r="N24" s="202" t="s">
        <v>171</v>
      </c>
      <c r="O24" s="203" t="s">
        <v>198</v>
      </c>
      <c r="P24" s="195">
        <f t="shared" si="3"/>
        <v>3</v>
      </c>
      <c r="Q24" s="196">
        <f t="shared" si="4"/>
        <v>0.6</v>
      </c>
      <c r="R24" s="201" t="s">
        <v>27</v>
      </c>
      <c r="S24" s="195">
        <f t="shared" si="5"/>
        <v>4</v>
      </c>
      <c r="T24" s="196">
        <f t="shared" si="6"/>
        <v>0.8</v>
      </c>
      <c r="U24" s="197">
        <f t="shared" ref="U24" si="21">IF(OR(P24="",S24=""),"",P24*S24)</f>
        <v>12</v>
      </c>
      <c r="V24" s="198" t="str">
        <f t="shared" ref="V24" si="22">IF(U24="","",IF(U24&lt;=2,"BAJA",IF(U24&lt;=6,"MODERADA",IF(U24&lt;=12,"ALTA","EXTREMA"))))</f>
        <v>ALTA</v>
      </c>
      <c r="W24" s="159" t="s">
        <v>357</v>
      </c>
      <c r="X24" s="143" t="s">
        <v>363</v>
      </c>
      <c r="Y24" s="143" t="s">
        <v>358</v>
      </c>
      <c r="Z24" s="147">
        <v>0.33</v>
      </c>
      <c r="AA24" s="141" t="s">
        <v>214</v>
      </c>
      <c r="AB24" s="148">
        <f t="shared" si="9"/>
        <v>0.25</v>
      </c>
      <c r="AC24" s="149" t="s">
        <v>219</v>
      </c>
      <c r="AD24" s="148">
        <f t="shared" si="10"/>
        <v>0.15</v>
      </c>
      <c r="AE24" s="149" t="s">
        <v>223</v>
      </c>
      <c r="AF24" s="149" t="s">
        <v>224</v>
      </c>
      <c r="AG24" s="160" t="s">
        <v>227</v>
      </c>
      <c r="AH24" s="161" t="str">
        <f t="shared" si="11"/>
        <v>Baja</v>
      </c>
      <c r="AI24" s="144">
        <f t="shared" si="12"/>
        <v>2</v>
      </c>
      <c r="AJ24" s="150">
        <f t="shared" si="13"/>
        <v>0.36</v>
      </c>
      <c r="AK24" s="150" t="str">
        <f t="shared" si="14"/>
        <v>Mayor</v>
      </c>
      <c r="AL24" s="144">
        <f t="shared" si="15"/>
        <v>4</v>
      </c>
      <c r="AM24" s="150">
        <f t="shared" si="16"/>
        <v>0.8</v>
      </c>
      <c r="AN24" s="151">
        <f t="shared" si="17"/>
        <v>8</v>
      </c>
      <c r="AO24" s="199" t="str">
        <f>IF(AN26="","",IF(AN26&lt;=2,"BAJA",IF(AN26&lt;=6,"MODERADA",IF(AN26&lt;=12,"ALTA","EXTREMA"))))</f>
        <v>MODERADA</v>
      </c>
      <c r="AP24" s="181" t="str">
        <f t="shared" si="19"/>
        <v>Asumir o reducir el Riesgo.</v>
      </c>
      <c r="AQ24" s="163" t="s">
        <v>364</v>
      </c>
      <c r="AR24" s="142" t="s">
        <v>365</v>
      </c>
      <c r="AS24" s="142" t="s">
        <v>370</v>
      </c>
      <c r="AT24" s="142" t="s">
        <v>280</v>
      </c>
      <c r="AU24" s="164" t="s">
        <v>372</v>
      </c>
    </row>
    <row r="25" spans="1:47" ht="99.75" customHeight="1" x14ac:dyDescent="0.2">
      <c r="A25" s="152" t="s">
        <v>23</v>
      </c>
      <c r="B25" s="141" t="s">
        <v>376</v>
      </c>
      <c r="C25" s="200"/>
      <c r="D25" s="200"/>
      <c r="E25" s="141" t="s">
        <v>20</v>
      </c>
      <c r="F25" s="141" t="s">
        <v>132</v>
      </c>
      <c r="G25" s="201"/>
      <c r="H25" s="201"/>
      <c r="I25" s="200"/>
      <c r="J25" s="200"/>
      <c r="K25" s="200"/>
      <c r="L25" s="200"/>
      <c r="M25" s="200"/>
      <c r="N25" s="202"/>
      <c r="O25" s="203"/>
      <c r="P25" s="195"/>
      <c r="Q25" s="196"/>
      <c r="R25" s="201"/>
      <c r="S25" s="195"/>
      <c r="T25" s="196"/>
      <c r="U25" s="197"/>
      <c r="V25" s="198"/>
      <c r="W25" s="159" t="s">
        <v>357</v>
      </c>
      <c r="X25" s="143" t="s">
        <v>359</v>
      </c>
      <c r="Y25" s="143" t="s">
        <v>360</v>
      </c>
      <c r="Z25" s="147">
        <v>0.33</v>
      </c>
      <c r="AA25" s="141" t="s">
        <v>214</v>
      </c>
      <c r="AB25" s="148">
        <f t="shared" si="9"/>
        <v>0.25</v>
      </c>
      <c r="AC25" s="149" t="s">
        <v>219</v>
      </c>
      <c r="AD25" s="148">
        <f t="shared" si="10"/>
        <v>0.15</v>
      </c>
      <c r="AE25" s="149" t="s">
        <v>223</v>
      </c>
      <c r="AF25" s="149" t="s">
        <v>224</v>
      </c>
      <c r="AG25" s="160" t="s">
        <v>227</v>
      </c>
      <c r="AH25" s="161" t="str">
        <f>IF(OR(O24="",AA25="",AC25=""),"",IF(AJ25&lt;=20%,"Muy baja",IF(AJ25&lt;=40%,"Baja",IF(AJ25&lt;=60%,"Media",IF(AJ25&lt;=80%,"Alta","Muy alta")))))</f>
        <v>Baja</v>
      </c>
      <c r="AI25" s="144">
        <f t="shared" si="12"/>
        <v>2</v>
      </c>
      <c r="AJ25" s="150">
        <f>IF(OR($AA25="Preventivo",$AA25="Detectivo"),($AJ24-($AJ24*($AD25+$AB25))),$AJ24)</f>
        <v>0.216</v>
      </c>
      <c r="AK25" s="150" t="str">
        <f>IF(OR(R24="",AA25="",AC25=""),"",IF(AM25&lt;=20%,"Leve",IF(AM25&lt;=40%,"Menor",IF(AM25&lt;=60%,"Moderado",IF(AM25&lt;=80%,"Mayor","Catastrófico")))))</f>
        <v>Mayor</v>
      </c>
      <c r="AL25" s="144">
        <f t="shared" si="15"/>
        <v>4</v>
      </c>
      <c r="AM25" s="150">
        <f>IF($AA25="Correctivo",($T24-($T24*($AD25+$AB25))),$T24)</f>
        <v>0.8</v>
      </c>
      <c r="AN25" s="151">
        <f t="shared" ref="AN25" si="23">IF(OR(AI25="",AL25=""),"",AI25*AL25)</f>
        <v>8</v>
      </c>
      <c r="AO25" s="199"/>
      <c r="AP25" s="181"/>
      <c r="AQ25" s="163" t="s">
        <v>366</v>
      </c>
      <c r="AR25" s="142" t="s">
        <v>367</v>
      </c>
      <c r="AS25" s="142" t="s">
        <v>370</v>
      </c>
      <c r="AT25" s="142" t="s">
        <v>280</v>
      </c>
      <c r="AU25" s="164" t="s">
        <v>367</v>
      </c>
    </row>
    <row r="26" spans="1:47" ht="156.75" customHeight="1" x14ac:dyDescent="0.2">
      <c r="A26" s="152" t="s">
        <v>23</v>
      </c>
      <c r="B26" s="141" t="s">
        <v>376</v>
      </c>
      <c r="C26" s="200"/>
      <c r="D26" s="200"/>
      <c r="E26" s="141" t="s">
        <v>20</v>
      </c>
      <c r="F26" s="141" t="s">
        <v>132</v>
      </c>
      <c r="G26" s="201"/>
      <c r="H26" s="201"/>
      <c r="I26" s="200"/>
      <c r="J26" s="200"/>
      <c r="K26" s="200"/>
      <c r="L26" s="200"/>
      <c r="M26" s="200"/>
      <c r="N26" s="202"/>
      <c r="O26" s="203"/>
      <c r="P26" s="195"/>
      <c r="Q26" s="196"/>
      <c r="R26" s="201"/>
      <c r="S26" s="195"/>
      <c r="T26" s="196"/>
      <c r="U26" s="197"/>
      <c r="V26" s="198"/>
      <c r="W26" s="159" t="s">
        <v>357</v>
      </c>
      <c r="X26" s="143" t="s">
        <v>361</v>
      </c>
      <c r="Y26" s="143" t="s">
        <v>362</v>
      </c>
      <c r="Z26" s="147">
        <v>0.34</v>
      </c>
      <c r="AA26" s="141" t="s">
        <v>214</v>
      </c>
      <c r="AB26" s="148">
        <f t="shared" si="9"/>
        <v>0.25</v>
      </c>
      <c r="AC26" s="149" t="s">
        <v>219</v>
      </c>
      <c r="AD26" s="148">
        <f t="shared" si="10"/>
        <v>0.15</v>
      </c>
      <c r="AE26" s="149" t="s">
        <v>223</v>
      </c>
      <c r="AF26" s="149" t="s">
        <v>224</v>
      </c>
      <c r="AG26" s="160" t="s">
        <v>227</v>
      </c>
      <c r="AH26" s="161" t="str">
        <f>IF(OR(O24="",AA26="",AC26=""),"",IF(AJ26&lt;=20%,"Muy baja",IF(AJ26&lt;=40%,"Baja",IF(AJ26&lt;=60%,"Media",IF(AJ26&lt;=80%,"Alta","Muy alta")))))</f>
        <v>Muy baja</v>
      </c>
      <c r="AI26" s="144">
        <f t="shared" si="12"/>
        <v>1</v>
      </c>
      <c r="AJ26" s="150">
        <f>IF(OR($AA26="Preventivo",$AA26="Detectivo"),($AJ25-($AJ25*($AD26+$AB26))),$AJ25)</f>
        <v>0.12959999999999999</v>
      </c>
      <c r="AK26" s="150" t="str">
        <f>IF(OR(R24="",AA26="",AC26=""),"",IF(AM26&lt;=20%,"Leve",IF(AM26&lt;=40%,"Menor",IF(AM26&lt;=60%,"Moderado",IF(AM26&lt;=80%,"Mayor","Catastrófico")))))</f>
        <v>Mayor</v>
      </c>
      <c r="AL26" s="144">
        <f>IF($AK25="Leve",1,IF($AK25="Menor",2,IF($AK25="Moderado",3,IF($AK25="Mayor",4,IF($AK25="Catastrófico",5,"")))))</f>
        <v>4</v>
      </c>
      <c r="AM26" s="150">
        <f>IF($AA26="Correctivo",($T24-($T24*($AD26+$AB26))),$T24)</f>
        <v>0.8</v>
      </c>
      <c r="AN26" s="151">
        <f t="shared" ref="AN26" si="24">IF(OR(AI26="",AL26=""),"",AI26*AL26)</f>
        <v>4</v>
      </c>
      <c r="AO26" s="199"/>
      <c r="AP26" s="181"/>
      <c r="AQ26" s="163" t="s">
        <v>368</v>
      </c>
      <c r="AR26" s="142" t="s">
        <v>369</v>
      </c>
      <c r="AS26" s="142" t="s">
        <v>370</v>
      </c>
      <c r="AT26" s="142" t="s">
        <v>280</v>
      </c>
      <c r="AU26" s="164" t="s">
        <v>373</v>
      </c>
    </row>
    <row r="27" spans="1:47" ht="200.25" customHeight="1" x14ac:dyDescent="0.2">
      <c r="A27" s="152" t="s">
        <v>23</v>
      </c>
      <c r="B27" s="141" t="s">
        <v>30</v>
      </c>
      <c r="C27" s="142" t="s">
        <v>380</v>
      </c>
      <c r="D27" s="142" t="s">
        <v>381</v>
      </c>
      <c r="E27" s="141" t="s">
        <v>20</v>
      </c>
      <c r="F27" s="141" t="s">
        <v>127</v>
      </c>
      <c r="G27" s="141" t="s">
        <v>159</v>
      </c>
      <c r="H27" s="142" t="s">
        <v>382</v>
      </c>
      <c r="I27" s="142" t="s">
        <v>483</v>
      </c>
      <c r="J27" s="142" t="s">
        <v>484</v>
      </c>
      <c r="K27" s="142" t="s">
        <v>383</v>
      </c>
      <c r="L27" s="143" t="s">
        <v>163</v>
      </c>
      <c r="M27" s="143" t="s">
        <v>180</v>
      </c>
      <c r="N27" s="153" t="s">
        <v>171</v>
      </c>
      <c r="O27" s="152" t="s">
        <v>200</v>
      </c>
      <c r="P27" s="144">
        <f t="shared" si="3"/>
        <v>1</v>
      </c>
      <c r="Q27" s="145">
        <f t="shared" si="4"/>
        <v>0.2</v>
      </c>
      <c r="R27" s="141" t="s">
        <v>27</v>
      </c>
      <c r="S27" s="144">
        <f t="shared" si="5"/>
        <v>4</v>
      </c>
      <c r="T27" s="145">
        <f t="shared" si="6"/>
        <v>0.8</v>
      </c>
      <c r="U27" s="155">
        <f t="shared" si="7"/>
        <v>4</v>
      </c>
      <c r="V27" s="157" t="str">
        <f t="shared" si="8"/>
        <v>MODERADA</v>
      </c>
      <c r="W27" s="163" t="s">
        <v>387</v>
      </c>
      <c r="X27" s="143" t="s">
        <v>485</v>
      </c>
      <c r="Y27" s="143" t="s">
        <v>388</v>
      </c>
      <c r="Z27" s="147">
        <v>1</v>
      </c>
      <c r="AA27" s="141" t="s">
        <v>214</v>
      </c>
      <c r="AB27" s="148">
        <f t="shared" si="9"/>
        <v>0.25</v>
      </c>
      <c r="AC27" s="149" t="s">
        <v>219</v>
      </c>
      <c r="AD27" s="148">
        <f t="shared" si="10"/>
        <v>0.15</v>
      </c>
      <c r="AE27" s="149" t="s">
        <v>223</v>
      </c>
      <c r="AF27" s="149" t="s">
        <v>224</v>
      </c>
      <c r="AG27" s="160" t="s">
        <v>227</v>
      </c>
      <c r="AH27" s="161" t="str">
        <f t="shared" si="11"/>
        <v>Muy baja</v>
      </c>
      <c r="AI27" s="144">
        <f t="shared" si="12"/>
        <v>1</v>
      </c>
      <c r="AJ27" s="150">
        <f t="shared" si="13"/>
        <v>0.12</v>
      </c>
      <c r="AK27" s="150" t="str">
        <f t="shared" si="14"/>
        <v>Mayor</v>
      </c>
      <c r="AL27" s="144">
        <f t="shared" si="15"/>
        <v>4</v>
      </c>
      <c r="AM27" s="150">
        <f t="shared" si="16"/>
        <v>0.8</v>
      </c>
      <c r="AN27" s="151">
        <f t="shared" si="17"/>
        <v>4</v>
      </c>
      <c r="AO27" s="146" t="str">
        <f t="shared" si="18"/>
        <v>MODERADA</v>
      </c>
      <c r="AP27" s="162" t="str">
        <f t="shared" si="19"/>
        <v>Asumir o reducir el Riesgo.</v>
      </c>
      <c r="AQ27" s="163" t="s">
        <v>395</v>
      </c>
      <c r="AR27" s="142" t="s">
        <v>392</v>
      </c>
      <c r="AS27" s="142" t="s">
        <v>387</v>
      </c>
      <c r="AT27" s="142" t="s">
        <v>280</v>
      </c>
      <c r="AU27" s="164" t="s">
        <v>396</v>
      </c>
    </row>
    <row r="28" spans="1:47" ht="200.25" customHeight="1" x14ac:dyDescent="0.2">
      <c r="A28" s="152" t="s">
        <v>23</v>
      </c>
      <c r="B28" s="141" t="s">
        <v>30</v>
      </c>
      <c r="C28" s="142" t="s">
        <v>380</v>
      </c>
      <c r="D28" s="142" t="s">
        <v>381</v>
      </c>
      <c r="E28" s="141" t="s">
        <v>20</v>
      </c>
      <c r="F28" s="141" t="s">
        <v>128</v>
      </c>
      <c r="G28" s="141" t="s">
        <v>159</v>
      </c>
      <c r="H28" s="142" t="s">
        <v>382</v>
      </c>
      <c r="I28" s="142" t="s">
        <v>384</v>
      </c>
      <c r="J28" s="142" t="s">
        <v>385</v>
      </c>
      <c r="K28" s="142" t="s">
        <v>386</v>
      </c>
      <c r="L28" s="143" t="s">
        <v>163</v>
      </c>
      <c r="M28" s="143" t="s">
        <v>180</v>
      </c>
      <c r="N28" s="153" t="s">
        <v>171</v>
      </c>
      <c r="O28" s="152" t="s">
        <v>200</v>
      </c>
      <c r="P28" s="144">
        <f t="shared" si="3"/>
        <v>1</v>
      </c>
      <c r="Q28" s="145">
        <f t="shared" si="4"/>
        <v>0.2</v>
      </c>
      <c r="R28" s="141" t="s">
        <v>29</v>
      </c>
      <c r="S28" s="144">
        <f t="shared" si="5"/>
        <v>5</v>
      </c>
      <c r="T28" s="145">
        <f t="shared" si="6"/>
        <v>1</v>
      </c>
      <c r="U28" s="155">
        <f t="shared" si="7"/>
        <v>5</v>
      </c>
      <c r="V28" s="157" t="str">
        <f t="shared" si="8"/>
        <v>MODERADA</v>
      </c>
      <c r="W28" s="163" t="s">
        <v>391</v>
      </c>
      <c r="X28" s="143" t="s">
        <v>389</v>
      </c>
      <c r="Y28" s="143" t="s">
        <v>390</v>
      </c>
      <c r="Z28" s="147">
        <v>1</v>
      </c>
      <c r="AA28" s="141" t="s">
        <v>214</v>
      </c>
      <c r="AB28" s="148">
        <f t="shared" si="9"/>
        <v>0.25</v>
      </c>
      <c r="AC28" s="149" t="s">
        <v>219</v>
      </c>
      <c r="AD28" s="148">
        <f t="shared" si="10"/>
        <v>0.15</v>
      </c>
      <c r="AE28" s="149" t="s">
        <v>223</v>
      </c>
      <c r="AF28" s="149" t="s">
        <v>224</v>
      </c>
      <c r="AG28" s="160" t="s">
        <v>227</v>
      </c>
      <c r="AH28" s="161" t="str">
        <f t="shared" si="11"/>
        <v>Muy baja</v>
      </c>
      <c r="AI28" s="144">
        <f t="shared" si="12"/>
        <v>1</v>
      </c>
      <c r="AJ28" s="150">
        <f t="shared" si="13"/>
        <v>0.12</v>
      </c>
      <c r="AK28" s="150" t="str">
        <f t="shared" si="14"/>
        <v>Catastrófico</v>
      </c>
      <c r="AL28" s="144">
        <f t="shared" si="15"/>
        <v>5</v>
      </c>
      <c r="AM28" s="150">
        <f t="shared" si="16"/>
        <v>1</v>
      </c>
      <c r="AN28" s="151">
        <f t="shared" si="17"/>
        <v>5</v>
      </c>
      <c r="AO28" s="146" t="str">
        <f t="shared" si="18"/>
        <v>MODERADA</v>
      </c>
      <c r="AP28" s="162" t="str">
        <f t="shared" si="19"/>
        <v>Asumir o reducir el Riesgo.</v>
      </c>
      <c r="AQ28" s="163" t="s">
        <v>486</v>
      </c>
      <c r="AR28" s="142" t="s">
        <v>393</v>
      </c>
      <c r="AS28" s="142" t="s">
        <v>394</v>
      </c>
      <c r="AT28" s="142" t="s">
        <v>280</v>
      </c>
      <c r="AU28" s="164" t="s">
        <v>397</v>
      </c>
    </row>
    <row r="29" spans="1:47" ht="219" customHeight="1" x14ac:dyDescent="0.2">
      <c r="A29" s="152" t="s">
        <v>23</v>
      </c>
      <c r="B29" s="141" t="s">
        <v>240</v>
      </c>
      <c r="C29" s="142" t="s">
        <v>398</v>
      </c>
      <c r="D29" s="142" t="s">
        <v>399</v>
      </c>
      <c r="E29" s="141" t="s">
        <v>20</v>
      </c>
      <c r="F29" s="141" t="s">
        <v>136</v>
      </c>
      <c r="G29" s="141" t="s">
        <v>159</v>
      </c>
      <c r="H29" s="142" t="s">
        <v>265</v>
      </c>
      <c r="I29" s="142" t="s">
        <v>400</v>
      </c>
      <c r="J29" s="142" t="s">
        <v>401</v>
      </c>
      <c r="K29" s="142" t="s">
        <v>402</v>
      </c>
      <c r="L29" s="143" t="s">
        <v>195</v>
      </c>
      <c r="M29" s="143" t="s">
        <v>184</v>
      </c>
      <c r="N29" s="153" t="s">
        <v>171</v>
      </c>
      <c r="O29" s="152" t="s">
        <v>17</v>
      </c>
      <c r="P29" s="144">
        <f t="shared" si="3"/>
        <v>2</v>
      </c>
      <c r="Q29" s="145">
        <f t="shared" si="4"/>
        <v>0.4</v>
      </c>
      <c r="R29" s="141" t="s">
        <v>29</v>
      </c>
      <c r="S29" s="144">
        <f t="shared" si="5"/>
        <v>5</v>
      </c>
      <c r="T29" s="145">
        <f t="shared" si="6"/>
        <v>1</v>
      </c>
      <c r="U29" s="155">
        <f t="shared" si="7"/>
        <v>10</v>
      </c>
      <c r="V29" s="157" t="str">
        <f t="shared" si="8"/>
        <v>ALTA</v>
      </c>
      <c r="W29" s="159" t="s">
        <v>403</v>
      </c>
      <c r="X29" s="143" t="s">
        <v>404</v>
      </c>
      <c r="Y29" s="143" t="s">
        <v>405</v>
      </c>
      <c r="Z29" s="147">
        <v>1</v>
      </c>
      <c r="AA29" s="141" t="s">
        <v>214</v>
      </c>
      <c r="AB29" s="148">
        <f t="shared" si="9"/>
        <v>0.25</v>
      </c>
      <c r="AC29" s="149" t="s">
        <v>219</v>
      </c>
      <c r="AD29" s="148">
        <f t="shared" si="10"/>
        <v>0.15</v>
      </c>
      <c r="AE29" s="149" t="s">
        <v>223</v>
      </c>
      <c r="AF29" s="149" t="s">
        <v>224</v>
      </c>
      <c r="AG29" s="160" t="s">
        <v>227</v>
      </c>
      <c r="AH29" s="161" t="str">
        <f t="shared" si="11"/>
        <v>Baja</v>
      </c>
      <c r="AI29" s="144">
        <f t="shared" si="12"/>
        <v>2</v>
      </c>
      <c r="AJ29" s="150">
        <f t="shared" si="13"/>
        <v>0.24</v>
      </c>
      <c r="AK29" s="150" t="str">
        <f t="shared" si="14"/>
        <v>Catastrófico</v>
      </c>
      <c r="AL29" s="144">
        <f t="shared" si="15"/>
        <v>5</v>
      </c>
      <c r="AM29" s="150">
        <f t="shared" si="16"/>
        <v>1</v>
      </c>
      <c r="AN29" s="151">
        <f t="shared" si="17"/>
        <v>10</v>
      </c>
      <c r="AO29" s="146" t="str">
        <f t="shared" si="18"/>
        <v>ALTA</v>
      </c>
      <c r="AP29" s="162" t="str">
        <f t="shared" si="19"/>
        <v>Reducir el Riesgo, Evitar, Compartir o Transferir (pronta atención).</v>
      </c>
      <c r="AQ29" s="163" t="s">
        <v>406</v>
      </c>
      <c r="AR29" s="142" t="s">
        <v>407</v>
      </c>
      <c r="AS29" s="142" t="s">
        <v>408</v>
      </c>
      <c r="AT29" s="142" t="s">
        <v>280</v>
      </c>
      <c r="AU29" s="164" t="s">
        <v>409</v>
      </c>
    </row>
    <row r="30" spans="1:47" ht="240" x14ac:dyDescent="0.2">
      <c r="A30" s="152" t="s">
        <v>23</v>
      </c>
      <c r="B30" s="141" t="s">
        <v>242</v>
      </c>
      <c r="C30" s="142" t="s">
        <v>410</v>
      </c>
      <c r="D30" s="142" t="s">
        <v>411</v>
      </c>
      <c r="E30" s="141" t="s">
        <v>20</v>
      </c>
      <c r="F30" s="141" t="s">
        <v>129</v>
      </c>
      <c r="G30" s="141" t="s">
        <v>159</v>
      </c>
      <c r="H30" s="142" t="s">
        <v>382</v>
      </c>
      <c r="I30" s="142" t="s">
        <v>412</v>
      </c>
      <c r="J30" s="142" t="s">
        <v>413</v>
      </c>
      <c r="K30" s="142" t="s">
        <v>487</v>
      </c>
      <c r="L30" s="143" t="s">
        <v>195</v>
      </c>
      <c r="M30" s="143" t="s">
        <v>183</v>
      </c>
      <c r="N30" s="153" t="s">
        <v>171</v>
      </c>
      <c r="O30" s="152" t="s">
        <v>200</v>
      </c>
      <c r="P30" s="144">
        <f t="shared" si="3"/>
        <v>1</v>
      </c>
      <c r="Q30" s="145">
        <f t="shared" si="4"/>
        <v>0.2</v>
      </c>
      <c r="R30" s="141" t="s">
        <v>29</v>
      </c>
      <c r="S30" s="144">
        <f t="shared" si="5"/>
        <v>5</v>
      </c>
      <c r="T30" s="145">
        <f t="shared" si="6"/>
        <v>1</v>
      </c>
      <c r="U30" s="155">
        <f t="shared" ref="U30:U36" si="25">IF(OR(P30="",S30=""),"",P30*S30)</f>
        <v>5</v>
      </c>
      <c r="V30" s="157" t="str">
        <f t="shared" ref="V30:V36" si="26">IF(U30="","",IF(U30&lt;=2,"BAJA",IF(U30&lt;=6,"MODERADA",IF(U30&lt;=12,"ALTA","EXTREMA"))))</f>
        <v>MODERADA</v>
      </c>
      <c r="W30" s="159" t="s">
        <v>488</v>
      </c>
      <c r="X30" s="143" t="s">
        <v>414</v>
      </c>
      <c r="Y30" s="143" t="s">
        <v>415</v>
      </c>
      <c r="Z30" s="147">
        <v>1</v>
      </c>
      <c r="AA30" s="141" t="s">
        <v>214</v>
      </c>
      <c r="AB30" s="148">
        <f t="shared" si="9"/>
        <v>0.25</v>
      </c>
      <c r="AC30" s="149" t="s">
        <v>219</v>
      </c>
      <c r="AD30" s="148">
        <f t="shared" si="10"/>
        <v>0.15</v>
      </c>
      <c r="AE30" s="149" t="s">
        <v>223</v>
      </c>
      <c r="AF30" s="149" t="s">
        <v>224</v>
      </c>
      <c r="AG30" s="160" t="s">
        <v>227</v>
      </c>
      <c r="AH30" s="161" t="str">
        <f t="shared" ref="AH30:AH36" si="27">IF(OR(O30="",AA30="",AC30=""),"",IF(AJ30&lt;=20%,"Muy baja",IF(AJ30&lt;=40%,"Baja",IF(AJ30&lt;=60%,"Media",IF(AJ30&lt;=80%,"Alta","Muy alta")))))</f>
        <v>Muy baja</v>
      </c>
      <c r="AI30" s="144">
        <f t="shared" si="12"/>
        <v>1</v>
      </c>
      <c r="AJ30" s="150">
        <f t="shared" si="13"/>
        <v>0.12</v>
      </c>
      <c r="AK30" s="150" t="str">
        <f t="shared" ref="AK30:AK36" si="28">IF(OR(R30="",AA30="",AC30=""),"",IF(AM30&lt;=20%,"Leve",IF(AM30&lt;=40%,"Menor",IF(AM30&lt;=60%,"Moderado",IF(AM30&lt;=80%,"Mayor","Catastrófico")))))</f>
        <v>Catastrófico</v>
      </c>
      <c r="AL30" s="144">
        <f t="shared" si="15"/>
        <v>5</v>
      </c>
      <c r="AM30" s="150">
        <f t="shared" si="16"/>
        <v>1</v>
      </c>
      <c r="AN30" s="151">
        <f t="shared" ref="AN30:AN36" si="29">IF(OR(AI30="",AL30=""),"",AI30*AL30)</f>
        <v>5</v>
      </c>
      <c r="AO30" s="146" t="str">
        <f t="shared" ref="AO30:AO36" si="30">IF(AN30="","",IF(AN30&lt;=2,"BAJA",IF(AN30&lt;=6,"MODERADA",IF(AN30&lt;=12,"ALTA","EXTREMA"))))</f>
        <v>MODERADA</v>
      </c>
      <c r="AP30" s="162" t="str">
        <f t="shared" si="19"/>
        <v>Asumir o reducir el Riesgo.</v>
      </c>
      <c r="AQ30" s="163" t="s">
        <v>416</v>
      </c>
      <c r="AR30" s="142" t="s">
        <v>417</v>
      </c>
      <c r="AS30" s="142" t="s">
        <v>418</v>
      </c>
      <c r="AT30" s="142" t="s">
        <v>280</v>
      </c>
      <c r="AU30" s="164" t="s">
        <v>419</v>
      </c>
    </row>
    <row r="31" spans="1:47" ht="101.25" customHeight="1" x14ac:dyDescent="0.2">
      <c r="A31" s="152" t="s">
        <v>23</v>
      </c>
      <c r="B31" s="141" t="s">
        <v>242</v>
      </c>
      <c r="C31" s="142" t="s">
        <v>410</v>
      </c>
      <c r="D31" s="142" t="s">
        <v>411</v>
      </c>
      <c r="E31" s="141" t="s">
        <v>20</v>
      </c>
      <c r="F31" s="141" t="s">
        <v>455</v>
      </c>
      <c r="G31" s="141" t="s">
        <v>159</v>
      </c>
      <c r="H31" s="142" t="s">
        <v>382</v>
      </c>
      <c r="I31" s="142" t="s">
        <v>456</v>
      </c>
      <c r="J31" s="142" t="s">
        <v>458</v>
      </c>
      <c r="K31" s="142" t="s">
        <v>457</v>
      </c>
      <c r="L31" s="143" t="s">
        <v>195</v>
      </c>
      <c r="M31" s="143" t="s">
        <v>183</v>
      </c>
      <c r="N31" s="153" t="s">
        <v>171</v>
      </c>
      <c r="O31" s="152" t="s">
        <v>200</v>
      </c>
      <c r="P31" s="144">
        <f t="shared" si="3"/>
        <v>1</v>
      </c>
      <c r="Q31" s="145">
        <f t="shared" si="4"/>
        <v>0.2</v>
      </c>
      <c r="R31" s="141" t="s">
        <v>29</v>
      </c>
      <c r="S31" s="144">
        <f t="shared" si="5"/>
        <v>5</v>
      </c>
      <c r="T31" s="145">
        <f t="shared" si="6"/>
        <v>1</v>
      </c>
      <c r="U31" s="155">
        <f t="shared" ref="U31" si="31">IF(OR(P31="",S31=""),"",P31*S31)</f>
        <v>5</v>
      </c>
      <c r="V31" s="157" t="str">
        <f t="shared" ref="V31" si="32">IF(U31="","",IF(U31&lt;=2,"BAJA",IF(U31&lt;=6,"MODERADA",IF(U31&lt;=12,"ALTA","EXTREMA"))))</f>
        <v>MODERADA</v>
      </c>
      <c r="W31" s="159" t="s">
        <v>488</v>
      </c>
      <c r="X31" s="143" t="s">
        <v>462</v>
      </c>
      <c r="Y31" s="143" t="s">
        <v>489</v>
      </c>
      <c r="Z31" s="147">
        <v>1</v>
      </c>
      <c r="AA31" s="141" t="s">
        <v>214</v>
      </c>
      <c r="AB31" s="148">
        <f t="shared" ref="AB31" si="33">IF(AA31="","",IF(AA31="Preventivo",25%,IF(AA31="Detectivo",15%,10%)))</f>
        <v>0.25</v>
      </c>
      <c r="AC31" s="149" t="s">
        <v>219</v>
      </c>
      <c r="AD31" s="148">
        <f t="shared" ref="AD31" si="34">IF(AC31="","",IF(AC31="Automático",25%,15%))</f>
        <v>0.15</v>
      </c>
      <c r="AE31" s="149" t="s">
        <v>223</v>
      </c>
      <c r="AF31" s="149" t="s">
        <v>224</v>
      </c>
      <c r="AG31" s="160" t="s">
        <v>227</v>
      </c>
      <c r="AH31" s="161" t="str">
        <f t="shared" ref="AH31" si="35">IF(OR(O31="",AA31="",AC31=""),"",IF(AJ31&lt;=20%,"Muy baja",IF(AJ31&lt;=40%,"Baja",IF(AJ31&lt;=60%,"Media",IF(AJ31&lt;=80%,"Alta","Muy alta")))))</f>
        <v>Muy baja</v>
      </c>
      <c r="AI31" s="144">
        <f t="shared" si="12"/>
        <v>1</v>
      </c>
      <c r="AJ31" s="150">
        <f t="shared" si="13"/>
        <v>0.12</v>
      </c>
      <c r="AK31" s="150" t="str">
        <f t="shared" ref="AK31" si="36">IF(OR(R31="",AA31="",AC31=""),"",IF(AM31&lt;=20%,"Leve",IF(AM31&lt;=40%,"Menor",IF(AM31&lt;=60%,"Moderado",IF(AM31&lt;=80%,"Mayor","Catastrófico")))))</f>
        <v>Catastrófico</v>
      </c>
      <c r="AL31" s="144">
        <f t="shared" si="15"/>
        <v>5</v>
      </c>
      <c r="AM31" s="150">
        <f t="shared" si="16"/>
        <v>1</v>
      </c>
      <c r="AN31" s="151">
        <f t="shared" ref="AN31" si="37">IF(OR(AI31="",AL31=""),"",AI31*AL31)</f>
        <v>5</v>
      </c>
      <c r="AO31" s="146" t="str">
        <f t="shared" ref="AO31" si="38">IF(AN31="","",IF(AN31&lt;=2,"BAJA",IF(AN31&lt;=6,"MODERADA",IF(AN31&lt;=12,"ALTA","EXTREMA"))))</f>
        <v>MODERADA</v>
      </c>
      <c r="AP31" s="162" t="str">
        <f t="shared" ref="AP31" si="39">IF(AO31="","",IF(AO31="Baja","Asumir el Riesgo.",IF(AO31="Moderada","Asumir o reducir el Riesgo.",IF(AO31="Alta","Reducir el Riesgo, Evitar, Compartir o Transferir (pronta atención).",IF(AO31="Extrema","Reducir el Riesgo, Evitar o Compartir (Se requiere acción inmediata).","")))))</f>
        <v>Asumir o reducir el Riesgo.</v>
      </c>
      <c r="AQ31" s="163" t="s">
        <v>459</v>
      </c>
      <c r="AR31" s="142" t="s">
        <v>460</v>
      </c>
      <c r="AS31" s="142" t="s">
        <v>418</v>
      </c>
      <c r="AT31" s="142" t="s">
        <v>280</v>
      </c>
      <c r="AU31" s="164" t="s">
        <v>461</v>
      </c>
    </row>
    <row r="32" spans="1:47" ht="132" x14ac:dyDescent="0.2">
      <c r="A32" s="152" t="s">
        <v>26</v>
      </c>
      <c r="B32" s="141" t="s">
        <v>32</v>
      </c>
      <c r="C32" s="200" t="s">
        <v>420</v>
      </c>
      <c r="D32" s="200" t="s">
        <v>421</v>
      </c>
      <c r="E32" s="141" t="s">
        <v>20</v>
      </c>
      <c r="F32" s="141" t="s">
        <v>130</v>
      </c>
      <c r="G32" s="201" t="s">
        <v>159</v>
      </c>
      <c r="H32" s="201" t="s">
        <v>382</v>
      </c>
      <c r="I32" s="201" t="s">
        <v>490</v>
      </c>
      <c r="J32" s="201" t="s">
        <v>422</v>
      </c>
      <c r="K32" s="201" t="s">
        <v>423</v>
      </c>
      <c r="L32" s="201" t="s">
        <v>195</v>
      </c>
      <c r="M32" s="201" t="s">
        <v>184</v>
      </c>
      <c r="N32" s="202" t="s">
        <v>171</v>
      </c>
      <c r="O32" s="203" t="s">
        <v>198</v>
      </c>
      <c r="P32" s="195">
        <f t="shared" si="3"/>
        <v>3</v>
      </c>
      <c r="Q32" s="196">
        <f t="shared" si="4"/>
        <v>0.6</v>
      </c>
      <c r="R32" s="201" t="s">
        <v>27</v>
      </c>
      <c r="S32" s="195">
        <f t="shared" si="5"/>
        <v>4</v>
      </c>
      <c r="T32" s="196">
        <f t="shared" si="6"/>
        <v>0.8</v>
      </c>
      <c r="U32" s="197">
        <f t="shared" si="25"/>
        <v>12</v>
      </c>
      <c r="V32" s="198" t="str">
        <f t="shared" si="26"/>
        <v>ALTA</v>
      </c>
      <c r="W32" s="159" t="s">
        <v>424</v>
      </c>
      <c r="X32" s="143" t="s">
        <v>425</v>
      </c>
      <c r="Y32" s="143" t="s">
        <v>426</v>
      </c>
      <c r="Z32" s="147">
        <v>0.25</v>
      </c>
      <c r="AA32" s="141" t="s">
        <v>214</v>
      </c>
      <c r="AB32" s="148">
        <f t="shared" si="9"/>
        <v>0.25</v>
      </c>
      <c r="AC32" s="149" t="s">
        <v>219</v>
      </c>
      <c r="AD32" s="148">
        <f t="shared" si="10"/>
        <v>0.15</v>
      </c>
      <c r="AE32" s="149" t="s">
        <v>223</v>
      </c>
      <c r="AF32" s="149" t="s">
        <v>224</v>
      </c>
      <c r="AG32" s="160" t="s">
        <v>227</v>
      </c>
      <c r="AH32" s="161" t="str">
        <f t="shared" si="27"/>
        <v>Baja</v>
      </c>
      <c r="AI32" s="144">
        <f t="shared" si="12"/>
        <v>2</v>
      </c>
      <c r="AJ32" s="150">
        <f t="shared" si="13"/>
        <v>0.36</v>
      </c>
      <c r="AK32" s="150" t="str">
        <f t="shared" si="28"/>
        <v>Mayor</v>
      </c>
      <c r="AL32" s="144">
        <f t="shared" si="15"/>
        <v>4</v>
      </c>
      <c r="AM32" s="150">
        <f t="shared" si="16"/>
        <v>0.8</v>
      </c>
      <c r="AN32" s="151">
        <f t="shared" si="29"/>
        <v>8</v>
      </c>
      <c r="AO32" s="199" t="str">
        <f>IF(AN35="","",IF(AN35&lt;=2,"BAJA",IF(AN35&lt;=6,"MODERADA",IF(AN35&lt;=12,"ALTA","EXTREMA"))))</f>
        <v>MODERADA</v>
      </c>
      <c r="AP32" s="181" t="str">
        <f t="shared" si="19"/>
        <v>Asumir o reducir el Riesgo.</v>
      </c>
      <c r="AQ32" s="163" t="s">
        <v>435</v>
      </c>
      <c r="AR32" s="142" t="s">
        <v>436</v>
      </c>
      <c r="AS32" s="143" t="s">
        <v>437</v>
      </c>
      <c r="AT32" s="142" t="s">
        <v>371</v>
      </c>
      <c r="AU32" s="164" t="s">
        <v>442</v>
      </c>
    </row>
    <row r="33" spans="1:47" ht="84" customHeight="1" x14ac:dyDescent="0.2">
      <c r="A33" s="152" t="s">
        <v>26</v>
      </c>
      <c r="B33" s="141" t="s">
        <v>32</v>
      </c>
      <c r="C33" s="200"/>
      <c r="D33" s="200"/>
      <c r="E33" s="141" t="s">
        <v>20</v>
      </c>
      <c r="F33" s="141" t="s">
        <v>130</v>
      </c>
      <c r="G33" s="201"/>
      <c r="H33" s="201"/>
      <c r="I33" s="201"/>
      <c r="J33" s="201"/>
      <c r="K33" s="201"/>
      <c r="L33" s="201"/>
      <c r="M33" s="201"/>
      <c r="N33" s="202"/>
      <c r="O33" s="203"/>
      <c r="P33" s="195"/>
      <c r="Q33" s="196"/>
      <c r="R33" s="201"/>
      <c r="S33" s="195"/>
      <c r="T33" s="196"/>
      <c r="U33" s="197"/>
      <c r="V33" s="198"/>
      <c r="W33" s="159" t="s">
        <v>427</v>
      </c>
      <c r="X33" s="143" t="s">
        <v>428</v>
      </c>
      <c r="Y33" s="143" t="s">
        <v>429</v>
      </c>
      <c r="Z33" s="147">
        <v>0.25</v>
      </c>
      <c r="AA33" s="141" t="s">
        <v>214</v>
      </c>
      <c r="AB33" s="148">
        <f t="shared" si="9"/>
        <v>0.25</v>
      </c>
      <c r="AC33" s="149" t="s">
        <v>219</v>
      </c>
      <c r="AD33" s="148">
        <f t="shared" si="10"/>
        <v>0.15</v>
      </c>
      <c r="AE33" s="149" t="s">
        <v>223</v>
      </c>
      <c r="AF33" s="149" t="s">
        <v>224</v>
      </c>
      <c r="AG33" s="160" t="s">
        <v>227</v>
      </c>
      <c r="AH33" s="161" t="str">
        <f>IF(OR(O32="",AA33="",AC33=""),"",IF(AJ33&lt;=20%,"Muy baja",IF(AJ33&lt;=40%,"Baja",IF(AJ33&lt;=60%,"Media",IF(AJ33&lt;=80%,"Alta","Muy alta")))))</f>
        <v>Baja</v>
      </c>
      <c r="AI33" s="144">
        <f t="shared" si="12"/>
        <v>2</v>
      </c>
      <c r="AJ33" s="150">
        <f>IF(OR($AA33="Preventivo",$AA33="Detectivo"),($AJ32-($AJ32*($AD33+$AB33))),$AJ32)</f>
        <v>0.216</v>
      </c>
      <c r="AK33" s="150" t="str">
        <f>IF(OR(R32="",AA33="",AC33=""),"",IF(AM33&lt;=20%,"Leve",IF(AM33&lt;=40%,"Menor",IF(AM33&lt;=60%,"Moderado",IF(AM33&lt;=80%,"Mayor","Catastrófico")))))</f>
        <v>Mayor</v>
      </c>
      <c r="AL33" s="144">
        <f t="shared" si="15"/>
        <v>4</v>
      </c>
      <c r="AM33" s="150">
        <f>IF($AA33="Correctivo",($T32-($T32*($AD33+$AB33))),$T32)</f>
        <v>0.8</v>
      </c>
      <c r="AN33" s="151">
        <f t="shared" si="29"/>
        <v>8</v>
      </c>
      <c r="AO33" s="199"/>
      <c r="AP33" s="181"/>
      <c r="AQ33" s="163" t="s">
        <v>441</v>
      </c>
      <c r="AR33" s="142" t="s">
        <v>438</v>
      </c>
      <c r="AS33" s="143" t="s">
        <v>437</v>
      </c>
      <c r="AT33" s="142" t="s">
        <v>371</v>
      </c>
      <c r="AU33" s="164" t="s">
        <v>443</v>
      </c>
    </row>
    <row r="34" spans="1:47" ht="108" x14ac:dyDescent="0.2">
      <c r="A34" s="152" t="s">
        <v>26</v>
      </c>
      <c r="B34" s="141" t="s">
        <v>32</v>
      </c>
      <c r="C34" s="200"/>
      <c r="D34" s="200"/>
      <c r="E34" s="141" t="s">
        <v>20</v>
      </c>
      <c r="F34" s="141" t="s">
        <v>130</v>
      </c>
      <c r="G34" s="201"/>
      <c r="H34" s="201"/>
      <c r="I34" s="201"/>
      <c r="J34" s="201"/>
      <c r="K34" s="201"/>
      <c r="L34" s="201"/>
      <c r="M34" s="201"/>
      <c r="N34" s="202"/>
      <c r="O34" s="203"/>
      <c r="P34" s="195"/>
      <c r="Q34" s="196"/>
      <c r="R34" s="201"/>
      <c r="S34" s="195"/>
      <c r="T34" s="196"/>
      <c r="U34" s="197"/>
      <c r="V34" s="198"/>
      <c r="W34" s="159" t="s">
        <v>430</v>
      </c>
      <c r="X34" s="143" t="s">
        <v>431</v>
      </c>
      <c r="Y34" s="143" t="s">
        <v>432</v>
      </c>
      <c r="Z34" s="147">
        <v>0.25</v>
      </c>
      <c r="AA34" s="141" t="s">
        <v>214</v>
      </c>
      <c r="AB34" s="148">
        <f t="shared" si="9"/>
        <v>0.25</v>
      </c>
      <c r="AC34" s="149" t="s">
        <v>219</v>
      </c>
      <c r="AD34" s="148">
        <f t="shared" si="10"/>
        <v>0.15</v>
      </c>
      <c r="AE34" s="149" t="s">
        <v>223</v>
      </c>
      <c r="AF34" s="149" t="s">
        <v>224</v>
      </c>
      <c r="AG34" s="160" t="s">
        <v>227</v>
      </c>
      <c r="AH34" s="161" t="str">
        <f>IF(OR(O32="",AA34="",AC34=""),"",IF(AJ34&lt;=20%,"Muy baja",IF(AJ34&lt;=40%,"Baja",IF(AJ34&lt;=60%,"Media",IF(AJ34&lt;=80%,"Alta","Muy alta")))))</f>
        <v>Muy baja</v>
      </c>
      <c r="AI34" s="144">
        <f t="shared" si="12"/>
        <v>1</v>
      </c>
      <c r="AJ34" s="150">
        <f>IF(OR($AA34="Preventivo",$AA34="Detectivo"),($AJ33-($AJ33*($AD34+$AB34))),$AJ33)</f>
        <v>0.12959999999999999</v>
      </c>
      <c r="AK34" s="150" t="str">
        <f>IF(OR(R32="",AA34="",AC34=""),"",IF(AM34&lt;=20%,"Leve",IF(AM34&lt;=40%,"Menor",IF(AM34&lt;=60%,"Moderado",IF(AM34&lt;=80%,"Mayor","Catastrófico")))))</f>
        <v>Mayor</v>
      </c>
      <c r="AL34" s="144">
        <f>IF($AK33="Leve",1,IF($AK33="Menor",2,IF($AK33="Moderado",3,IF($AK33="Mayor",4,IF($AK33="Catastrófico",5,"")))))</f>
        <v>4</v>
      </c>
      <c r="AM34" s="150">
        <f>IF($AA34="Correctivo",($T32-($T32*($AD34+$AB34))),$T32)</f>
        <v>0.8</v>
      </c>
      <c r="AN34" s="151">
        <f t="shared" si="29"/>
        <v>4</v>
      </c>
      <c r="AO34" s="199"/>
      <c r="AP34" s="181"/>
      <c r="AQ34" s="163" t="s">
        <v>491</v>
      </c>
      <c r="AR34" s="142" t="s">
        <v>439</v>
      </c>
      <c r="AS34" s="143" t="s">
        <v>437</v>
      </c>
      <c r="AT34" s="142" t="s">
        <v>371</v>
      </c>
      <c r="AU34" s="164" t="s">
        <v>444</v>
      </c>
    </row>
    <row r="35" spans="1:47" ht="120" x14ac:dyDescent="0.2">
      <c r="A35" s="152" t="s">
        <v>26</v>
      </c>
      <c r="B35" s="141" t="s">
        <v>32</v>
      </c>
      <c r="C35" s="200"/>
      <c r="D35" s="200"/>
      <c r="E35" s="141" t="s">
        <v>20</v>
      </c>
      <c r="F35" s="141" t="s">
        <v>130</v>
      </c>
      <c r="G35" s="201"/>
      <c r="H35" s="201"/>
      <c r="I35" s="201"/>
      <c r="J35" s="201"/>
      <c r="K35" s="201"/>
      <c r="L35" s="201"/>
      <c r="M35" s="201"/>
      <c r="N35" s="202"/>
      <c r="O35" s="203"/>
      <c r="P35" s="195"/>
      <c r="Q35" s="196"/>
      <c r="R35" s="201"/>
      <c r="S35" s="195"/>
      <c r="T35" s="196"/>
      <c r="U35" s="197"/>
      <c r="V35" s="198"/>
      <c r="W35" s="159" t="s">
        <v>430</v>
      </c>
      <c r="X35" s="143" t="s">
        <v>433</v>
      </c>
      <c r="Y35" s="143" t="s">
        <v>434</v>
      </c>
      <c r="Z35" s="147">
        <v>0.25</v>
      </c>
      <c r="AA35" s="141" t="s">
        <v>214</v>
      </c>
      <c r="AB35" s="148">
        <f t="shared" si="9"/>
        <v>0.25</v>
      </c>
      <c r="AC35" s="149" t="s">
        <v>219</v>
      </c>
      <c r="AD35" s="148">
        <f t="shared" si="10"/>
        <v>0.15</v>
      </c>
      <c r="AE35" s="149" t="s">
        <v>223</v>
      </c>
      <c r="AF35" s="149" t="s">
        <v>224</v>
      </c>
      <c r="AG35" s="160" t="s">
        <v>227</v>
      </c>
      <c r="AH35" s="161" t="str">
        <f>IF(OR(O32="",AA35="",AC35=""),"",IF(AJ35&lt;=20%,"Muy baja",IF(AJ35&lt;=40%,"Baja",IF(AJ35&lt;=60%,"Media",IF(AJ35&lt;=80%,"Alta","Muy alta")))))</f>
        <v>Muy baja</v>
      </c>
      <c r="AI35" s="144">
        <f t="shared" si="12"/>
        <v>1</v>
      </c>
      <c r="AJ35" s="150">
        <f>IF(OR($AA35="Preventivo",$AA35="Detectivo"),($AJ34-($AJ34*($AD35+$AB35))),$AJ34)</f>
        <v>7.7759999999999996E-2</v>
      </c>
      <c r="AK35" s="150" t="str">
        <f>IF(OR(R32="",AA35="",AC35=""),"",IF(AM35&lt;=20%,"Leve",IF(AM35&lt;=40%,"Menor",IF(AM35&lt;=60%,"Moderado",IF(AM35&lt;=80%,"Mayor","Catastrófico")))))</f>
        <v>Mayor</v>
      </c>
      <c r="AL35" s="144">
        <f>IF($AK34="Leve",1,IF($AK34="Menor",2,IF($AK34="Moderado",3,IF($AK34="Mayor",4,IF($AK34="Catastrófico",5,"")))))</f>
        <v>4</v>
      </c>
      <c r="AM35" s="150">
        <f>IF($AA35="Correctivo",($T32-($T32*($AD35+$AB35))),$T32)</f>
        <v>0.8</v>
      </c>
      <c r="AN35" s="151">
        <f t="shared" ref="AN35" si="40">IF(OR(AI35="",AL35=""),"",AI35*AL35)</f>
        <v>4</v>
      </c>
      <c r="AO35" s="199"/>
      <c r="AP35" s="181"/>
      <c r="AQ35" s="163" t="s">
        <v>440</v>
      </c>
      <c r="AR35" s="142" t="s">
        <v>492</v>
      </c>
      <c r="AS35" s="143" t="s">
        <v>437</v>
      </c>
      <c r="AT35" s="142" t="s">
        <v>371</v>
      </c>
      <c r="AU35" s="164" t="s">
        <v>445</v>
      </c>
    </row>
    <row r="36" spans="1:47" ht="18" customHeight="1" thickBot="1" x14ac:dyDescent="0.25">
      <c r="A36" s="61"/>
      <c r="B36" s="60"/>
      <c r="C36" s="59"/>
      <c r="D36" s="59"/>
      <c r="E36" s="60"/>
      <c r="F36" s="60"/>
      <c r="G36" s="60"/>
      <c r="H36" s="59"/>
      <c r="I36" s="59"/>
      <c r="J36" s="59"/>
      <c r="K36" s="59"/>
      <c r="L36" s="77"/>
      <c r="M36" s="77"/>
      <c r="N36" s="114"/>
      <c r="O36" s="61"/>
      <c r="P36" s="62" t="str">
        <f t="shared" si="3"/>
        <v/>
      </c>
      <c r="Q36" s="90" t="str">
        <f t="shared" si="4"/>
        <v/>
      </c>
      <c r="R36" s="60"/>
      <c r="S36" s="62" t="str">
        <f t="shared" si="5"/>
        <v/>
      </c>
      <c r="T36" s="90" t="str">
        <f t="shared" si="6"/>
        <v/>
      </c>
      <c r="U36" s="170" t="str">
        <f t="shared" si="25"/>
        <v/>
      </c>
      <c r="V36" s="174" t="str">
        <f t="shared" si="26"/>
        <v/>
      </c>
      <c r="W36" s="63"/>
      <c r="X36" s="77"/>
      <c r="Y36" s="77"/>
      <c r="Z36" s="167"/>
      <c r="AA36" s="60"/>
      <c r="AB36" s="130" t="str">
        <f t="shared" si="9"/>
        <v/>
      </c>
      <c r="AC36" s="115"/>
      <c r="AD36" s="130" t="str">
        <f t="shared" si="10"/>
        <v/>
      </c>
      <c r="AE36" s="115"/>
      <c r="AF36" s="115"/>
      <c r="AG36" s="116"/>
      <c r="AH36" s="172" t="str">
        <f t="shared" si="27"/>
        <v/>
      </c>
      <c r="AI36" s="62" t="str">
        <f t="shared" si="12"/>
        <v/>
      </c>
      <c r="AJ36" s="168" t="str">
        <f t="shared" si="13"/>
        <v/>
      </c>
      <c r="AK36" s="168" t="str">
        <f t="shared" si="28"/>
        <v/>
      </c>
      <c r="AL36" s="62" t="str">
        <f t="shared" si="15"/>
        <v/>
      </c>
      <c r="AM36" s="168" t="str">
        <f t="shared" si="16"/>
        <v/>
      </c>
      <c r="AN36" s="169" t="str">
        <f t="shared" si="29"/>
        <v/>
      </c>
      <c r="AO36" s="166" t="str">
        <f t="shared" si="30"/>
        <v/>
      </c>
      <c r="AP36" s="173" t="str">
        <f t="shared" si="19"/>
        <v/>
      </c>
      <c r="AQ36" s="57"/>
      <c r="AR36" s="59"/>
      <c r="AS36" s="59"/>
      <c r="AT36" s="59"/>
      <c r="AU36" s="58"/>
    </row>
    <row r="37" spans="1:47" x14ac:dyDescent="0.2"/>
    <row r="38" spans="1:47" x14ac:dyDescent="0.2"/>
  </sheetData>
  <mergeCells count="131">
    <mergeCell ref="AL11:AL12"/>
    <mergeCell ref="Z11:Z12"/>
    <mergeCell ref="AU11:AU12"/>
    <mergeCell ref="AS11:AS12"/>
    <mergeCell ref="AT11:AT12"/>
    <mergeCell ref="AR11:AR12"/>
    <mergeCell ref="AP11:AP12"/>
    <mergeCell ref="AU1:AU4"/>
    <mergeCell ref="AH10:AP10"/>
    <mergeCell ref="AI11:AI12"/>
    <mergeCell ref="AB11:AB12"/>
    <mergeCell ref="W10:AG10"/>
    <mergeCell ref="AJ11:AJ12"/>
    <mergeCell ref="AH11:AH12"/>
    <mergeCell ref="AK11:AK12"/>
    <mergeCell ref="W1:W4"/>
    <mergeCell ref="AR1:AT1"/>
    <mergeCell ref="AR2:AT2"/>
    <mergeCell ref="AR3:AT3"/>
    <mergeCell ref="AR4:AT4"/>
    <mergeCell ref="X1:AQ4"/>
    <mergeCell ref="T11:T12"/>
    <mergeCell ref="H11:K11"/>
    <mergeCell ref="A10:N10"/>
    <mergeCell ref="G11:G12"/>
    <mergeCell ref="AQ10:AU10"/>
    <mergeCell ref="AQ11:AQ12"/>
    <mergeCell ref="A6:B6"/>
    <mergeCell ref="A1:B4"/>
    <mergeCell ref="U1:V4"/>
    <mergeCell ref="AO11:AO12"/>
    <mergeCell ref="A11:F11"/>
    <mergeCell ref="N11:N12"/>
    <mergeCell ref="R11:R12"/>
    <mergeCell ref="U11:U12"/>
    <mergeCell ref="O10:V10"/>
    <mergeCell ref="V11:V12"/>
    <mergeCell ref="P11:P12"/>
    <mergeCell ref="S11:S12"/>
    <mergeCell ref="O11:O12"/>
    <mergeCell ref="AA11:AA12"/>
    <mergeCell ref="AC11:AG11"/>
    <mergeCell ref="W11:Y11"/>
    <mergeCell ref="AM11:AM12"/>
    <mergeCell ref="AN11:AN12"/>
    <mergeCell ref="H20:H21"/>
    <mergeCell ref="I20:I21"/>
    <mergeCell ref="J20:J21"/>
    <mergeCell ref="K20:K21"/>
    <mergeCell ref="C20:C21"/>
    <mergeCell ref="D20:D21"/>
    <mergeCell ref="G20:G21"/>
    <mergeCell ref="L11:M11"/>
    <mergeCell ref="Q11:Q12"/>
    <mergeCell ref="T20:T21"/>
    <mergeCell ref="U20:U21"/>
    <mergeCell ref="V20:V21"/>
    <mergeCell ref="AO20:AO21"/>
    <mergeCell ref="AP20:AP21"/>
    <mergeCell ref="O20:O21"/>
    <mergeCell ref="P20:P21"/>
    <mergeCell ref="Q20:Q21"/>
    <mergeCell ref="R20:R21"/>
    <mergeCell ref="S20:S21"/>
    <mergeCell ref="K22:K23"/>
    <mergeCell ref="O22:O23"/>
    <mergeCell ref="P22:P23"/>
    <mergeCell ref="Q22:Q23"/>
    <mergeCell ref="R22:R23"/>
    <mergeCell ref="C22:C23"/>
    <mergeCell ref="D22:D23"/>
    <mergeCell ref="H22:H23"/>
    <mergeCell ref="I22:I23"/>
    <mergeCell ref="J22:J23"/>
    <mergeCell ref="T24:T26"/>
    <mergeCell ref="U24:U26"/>
    <mergeCell ref="V24:V26"/>
    <mergeCell ref="AU22:AU23"/>
    <mergeCell ref="C24:C26"/>
    <mergeCell ref="D24:D26"/>
    <mergeCell ref="G22:G23"/>
    <mergeCell ref="G24:G26"/>
    <mergeCell ref="H24:H26"/>
    <mergeCell ref="I24:I26"/>
    <mergeCell ref="J24:J26"/>
    <mergeCell ref="K24:K26"/>
    <mergeCell ref="L24:L26"/>
    <mergeCell ref="M24:M26"/>
    <mergeCell ref="N24:N26"/>
    <mergeCell ref="O24:O26"/>
    <mergeCell ref="AP22:AP23"/>
    <mergeCell ref="AQ22:AQ23"/>
    <mergeCell ref="AR22:AR23"/>
    <mergeCell ref="S22:S23"/>
    <mergeCell ref="T22:T23"/>
    <mergeCell ref="U22:U23"/>
    <mergeCell ref="V22:V23"/>
    <mergeCell ref="AO22:AO23"/>
    <mergeCell ref="N32:N35"/>
    <mergeCell ref="O32:O35"/>
    <mergeCell ref="R32:R35"/>
    <mergeCell ref="P32:P35"/>
    <mergeCell ref="Q32:Q35"/>
    <mergeCell ref="P24:P26"/>
    <mergeCell ref="Q24:Q26"/>
    <mergeCell ref="R24:R26"/>
    <mergeCell ref="S24:S26"/>
    <mergeCell ref="AP32:AP35"/>
    <mergeCell ref="A8:B8"/>
    <mergeCell ref="A7:B7"/>
    <mergeCell ref="N1:T1"/>
    <mergeCell ref="N2:T2"/>
    <mergeCell ref="N3:T3"/>
    <mergeCell ref="N4:T4"/>
    <mergeCell ref="C1:M4"/>
    <mergeCell ref="S32:S35"/>
    <mergeCell ref="T32:T35"/>
    <mergeCell ref="U32:U35"/>
    <mergeCell ref="V32:V35"/>
    <mergeCell ref="AO32:AO35"/>
    <mergeCell ref="AO24:AO26"/>
    <mergeCell ref="AP24:AP26"/>
    <mergeCell ref="C32:C35"/>
    <mergeCell ref="D32:D35"/>
    <mergeCell ref="G32:G35"/>
    <mergeCell ref="H32:H35"/>
    <mergeCell ref="I32:I35"/>
    <mergeCell ref="J32:J35"/>
    <mergeCell ref="K32:K35"/>
    <mergeCell ref="L32:L35"/>
    <mergeCell ref="M32:M35"/>
  </mergeCells>
  <conditionalFormatting sqref="V22 V24 V13:V20 V36 V27:V32">
    <cfRule type="containsText" dxfId="19" priority="1212" operator="containsText" text="ALTA">
      <formula>NOT(ISERROR(SEARCH("ALTA",V13)))</formula>
    </cfRule>
    <cfRule type="containsText" dxfId="18" priority="1213" operator="containsText" text="EXTREMA">
      <formula>NOT(ISERROR(SEARCH("EXTREMA",V13)))</formula>
    </cfRule>
    <cfRule type="containsText" dxfId="17" priority="1214" operator="containsText" text="ALTA">
      <formula>NOT(ISERROR(SEARCH("ALTA",V13)))</formula>
    </cfRule>
    <cfRule type="containsText" dxfId="16" priority="1215" operator="containsText" text="MODERADA">
      <formula>NOT(ISERROR(SEARCH("MODERADA",V13)))</formula>
    </cfRule>
    <cfRule type="containsText" dxfId="15" priority="1216" operator="containsText" text="BAJA">
      <formula>NOT(ISERROR(SEARCH("BAJA",V13)))</formula>
    </cfRule>
    <cfRule type="colorScale" priority="1217">
      <colorScale>
        <cfvo type="num" val="1"/>
        <cfvo type="num" val="2"/>
        <cfvo type="num" val="5"/>
        <color rgb="FFF8696B"/>
        <color rgb="FFFFEB84"/>
        <color rgb="FF63BE7B"/>
      </colorScale>
    </cfRule>
    <cfRule type="colorScale" priority="1218">
      <colorScale>
        <cfvo type="min"/>
        <cfvo type="percentile" val="50"/>
        <cfvo type="max"/>
        <color rgb="FFF8696B"/>
        <color rgb="FFFFEB84"/>
        <color rgb="FF63BE7B"/>
      </colorScale>
    </cfRule>
  </conditionalFormatting>
  <conditionalFormatting sqref="V22 V24 V13:V20 V36 V27:V32">
    <cfRule type="containsText" dxfId="14" priority="1247" operator="containsText" text="ALTA">
      <formula>NOT(ISERROR(SEARCH("ALTA",V13)))</formula>
    </cfRule>
    <cfRule type="containsText" dxfId="13" priority="1248" operator="containsText" text="EXTREMA">
      <formula>NOT(ISERROR(SEARCH("EXTREMA",V13)))</formula>
    </cfRule>
    <cfRule type="containsText" dxfId="12" priority="1249" operator="containsText" text="ALTA">
      <formula>NOT(ISERROR(SEARCH("ALTA",V13)))</formula>
    </cfRule>
    <cfRule type="containsText" dxfId="11" priority="1250" operator="containsText" text="MODERADA">
      <formula>NOT(ISERROR(SEARCH("MODERADA",V13)))</formula>
    </cfRule>
    <cfRule type="containsText" dxfId="10" priority="1251" operator="containsText" text="BAJA">
      <formula>NOT(ISERROR(SEARCH("BAJA",V13)))</formula>
    </cfRule>
    <cfRule type="colorScale" priority="1252">
      <colorScale>
        <cfvo type="num" val="1"/>
        <cfvo type="num" val="2"/>
        <cfvo type="num" val="5"/>
        <color rgb="FFF8696B"/>
        <color rgb="FFFFEB84"/>
        <color rgb="FF63BE7B"/>
      </colorScale>
    </cfRule>
    <cfRule type="colorScale" priority="1253">
      <colorScale>
        <cfvo type="min"/>
        <cfvo type="percentile" val="50"/>
        <cfvo type="max"/>
        <color rgb="FFF8696B"/>
        <color rgb="FFFFEB84"/>
        <color rgb="FF63BE7B"/>
      </colorScale>
    </cfRule>
  </conditionalFormatting>
  <conditionalFormatting sqref="AO24 AO22 AO13:AO20 AO36 AO27:AO32">
    <cfRule type="containsText" dxfId="9" priority="1282" operator="containsText" text="ALTA">
      <formula>NOT(ISERROR(SEARCH("ALTA",AO13)))</formula>
    </cfRule>
    <cfRule type="containsText" dxfId="8" priority="1283" operator="containsText" text="EXTREMA">
      <formula>NOT(ISERROR(SEARCH("EXTREMA",AO13)))</formula>
    </cfRule>
    <cfRule type="containsText" dxfId="7" priority="1284" operator="containsText" text="ALTA">
      <formula>NOT(ISERROR(SEARCH("ALTA",AO13)))</formula>
    </cfRule>
    <cfRule type="containsText" dxfId="6" priority="1285" operator="containsText" text="MODERADA">
      <formula>NOT(ISERROR(SEARCH("MODERADA",AO13)))</formula>
    </cfRule>
    <cfRule type="containsText" dxfId="5" priority="1286" operator="containsText" text="BAJA">
      <formula>NOT(ISERROR(SEARCH("BAJA",AO13)))</formula>
    </cfRule>
    <cfRule type="colorScale" priority="1287">
      <colorScale>
        <cfvo type="num" val="1"/>
        <cfvo type="num" val="2"/>
        <cfvo type="num" val="5"/>
        <color rgb="FFF8696B"/>
        <color rgb="FFFFEB84"/>
        <color rgb="FF63BE7B"/>
      </colorScale>
    </cfRule>
    <cfRule type="colorScale" priority="1288">
      <colorScale>
        <cfvo type="min"/>
        <cfvo type="percentile" val="50"/>
        <cfvo type="max"/>
        <color rgb="FFF8696B"/>
        <color rgb="FFFFEB84"/>
        <color rgb="FF63BE7B"/>
      </colorScale>
    </cfRule>
  </conditionalFormatting>
  <conditionalFormatting sqref="AO24 AO22 AO13:AO20 AO36 AO27:AO32">
    <cfRule type="containsText" dxfId="4" priority="1317" operator="containsText" text="ALTA">
      <formula>NOT(ISERROR(SEARCH("ALTA",AO13)))</formula>
    </cfRule>
    <cfRule type="containsText" dxfId="3" priority="1318" operator="containsText" text="EXTREMA">
      <formula>NOT(ISERROR(SEARCH("EXTREMA",AO13)))</formula>
    </cfRule>
    <cfRule type="containsText" dxfId="2" priority="1319" operator="containsText" text="ALTA">
      <formula>NOT(ISERROR(SEARCH("ALTA",AO13)))</formula>
    </cfRule>
    <cfRule type="containsText" dxfId="1" priority="1320" operator="containsText" text="MODERADA">
      <formula>NOT(ISERROR(SEARCH("MODERADA",AO13)))</formula>
    </cfRule>
    <cfRule type="containsText" dxfId="0" priority="1321" operator="containsText" text="BAJA">
      <formula>NOT(ISERROR(SEARCH("BAJA",AO13)))</formula>
    </cfRule>
    <cfRule type="colorScale" priority="1322">
      <colorScale>
        <cfvo type="num" val="1"/>
        <cfvo type="num" val="2"/>
        <cfvo type="num" val="5"/>
        <color rgb="FFF8696B"/>
        <color rgb="FFFFEB84"/>
        <color rgb="FF63BE7B"/>
      </colorScale>
    </cfRule>
    <cfRule type="colorScale" priority="1323">
      <colorScale>
        <cfvo type="min"/>
        <cfvo type="percentile" val="50"/>
        <cfvo type="max"/>
        <color rgb="FFF8696B"/>
        <color rgb="FFFFEB84"/>
        <color rgb="FF63BE7B"/>
      </colorScale>
    </cfRule>
  </conditionalFormatting>
  <dataValidations count="5">
    <dataValidation type="list" allowBlank="1" showInputMessage="1" showErrorMessage="1" sqref="O13:O20 O22 O24 O36 O27:O32" xr:uid="{00000000-0002-0000-0200-000004000000}">
      <formula1>Frecuencia</formula1>
    </dataValidation>
    <dataValidation type="list" allowBlank="1" showInputMessage="1" showErrorMessage="1" sqref="R13:R20 R22 R24 R36 R27:R32" xr:uid="{00000000-0002-0000-0200-000005000000}">
      <formula1>Impacto</formula1>
    </dataValidation>
    <dataValidation type="list" allowBlank="1" showInputMessage="1" showErrorMessage="1" sqref="A13:A36" xr:uid="{00000000-0002-0000-0200-000000000000}">
      <formula1>Macroprocesos</formula1>
    </dataValidation>
    <dataValidation type="list" allowBlank="1" showInputMessage="1" showErrorMessage="1" sqref="B13:B36" xr:uid="{00000000-0002-0000-0200-000001000000}">
      <formula1>Procesos</formula1>
    </dataValidation>
    <dataValidation type="list" allowBlank="1" showInputMessage="1" showErrorMessage="1" sqref="M13:M24 M36 M27:M32" xr:uid="{610B7930-D20A-45F0-A761-830875E45C01}">
      <formula1>INDIRECT(L13)</formula1>
    </dataValidation>
  </dataValidations>
  <printOptions horizontalCentered="1"/>
  <pageMargins left="0.11" right="0.13" top="0.27559055118110237" bottom="0.32" header="0.19685039370078741" footer="0.17"/>
  <pageSetup paperSize="281" scale="60" pageOrder="overThenDown"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3000000}">
          <x14:formula1>
            <xm:f>Listas!$D$4:$D$11</xm:f>
          </x14:formula1>
          <xm:sqref>N13:N24 N36 N27:N32</xm:sqref>
        </x14:dataValidation>
        <x14:dataValidation type="list" allowBlank="1" showInputMessage="1" showErrorMessage="1" xr:uid="{00000000-0002-0000-0200-000002000000}">
          <x14:formula1>
            <xm:f>Listas!$C$4:$C$8</xm:f>
          </x14:formula1>
          <xm:sqref>E13:E36</xm:sqref>
        </x14:dataValidation>
        <x14:dataValidation type="list" allowBlank="1" showInputMessage="1" showErrorMessage="1" xr:uid="{C2686245-F348-40B7-A272-CC355847684C}">
          <x14:formula1>
            <xm:f>Listas!$E$3:$E$4</xm:f>
          </x14:formula1>
          <xm:sqref>G13:G20 G22 G24 G36 G27:G32</xm:sqref>
        </x14:dataValidation>
        <x14:dataValidation type="list" allowBlank="1" showInputMessage="1" showErrorMessage="1" xr:uid="{DBDB28FE-B853-4889-ADE9-AF17676D67FD}">
          <x14:formula1>
            <xm:f>Listas!$F$3:$F$7</xm:f>
          </x14:formula1>
          <xm:sqref>L13:L24 L36 L27:L32</xm:sqref>
        </x14:dataValidation>
        <x14:dataValidation type="list" allowBlank="1" showInputMessage="1" showErrorMessage="1" xr:uid="{F3A1BC96-7AC2-49D5-9DA1-C63294891F97}">
          <x14:formula1>
            <xm:f>Listas!$U$4:$U$6</xm:f>
          </x14:formula1>
          <xm:sqref>AA13:AA36</xm:sqref>
        </x14:dataValidation>
        <x14:dataValidation type="list" allowBlank="1" showInputMessage="1" showErrorMessage="1" xr:uid="{1D9E202B-0DAE-45D2-8A5C-1E7FE0FD40A5}">
          <x14:formula1>
            <xm:f>Listas!$V$4:$V$5</xm:f>
          </x14:formula1>
          <xm:sqref>AC13:AC36</xm:sqref>
        </x14:dataValidation>
        <x14:dataValidation type="list" allowBlank="1" showInputMessage="1" showErrorMessage="1" xr:uid="{386CDB0D-06C9-467A-8E17-C32AD6DD8008}">
          <x14:formula1>
            <xm:f>Listas!$W$4:$W$5</xm:f>
          </x14:formula1>
          <xm:sqref>AE13:AE36</xm:sqref>
        </x14:dataValidation>
        <x14:dataValidation type="list" allowBlank="1" showInputMessage="1" showErrorMessage="1" xr:uid="{051A19A5-CE08-47D4-B983-1AD9B2BB34A9}">
          <x14:formula1>
            <xm:f>Listas!$X$4:$X$5</xm:f>
          </x14:formula1>
          <xm:sqref>AF13:AF36</xm:sqref>
        </x14:dataValidation>
        <x14:dataValidation type="list" allowBlank="1" showInputMessage="1" showErrorMessage="1" xr:uid="{7A824434-6827-4552-A89A-69336B65EE27}">
          <x14:formula1>
            <xm:f>Listas!$Y$4:$Y$5</xm:f>
          </x14:formula1>
          <xm:sqref>AG13:AG36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zoomScale="85" zoomScaleNormal="85" workbookViewId="0">
      <selection activeCell="A7" sqref="A7:A11"/>
    </sheetView>
  </sheetViews>
  <sheetFormatPr baseColWidth="10" defaultColWidth="0" defaultRowHeight="13.5" customHeight="1" zeroHeight="1" x14ac:dyDescent="0.2"/>
  <cols>
    <col min="1" max="1" width="4.28515625" style="1" customWidth="1"/>
    <col min="2" max="2" width="19.140625" style="1" customWidth="1"/>
    <col min="3" max="7" width="18.28515625" style="1" customWidth="1"/>
    <col min="8" max="8" width="9.85546875" style="1" customWidth="1"/>
    <col min="9" max="16384" width="9.85546875" style="1" hidden="1"/>
  </cols>
  <sheetData>
    <row r="1" spans="1:8" ht="13.5" customHeight="1" x14ac:dyDescent="0.2"/>
    <row r="2" spans="1:8" ht="37.5" customHeight="1" x14ac:dyDescent="0.2">
      <c r="A2" s="290" t="s">
        <v>120</v>
      </c>
      <c r="B2" s="290"/>
      <c r="C2" s="290"/>
      <c r="D2" s="290"/>
      <c r="E2" s="290"/>
      <c r="F2" s="290"/>
      <c r="G2" s="290"/>
    </row>
    <row r="3" spans="1:8" ht="8.25" customHeight="1" x14ac:dyDescent="0.2"/>
    <row r="4" spans="1:8" ht="13.5" customHeight="1" x14ac:dyDescent="0.2">
      <c r="E4" s="298" t="s">
        <v>46</v>
      </c>
      <c r="F4" s="298"/>
      <c r="G4" s="298"/>
    </row>
    <row r="5" spans="1:8" ht="6" customHeight="1" x14ac:dyDescent="0.2">
      <c r="D5" s="2"/>
      <c r="H5" s="3"/>
    </row>
    <row r="6" spans="1:8" ht="6" customHeight="1" thickBot="1" x14ac:dyDescent="0.25"/>
    <row r="7" spans="1:8" ht="20.25" customHeight="1" x14ac:dyDescent="0.2">
      <c r="A7" s="299" t="s">
        <v>3</v>
      </c>
      <c r="B7" s="4" t="s">
        <v>248</v>
      </c>
      <c r="C7" s="5">
        <v>5</v>
      </c>
      <c r="D7" s="6">
        <v>10</v>
      </c>
      <c r="E7" s="7">
        <v>15</v>
      </c>
      <c r="F7" s="8">
        <v>20</v>
      </c>
      <c r="G7" s="9">
        <v>25</v>
      </c>
    </row>
    <row r="8" spans="1:8" ht="20.25" customHeight="1" x14ac:dyDescent="0.2">
      <c r="A8" s="299"/>
      <c r="B8" s="4" t="s">
        <v>247</v>
      </c>
      <c r="C8" s="5">
        <v>4</v>
      </c>
      <c r="D8" s="6">
        <v>8</v>
      </c>
      <c r="E8" s="10">
        <v>12</v>
      </c>
      <c r="F8" s="11">
        <v>16</v>
      </c>
      <c r="G8" s="12">
        <v>20</v>
      </c>
    </row>
    <row r="9" spans="1:8" ht="20.25" customHeight="1" x14ac:dyDescent="0.2">
      <c r="A9" s="299"/>
      <c r="B9" s="4" t="s">
        <v>246</v>
      </c>
      <c r="C9" s="5">
        <v>3</v>
      </c>
      <c r="D9" s="13">
        <v>6</v>
      </c>
      <c r="E9" s="10">
        <v>9</v>
      </c>
      <c r="F9" s="14">
        <v>12</v>
      </c>
      <c r="G9" s="12">
        <v>15</v>
      </c>
    </row>
    <row r="10" spans="1:8" ht="20.25" customHeight="1" x14ac:dyDescent="0.2">
      <c r="A10" s="299"/>
      <c r="B10" s="4" t="s">
        <v>245</v>
      </c>
      <c r="C10" s="15">
        <v>2</v>
      </c>
      <c r="D10" s="13">
        <v>4</v>
      </c>
      <c r="E10" s="16">
        <v>6</v>
      </c>
      <c r="F10" s="14">
        <v>8</v>
      </c>
      <c r="G10" s="17">
        <v>10</v>
      </c>
    </row>
    <row r="11" spans="1:8" ht="20.25" customHeight="1" thickBot="1" x14ac:dyDescent="0.25">
      <c r="A11" s="299"/>
      <c r="B11" s="4" t="s">
        <v>244</v>
      </c>
      <c r="C11" s="15">
        <v>1</v>
      </c>
      <c r="D11" s="18">
        <v>2</v>
      </c>
      <c r="E11" s="19">
        <v>3</v>
      </c>
      <c r="F11" s="20">
        <v>4</v>
      </c>
      <c r="G11" s="21">
        <v>5</v>
      </c>
    </row>
    <row r="12" spans="1:8" ht="18" customHeight="1" x14ac:dyDescent="0.2">
      <c r="B12" s="300"/>
      <c r="C12" s="4" t="s">
        <v>249</v>
      </c>
      <c r="D12" s="4" t="s">
        <v>4</v>
      </c>
      <c r="E12" s="22" t="s">
        <v>5</v>
      </c>
      <c r="F12" s="22" t="s">
        <v>6</v>
      </c>
      <c r="G12" s="22" t="s">
        <v>7</v>
      </c>
    </row>
    <row r="13" spans="1:8" ht="22.5" customHeight="1" x14ac:dyDescent="0.2">
      <c r="B13" s="300"/>
      <c r="C13" s="301" t="s">
        <v>8</v>
      </c>
      <c r="D13" s="302"/>
      <c r="E13" s="302"/>
      <c r="F13" s="302"/>
      <c r="G13" s="303"/>
    </row>
    <row r="14" spans="1:8" ht="13.5" customHeight="1" x14ac:dyDescent="0.2">
      <c r="B14" s="23"/>
      <c r="C14" s="24"/>
      <c r="D14" s="24"/>
      <c r="E14" s="24"/>
    </row>
    <row r="15" spans="1:8" ht="13.5" customHeight="1" thickBot="1" x14ac:dyDescent="0.25">
      <c r="B15" s="23"/>
      <c r="C15" s="24"/>
      <c r="D15" s="24"/>
      <c r="E15" s="24"/>
    </row>
    <row r="16" spans="1:8" ht="13.5" customHeight="1" thickBot="1" x14ac:dyDescent="0.25">
      <c r="B16" s="295" t="s">
        <v>41</v>
      </c>
      <c r="C16" s="296"/>
      <c r="D16" s="296"/>
      <c r="E16" s="296"/>
      <c r="F16" s="296"/>
      <c r="G16" s="297"/>
    </row>
    <row r="17" spans="2:7" ht="13.5" customHeight="1" x14ac:dyDescent="0.2">
      <c r="B17" s="29" t="s">
        <v>37</v>
      </c>
      <c r="C17" s="30" t="s">
        <v>17</v>
      </c>
      <c r="D17" s="304" t="s">
        <v>42</v>
      </c>
      <c r="E17" s="304"/>
      <c r="F17" s="304"/>
      <c r="G17" s="305"/>
    </row>
    <row r="18" spans="2:7" ht="13.5" customHeight="1" x14ac:dyDescent="0.2">
      <c r="B18" s="31" t="s">
        <v>38</v>
      </c>
      <c r="C18" s="27" t="s">
        <v>22</v>
      </c>
      <c r="D18" s="291" t="s">
        <v>43</v>
      </c>
      <c r="E18" s="291"/>
      <c r="F18" s="291"/>
      <c r="G18" s="292"/>
    </row>
    <row r="19" spans="2:7" ht="13.5" customHeight="1" x14ac:dyDescent="0.2">
      <c r="B19" s="32" t="s">
        <v>39</v>
      </c>
      <c r="C19" s="27" t="s">
        <v>25</v>
      </c>
      <c r="D19" s="291" t="s">
        <v>44</v>
      </c>
      <c r="E19" s="291"/>
      <c r="F19" s="291"/>
      <c r="G19" s="292"/>
    </row>
    <row r="20" spans="2:7" ht="13.5" customHeight="1" thickBot="1" x14ac:dyDescent="0.25">
      <c r="B20" s="33" t="s">
        <v>40</v>
      </c>
      <c r="C20" s="28" t="s">
        <v>28</v>
      </c>
      <c r="D20" s="293" t="s">
        <v>45</v>
      </c>
      <c r="E20" s="293"/>
      <c r="F20" s="293"/>
      <c r="G20" s="294"/>
    </row>
    <row r="21" spans="2:7" ht="13.5" customHeight="1" x14ac:dyDescent="0.2">
      <c r="B21" s="25"/>
      <c r="C21" s="26"/>
      <c r="D21" s="26"/>
      <c r="E21" s="24"/>
    </row>
    <row r="22" spans="2:7" ht="75.75" customHeight="1" x14ac:dyDescent="0.2">
      <c r="B22" s="288" t="s">
        <v>142</v>
      </c>
      <c r="C22" s="78" t="s">
        <v>145</v>
      </c>
      <c r="D22" s="91">
        <v>25</v>
      </c>
      <c r="E22" s="287" t="s">
        <v>250</v>
      </c>
      <c r="F22" s="287"/>
      <c r="G22" s="287"/>
    </row>
    <row r="23" spans="2:7" ht="75.75" customHeight="1" x14ac:dyDescent="0.2">
      <c r="B23" s="289"/>
      <c r="C23" s="78" t="s">
        <v>146</v>
      </c>
      <c r="D23" s="86">
        <v>15</v>
      </c>
      <c r="E23" s="287" t="s">
        <v>251</v>
      </c>
      <c r="F23" s="287"/>
      <c r="G23" s="287"/>
    </row>
    <row r="24" spans="2:7" ht="75.75" customHeight="1" x14ac:dyDescent="0.2">
      <c r="B24" s="78" t="s">
        <v>143</v>
      </c>
      <c r="C24" s="286">
        <v>2</v>
      </c>
      <c r="D24" s="286"/>
      <c r="E24" s="287" t="s">
        <v>252</v>
      </c>
      <c r="F24" s="287"/>
      <c r="G24" s="287"/>
    </row>
    <row r="25" spans="2:7" ht="75.75" customHeight="1" x14ac:dyDescent="0.2">
      <c r="B25" s="78" t="s">
        <v>144</v>
      </c>
      <c r="C25" s="286">
        <v>6</v>
      </c>
      <c r="D25" s="286"/>
      <c r="E25" s="287" t="s">
        <v>253</v>
      </c>
      <c r="F25" s="287"/>
      <c r="G25" s="287"/>
    </row>
    <row r="26" spans="2:7" ht="13.5" customHeight="1" x14ac:dyDescent="0.2"/>
    <row r="27" spans="2:7" ht="13.5" customHeight="1" x14ac:dyDescent="0.2"/>
    <row r="28" spans="2:7" ht="13.5" customHeight="1" x14ac:dyDescent="0.2"/>
  </sheetData>
  <mergeCells count="17">
    <mergeCell ref="A2:G2"/>
    <mergeCell ref="D19:G19"/>
    <mergeCell ref="D20:G20"/>
    <mergeCell ref="B16:G16"/>
    <mergeCell ref="E4:G4"/>
    <mergeCell ref="A7:A11"/>
    <mergeCell ref="B12:B13"/>
    <mergeCell ref="C13:G13"/>
    <mergeCell ref="D17:G17"/>
    <mergeCell ref="D18:G18"/>
    <mergeCell ref="C24:D24"/>
    <mergeCell ref="C25:D25"/>
    <mergeCell ref="E24:G24"/>
    <mergeCell ref="E25:G25"/>
    <mergeCell ref="B22:B23"/>
    <mergeCell ref="E22:G22"/>
    <mergeCell ref="E23:G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16"/>
  <sheetViews>
    <sheetView topLeftCell="R1" zoomScale="120" zoomScaleNormal="120" workbookViewId="0">
      <selection activeCell="U5" sqref="U5"/>
    </sheetView>
  </sheetViews>
  <sheetFormatPr baseColWidth="10" defaultRowHeight="15" x14ac:dyDescent="0.25"/>
  <cols>
    <col min="1" max="1" width="31.7109375" bestFit="1" customWidth="1"/>
    <col min="2" max="2" width="51.42578125" bestFit="1" customWidth="1"/>
    <col min="3" max="3" width="15.5703125" customWidth="1"/>
    <col min="4" max="6" width="22.7109375" customWidth="1"/>
    <col min="7" max="7" width="12.140625" bestFit="1" customWidth="1"/>
    <col min="8" max="8" width="13.5703125" customWidth="1"/>
    <col min="9" max="9" width="6.28515625" bestFit="1" customWidth="1"/>
    <col min="10" max="10" width="23.7109375" bestFit="1" customWidth="1"/>
    <col min="11" max="11" width="12" customWidth="1"/>
    <col min="14" max="14" width="18.140625" customWidth="1"/>
    <col min="15" max="15" width="13.85546875" customWidth="1"/>
    <col min="16" max="16" width="41.42578125" bestFit="1" customWidth="1"/>
    <col min="18" max="18" width="12" customWidth="1"/>
    <col min="19" max="19" width="13.28515625" bestFit="1" customWidth="1"/>
    <col min="20" max="20" width="14.7109375" bestFit="1" customWidth="1"/>
  </cols>
  <sheetData>
    <row r="2" spans="1:25" s="34" customFormat="1" x14ac:dyDescent="0.25">
      <c r="A2" s="34" t="s">
        <v>9</v>
      </c>
      <c r="B2" s="34" t="s">
        <v>10</v>
      </c>
      <c r="C2" s="34" t="s">
        <v>35</v>
      </c>
      <c r="D2" s="34" t="s">
        <v>168</v>
      </c>
      <c r="E2" s="34" t="s">
        <v>157</v>
      </c>
      <c r="F2" s="34" t="s">
        <v>162</v>
      </c>
      <c r="G2" s="34" t="s">
        <v>11</v>
      </c>
      <c r="H2" s="34" t="s">
        <v>8</v>
      </c>
      <c r="I2" s="34" t="s">
        <v>12</v>
      </c>
      <c r="J2" s="34" t="s">
        <v>36</v>
      </c>
      <c r="K2" s="34" t="s">
        <v>54</v>
      </c>
      <c r="L2" s="34" t="s">
        <v>55</v>
      </c>
      <c r="M2" s="34" t="s">
        <v>56</v>
      </c>
      <c r="N2" s="34" t="s">
        <v>57</v>
      </c>
      <c r="O2" s="34" t="s">
        <v>58</v>
      </c>
      <c r="P2" s="34" t="s">
        <v>59</v>
      </c>
      <c r="Q2" s="34" t="s">
        <v>60</v>
      </c>
      <c r="R2" s="34" t="s">
        <v>98</v>
      </c>
      <c r="S2" s="34" t="s">
        <v>97</v>
      </c>
      <c r="T2" s="34" t="s">
        <v>106</v>
      </c>
      <c r="U2" s="34" t="s">
        <v>209</v>
      </c>
      <c r="V2" s="34" t="s">
        <v>221</v>
      </c>
      <c r="W2" s="34" t="s">
        <v>211</v>
      </c>
      <c r="X2" s="34" t="s">
        <v>212</v>
      </c>
      <c r="Y2" s="34" t="s">
        <v>213</v>
      </c>
    </row>
    <row r="3" spans="1:25" x14ac:dyDescent="0.25">
      <c r="E3" t="s">
        <v>158</v>
      </c>
      <c r="F3" t="s">
        <v>163</v>
      </c>
    </row>
    <row r="4" spans="1:25" x14ac:dyDescent="0.25">
      <c r="A4" t="s">
        <v>13</v>
      </c>
      <c r="B4" t="s">
        <v>14</v>
      </c>
      <c r="C4" t="s">
        <v>15</v>
      </c>
      <c r="D4" t="s">
        <v>169</v>
      </c>
      <c r="E4" t="s">
        <v>159</v>
      </c>
      <c r="F4" t="s">
        <v>195</v>
      </c>
      <c r="G4" t="s">
        <v>200</v>
      </c>
      <c r="H4" t="s">
        <v>202</v>
      </c>
      <c r="I4" t="s">
        <v>16</v>
      </c>
      <c r="J4" t="s">
        <v>17</v>
      </c>
      <c r="K4" t="s">
        <v>61</v>
      </c>
      <c r="L4" t="s">
        <v>63</v>
      </c>
      <c r="M4" t="s">
        <v>65</v>
      </c>
      <c r="N4" t="s">
        <v>67</v>
      </c>
      <c r="O4" t="s">
        <v>69</v>
      </c>
      <c r="P4" t="s">
        <v>71</v>
      </c>
      <c r="Q4" t="s">
        <v>73</v>
      </c>
      <c r="R4" t="s">
        <v>99</v>
      </c>
      <c r="S4" t="s">
        <v>102</v>
      </c>
      <c r="T4" t="s">
        <v>102</v>
      </c>
      <c r="U4" t="s">
        <v>214</v>
      </c>
      <c r="V4" t="s">
        <v>220</v>
      </c>
      <c r="W4" t="s">
        <v>223</v>
      </c>
      <c r="X4" t="s">
        <v>224</v>
      </c>
      <c r="Y4" t="s">
        <v>227</v>
      </c>
    </row>
    <row r="5" spans="1:25" x14ac:dyDescent="0.25">
      <c r="A5" t="s">
        <v>18</v>
      </c>
      <c r="B5" t="s">
        <v>19</v>
      </c>
      <c r="C5" t="s">
        <v>20</v>
      </c>
      <c r="D5" t="s">
        <v>170</v>
      </c>
      <c r="F5" t="s">
        <v>165</v>
      </c>
      <c r="G5" t="s">
        <v>17</v>
      </c>
      <c r="H5" t="s">
        <v>52</v>
      </c>
      <c r="I5" t="s">
        <v>21</v>
      </c>
      <c r="J5" t="s">
        <v>22</v>
      </c>
      <c r="K5" t="s">
        <v>62</v>
      </c>
      <c r="L5" t="s">
        <v>64</v>
      </c>
      <c r="M5" t="s">
        <v>66</v>
      </c>
      <c r="N5" t="s">
        <v>68</v>
      </c>
      <c r="O5" t="s">
        <v>70</v>
      </c>
      <c r="P5" t="s">
        <v>72</v>
      </c>
      <c r="Q5" t="s">
        <v>74</v>
      </c>
      <c r="R5" t="s">
        <v>24</v>
      </c>
      <c r="S5" t="s">
        <v>103</v>
      </c>
      <c r="T5" t="s">
        <v>104</v>
      </c>
      <c r="U5" s="88" t="s">
        <v>216</v>
      </c>
      <c r="V5" t="s">
        <v>219</v>
      </c>
      <c r="W5" t="s">
        <v>222</v>
      </c>
      <c r="X5" t="s">
        <v>225</v>
      </c>
      <c r="Y5" t="s">
        <v>226</v>
      </c>
    </row>
    <row r="6" spans="1:25" x14ac:dyDescent="0.25">
      <c r="A6" t="s">
        <v>23</v>
      </c>
      <c r="B6" t="s">
        <v>235</v>
      </c>
      <c r="C6" t="s">
        <v>115</v>
      </c>
      <c r="D6" t="s">
        <v>171</v>
      </c>
      <c r="F6" t="s">
        <v>166</v>
      </c>
      <c r="G6" t="s">
        <v>198</v>
      </c>
      <c r="H6" t="s">
        <v>24</v>
      </c>
      <c r="J6" t="s">
        <v>25</v>
      </c>
      <c r="Q6" t="s">
        <v>75</v>
      </c>
      <c r="R6" t="s">
        <v>100</v>
      </c>
      <c r="T6" t="s">
        <v>103</v>
      </c>
      <c r="U6" t="s">
        <v>215</v>
      </c>
    </row>
    <row r="7" spans="1:25" x14ac:dyDescent="0.25">
      <c r="A7" t="s">
        <v>26</v>
      </c>
      <c r="B7" t="s">
        <v>236</v>
      </c>
      <c r="C7" t="s">
        <v>140</v>
      </c>
      <c r="D7" t="s">
        <v>172</v>
      </c>
      <c r="F7" t="s">
        <v>167</v>
      </c>
      <c r="G7" t="s">
        <v>25</v>
      </c>
      <c r="H7" t="s">
        <v>27</v>
      </c>
      <c r="J7" t="s">
        <v>28</v>
      </c>
    </row>
    <row r="8" spans="1:25" x14ac:dyDescent="0.25">
      <c r="B8" t="s">
        <v>237</v>
      </c>
      <c r="C8" t="s">
        <v>141</v>
      </c>
      <c r="D8" t="s">
        <v>173</v>
      </c>
      <c r="G8" t="s">
        <v>199</v>
      </c>
      <c r="H8" t="s">
        <v>29</v>
      </c>
    </row>
    <row r="9" spans="1:25" x14ac:dyDescent="0.25">
      <c r="B9" t="s">
        <v>238</v>
      </c>
      <c r="D9" t="s">
        <v>174</v>
      </c>
    </row>
    <row r="10" spans="1:25" x14ac:dyDescent="0.25">
      <c r="B10" t="s">
        <v>239</v>
      </c>
      <c r="D10" t="s">
        <v>175</v>
      </c>
    </row>
    <row r="11" spans="1:25" x14ac:dyDescent="0.25">
      <c r="B11" t="s">
        <v>30</v>
      </c>
      <c r="D11" t="s">
        <v>47</v>
      </c>
    </row>
    <row r="12" spans="1:25" x14ac:dyDescent="0.25">
      <c r="B12" t="s">
        <v>240</v>
      </c>
    </row>
    <row r="13" spans="1:25" x14ac:dyDescent="0.25">
      <c r="B13" t="s">
        <v>241</v>
      </c>
    </row>
    <row r="14" spans="1:25" x14ac:dyDescent="0.25">
      <c r="B14" t="s">
        <v>31</v>
      </c>
    </row>
    <row r="15" spans="1:25" x14ac:dyDescent="0.25">
      <c r="B15" t="s">
        <v>242</v>
      </c>
    </row>
    <row r="16" spans="1:25" x14ac:dyDescent="0.25">
      <c r="B16" t="s">
        <v>32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CBBE9-16DF-49E9-B9A6-A9CE56A18C4B}">
  <dimension ref="B1:I36"/>
  <sheetViews>
    <sheetView workbookViewId="0">
      <selection activeCell="B1" sqref="B1"/>
    </sheetView>
  </sheetViews>
  <sheetFormatPr baseColWidth="10" defaultRowHeight="15" x14ac:dyDescent="0.25"/>
  <cols>
    <col min="1" max="1" width="6.5703125" customWidth="1"/>
    <col min="2" max="3" width="41.85546875" customWidth="1"/>
    <col min="4" max="4" width="57.7109375" customWidth="1"/>
    <col min="5" max="5" width="12.5703125" bestFit="1" customWidth="1"/>
    <col min="6" max="6" width="12" bestFit="1" customWidth="1"/>
    <col min="7" max="7" width="13.7109375" bestFit="1" customWidth="1"/>
    <col min="8" max="8" width="13" bestFit="1" customWidth="1"/>
    <col min="9" max="9" width="12.28515625" bestFit="1" customWidth="1"/>
  </cols>
  <sheetData>
    <row r="1" spans="2:9" ht="15.75" thickBot="1" x14ac:dyDescent="0.3">
      <c r="B1" s="94" t="s">
        <v>154</v>
      </c>
      <c r="C1" s="95" t="s">
        <v>153</v>
      </c>
      <c r="D1" s="95" t="s">
        <v>147</v>
      </c>
      <c r="E1" s="95" t="s">
        <v>148</v>
      </c>
      <c r="F1" s="95" t="s">
        <v>149</v>
      </c>
      <c r="G1" s="95" t="s">
        <v>150</v>
      </c>
      <c r="H1" s="95" t="s">
        <v>151</v>
      </c>
      <c r="I1" s="96" t="s">
        <v>152</v>
      </c>
    </row>
    <row r="2" spans="2:9" ht="60" x14ac:dyDescent="0.25">
      <c r="B2" s="105" t="s">
        <v>14</v>
      </c>
      <c r="C2" s="104" t="s">
        <v>261</v>
      </c>
      <c r="D2" s="104" t="s">
        <v>262</v>
      </c>
      <c r="E2" s="97" t="s">
        <v>263</v>
      </c>
      <c r="F2" s="97" t="s">
        <v>263</v>
      </c>
      <c r="G2" s="97" t="s">
        <v>263</v>
      </c>
      <c r="H2" s="97" t="s">
        <v>263</v>
      </c>
      <c r="I2" s="108" t="s">
        <v>264</v>
      </c>
    </row>
    <row r="3" spans="2:9" x14ac:dyDescent="0.25">
      <c r="B3" s="106" t="s">
        <v>19</v>
      </c>
      <c r="C3" s="101"/>
      <c r="D3" s="101"/>
      <c r="E3" s="92"/>
      <c r="F3" s="92"/>
      <c r="G3" s="92"/>
      <c r="H3" s="92"/>
      <c r="I3" s="98"/>
    </row>
    <row r="4" spans="2:9" x14ac:dyDescent="0.25">
      <c r="B4" s="106" t="s">
        <v>235</v>
      </c>
      <c r="C4" s="101"/>
      <c r="D4" s="101"/>
      <c r="E4" s="92"/>
      <c r="F4" s="92"/>
      <c r="G4" s="92"/>
      <c r="H4" s="92"/>
      <c r="I4" s="98"/>
    </row>
    <row r="5" spans="2:9" ht="30" x14ac:dyDescent="0.25">
      <c r="B5" s="106" t="s">
        <v>236</v>
      </c>
      <c r="C5" s="101"/>
      <c r="D5" s="101"/>
      <c r="E5" s="92"/>
      <c r="F5" s="92"/>
      <c r="G5" s="92"/>
      <c r="H5" s="92"/>
      <c r="I5" s="98"/>
    </row>
    <row r="6" spans="2:9" ht="30" x14ac:dyDescent="0.25">
      <c r="B6" s="106" t="s">
        <v>237</v>
      </c>
      <c r="C6" s="101"/>
      <c r="D6" s="101"/>
      <c r="E6" s="92"/>
      <c r="F6" s="92"/>
      <c r="G6" s="92"/>
      <c r="H6" s="92"/>
      <c r="I6" s="98"/>
    </row>
    <row r="7" spans="2:9" x14ac:dyDescent="0.25">
      <c r="B7" s="106" t="s">
        <v>238</v>
      </c>
      <c r="C7" s="101"/>
      <c r="D7" s="101"/>
      <c r="E7" s="92"/>
      <c r="F7" s="92"/>
      <c r="G7" s="92"/>
      <c r="H7" s="92"/>
      <c r="I7" s="98"/>
    </row>
    <row r="8" spans="2:9" ht="30" x14ac:dyDescent="0.25">
      <c r="B8" s="106" t="s">
        <v>239</v>
      </c>
      <c r="C8" s="101"/>
      <c r="D8" s="101"/>
      <c r="E8" s="92"/>
      <c r="F8" s="92"/>
      <c r="G8" s="92"/>
      <c r="H8" s="92"/>
      <c r="I8" s="98"/>
    </row>
    <row r="9" spans="2:9" x14ac:dyDescent="0.25">
      <c r="B9" s="106" t="s">
        <v>30</v>
      </c>
      <c r="C9" s="101"/>
      <c r="D9" s="101"/>
      <c r="E9" s="92"/>
      <c r="F9" s="92"/>
      <c r="G9" s="92"/>
      <c r="H9" s="92"/>
      <c r="I9" s="98"/>
    </row>
    <row r="10" spans="2:9" ht="30" x14ac:dyDescent="0.25">
      <c r="B10" s="106" t="s">
        <v>240</v>
      </c>
      <c r="C10" s="101"/>
      <c r="D10" s="101"/>
      <c r="E10" s="92"/>
      <c r="F10" s="92"/>
      <c r="G10" s="92"/>
      <c r="H10" s="92"/>
      <c r="I10" s="98"/>
    </row>
    <row r="11" spans="2:9" x14ac:dyDescent="0.25">
      <c r="B11" s="106" t="s">
        <v>241</v>
      </c>
      <c r="C11" s="101"/>
      <c r="D11" s="101"/>
      <c r="E11" s="92"/>
      <c r="F11" s="92"/>
      <c r="G11" s="92"/>
      <c r="H11" s="92"/>
      <c r="I11" s="98"/>
    </row>
    <row r="12" spans="2:9" x14ac:dyDescent="0.25">
      <c r="B12" s="106" t="s">
        <v>31</v>
      </c>
      <c r="C12" s="101"/>
      <c r="D12" s="101"/>
      <c r="E12" s="92"/>
      <c r="F12" s="92"/>
      <c r="G12" s="92"/>
      <c r="H12" s="92"/>
      <c r="I12" s="98"/>
    </row>
    <row r="13" spans="2:9" x14ac:dyDescent="0.25">
      <c r="B13" s="106" t="s">
        <v>242</v>
      </c>
      <c r="C13" s="101"/>
      <c r="D13" s="101"/>
      <c r="E13" s="92"/>
      <c r="F13" s="92"/>
      <c r="G13" s="92"/>
      <c r="H13" s="92"/>
      <c r="I13" s="98"/>
    </row>
    <row r="14" spans="2:9" ht="15.75" thickBot="1" x14ac:dyDescent="0.3">
      <c r="B14" s="107" t="s">
        <v>32</v>
      </c>
      <c r="C14" s="102"/>
      <c r="D14" s="102"/>
      <c r="E14" s="99"/>
      <c r="F14" s="99"/>
      <c r="G14" s="99"/>
      <c r="H14" s="99"/>
      <c r="I14" s="100"/>
    </row>
    <row r="15" spans="2:9" ht="15" customHeight="1" thickBot="1" x14ac:dyDescent="0.3"/>
    <row r="16" spans="2:9" ht="15.75" thickBot="1" x14ac:dyDescent="0.3">
      <c r="B16" s="93" t="s">
        <v>155</v>
      </c>
      <c r="C16" s="79" t="s">
        <v>154</v>
      </c>
    </row>
    <row r="17" spans="2:3" ht="15" customHeight="1" x14ac:dyDescent="0.25">
      <c r="B17" s="306" t="s">
        <v>254</v>
      </c>
      <c r="C17" s="80" t="s">
        <v>238</v>
      </c>
    </row>
    <row r="18" spans="2:3" ht="24" x14ac:dyDescent="0.25">
      <c r="B18" s="307"/>
      <c r="C18" s="80" t="s">
        <v>237</v>
      </c>
    </row>
    <row r="19" spans="2:3" ht="15.75" thickBot="1" x14ac:dyDescent="0.3">
      <c r="B19" s="308"/>
      <c r="C19" s="81" t="s">
        <v>242</v>
      </c>
    </row>
    <row r="20" spans="2:3" ht="24" customHeight="1" x14ac:dyDescent="0.25">
      <c r="B20" s="306" t="s">
        <v>255</v>
      </c>
      <c r="C20" s="80" t="s">
        <v>256</v>
      </c>
    </row>
    <row r="21" spans="2:3" ht="24" customHeight="1" x14ac:dyDescent="0.25">
      <c r="B21" s="307"/>
      <c r="C21" s="82" t="s">
        <v>238</v>
      </c>
    </row>
    <row r="22" spans="2:3" ht="24" customHeight="1" thickBot="1" x14ac:dyDescent="0.3">
      <c r="B22" s="308"/>
      <c r="C22" s="83" t="s">
        <v>236</v>
      </c>
    </row>
    <row r="23" spans="2:3" ht="15" customHeight="1" x14ac:dyDescent="0.25">
      <c r="B23" s="306" t="s">
        <v>258</v>
      </c>
      <c r="C23" s="80" t="s">
        <v>14</v>
      </c>
    </row>
    <row r="24" spans="2:3" ht="25.5" x14ac:dyDescent="0.25">
      <c r="B24" s="307"/>
      <c r="C24" s="82" t="s">
        <v>236</v>
      </c>
    </row>
    <row r="25" spans="2:3" ht="15" customHeight="1" thickBot="1" x14ac:dyDescent="0.3">
      <c r="B25" s="308"/>
      <c r="C25" s="83" t="s">
        <v>241</v>
      </c>
    </row>
    <row r="26" spans="2:3" ht="36" customHeight="1" x14ac:dyDescent="0.25">
      <c r="B26" s="306" t="s">
        <v>259</v>
      </c>
      <c r="C26" s="82" t="s">
        <v>235</v>
      </c>
    </row>
    <row r="27" spans="2:3" ht="15.75" thickBot="1" x14ac:dyDescent="0.3">
      <c r="B27" s="308"/>
      <c r="C27" s="81" t="s">
        <v>257</v>
      </c>
    </row>
    <row r="28" spans="2:3" ht="36" customHeight="1" x14ac:dyDescent="0.25">
      <c r="B28" s="306" t="s">
        <v>260</v>
      </c>
      <c r="C28" s="80" t="s">
        <v>14</v>
      </c>
    </row>
    <row r="29" spans="2:3" x14ac:dyDescent="0.25">
      <c r="B29" s="307"/>
      <c r="C29" s="80" t="s">
        <v>256</v>
      </c>
    </row>
    <row r="30" spans="2:3" x14ac:dyDescent="0.25">
      <c r="B30" s="307"/>
      <c r="C30" s="82" t="s">
        <v>241</v>
      </c>
    </row>
    <row r="31" spans="2:3" x14ac:dyDescent="0.25">
      <c r="B31" s="307"/>
      <c r="C31" s="80" t="s">
        <v>31</v>
      </c>
    </row>
    <row r="32" spans="2:3" x14ac:dyDescent="0.25">
      <c r="B32" s="307"/>
      <c r="C32" s="80" t="s">
        <v>257</v>
      </c>
    </row>
    <row r="33" spans="2:3" ht="25.5" x14ac:dyDescent="0.25">
      <c r="B33" s="307"/>
      <c r="C33" s="82" t="s">
        <v>240</v>
      </c>
    </row>
    <row r="34" spans="2:3" x14ac:dyDescent="0.25">
      <c r="B34" s="307"/>
      <c r="C34" s="82" t="s">
        <v>242</v>
      </c>
    </row>
    <row r="35" spans="2:3" ht="15.75" thickBot="1" x14ac:dyDescent="0.3">
      <c r="B35" s="308"/>
      <c r="C35" s="81" t="s">
        <v>26</v>
      </c>
    </row>
    <row r="36" spans="2:3" x14ac:dyDescent="0.25">
      <c r="C36" s="85"/>
    </row>
  </sheetData>
  <mergeCells count="5">
    <mergeCell ref="B17:B19"/>
    <mergeCell ref="B20:B22"/>
    <mergeCell ref="B23:B25"/>
    <mergeCell ref="B26:B27"/>
    <mergeCell ref="B28:B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BA6A9-471C-455A-8615-FD0922C3622C}">
  <dimension ref="A1:F6"/>
  <sheetViews>
    <sheetView workbookViewId="0">
      <selection activeCell="C11" sqref="C11"/>
    </sheetView>
  </sheetViews>
  <sheetFormatPr baseColWidth="10" defaultRowHeight="15" x14ac:dyDescent="0.25"/>
  <cols>
    <col min="2" max="6" width="15.7109375" customWidth="1"/>
  </cols>
  <sheetData>
    <row r="1" spans="1:6" x14ac:dyDescent="0.25">
      <c r="B1" t="s">
        <v>163</v>
      </c>
      <c r="C1" t="s">
        <v>164</v>
      </c>
      <c r="D1" t="s">
        <v>165</v>
      </c>
      <c r="E1" t="s">
        <v>166</v>
      </c>
      <c r="F1" t="s">
        <v>167</v>
      </c>
    </row>
    <row r="2" spans="1:6" ht="24" x14ac:dyDescent="0.25">
      <c r="A2" s="89" t="s">
        <v>163</v>
      </c>
      <c r="B2" s="87" t="s">
        <v>178</v>
      </c>
      <c r="C2" s="87" t="s">
        <v>182</v>
      </c>
      <c r="D2" s="87" t="s">
        <v>185</v>
      </c>
      <c r="E2" s="87" t="s">
        <v>189</v>
      </c>
      <c r="F2" s="87" t="s">
        <v>192</v>
      </c>
    </row>
    <row r="3" spans="1:6" ht="60" x14ac:dyDescent="0.25">
      <c r="A3" s="89" t="s">
        <v>195</v>
      </c>
      <c r="B3" s="87" t="s">
        <v>179</v>
      </c>
      <c r="C3" s="87" t="s">
        <v>183</v>
      </c>
      <c r="D3" s="87" t="s">
        <v>186</v>
      </c>
      <c r="E3" s="87" t="s">
        <v>190</v>
      </c>
      <c r="F3" s="87" t="s">
        <v>193</v>
      </c>
    </row>
    <row r="4" spans="1:6" ht="48" x14ac:dyDescent="0.25">
      <c r="A4" s="89" t="s">
        <v>165</v>
      </c>
      <c r="B4" s="87" t="s">
        <v>180</v>
      </c>
      <c r="C4" s="87" t="s">
        <v>184</v>
      </c>
      <c r="D4" s="87" t="s">
        <v>187</v>
      </c>
      <c r="E4" s="87" t="s">
        <v>191</v>
      </c>
      <c r="F4" s="87" t="s">
        <v>194</v>
      </c>
    </row>
    <row r="5" spans="1:6" ht="36" x14ac:dyDescent="0.25">
      <c r="A5" s="89" t="s">
        <v>166</v>
      </c>
      <c r="B5" s="87" t="s">
        <v>181</v>
      </c>
      <c r="C5" s="84"/>
      <c r="D5" s="87" t="s">
        <v>188</v>
      </c>
      <c r="E5" s="84"/>
      <c r="F5" s="84"/>
    </row>
    <row r="6" spans="1:6" x14ac:dyDescent="0.25">
      <c r="A6" s="89" t="s">
        <v>167</v>
      </c>
      <c r="B6" s="84"/>
      <c r="C6" s="84"/>
      <c r="D6" s="84"/>
      <c r="E6" s="84"/>
      <c r="F6" s="84"/>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6"/>
  <sheetViews>
    <sheetView zoomScale="80" zoomScaleNormal="80" workbookViewId="0">
      <pane xSplit="2" ySplit="7" topLeftCell="C8" activePane="bottomRight" state="frozen"/>
      <selection sqref="A1:A4"/>
      <selection pane="topRight" sqref="A1:A4"/>
      <selection pane="bottomLeft" sqref="A1:A4"/>
      <selection pane="bottomRight" activeCell="A2" sqref="A2:R2"/>
    </sheetView>
  </sheetViews>
  <sheetFormatPr baseColWidth="10" defaultRowHeight="15" x14ac:dyDescent="0.25"/>
  <cols>
    <col min="1" max="1" width="6.5703125" customWidth="1"/>
    <col min="2" max="2" width="63" customWidth="1"/>
    <col min="3" max="12" width="15.5703125" customWidth="1"/>
    <col min="13" max="13" width="16.140625" customWidth="1"/>
    <col min="14" max="17" width="15.5703125" customWidth="1"/>
    <col min="18" max="18" width="15.7109375" customWidth="1"/>
  </cols>
  <sheetData>
    <row r="1" spans="1:18" ht="15.75" thickBot="1" x14ac:dyDescent="0.3"/>
    <row r="2" spans="1:18" ht="55.5" customHeight="1" thickBot="1" x14ac:dyDescent="0.3">
      <c r="A2" s="309" t="s">
        <v>109</v>
      </c>
      <c r="B2" s="310"/>
      <c r="C2" s="310"/>
      <c r="D2" s="310"/>
      <c r="E2" s="310"/>
      <c r="F2" s="310"/>
      <c r="G2" s="310"/>
      <c r="H2" s="310"/>
      <c r="I2" s="310"/>
      <c r="J2" s="310"/>
      <c r="K2" s="310"/>
      <c r="L2" s="310"/>
      <c r="M2" s="310"/>
      <c r="N2" s="310"/>
      <c r="O2" s="310"/>
      <c r="P2" s="310"/>
      <c r="Q2" s="310"/>
      <c r="R2" s="311"/>
    </row>
    <row r="3" spans="1:18" ht="15.75" thickBot="1" x14ac:dyDescent="0.3"/>
    <row r="4" spans="1:18" x14ac:dyDescent="0.25">
      <c r="B4" s="75" t="s">
        <v>95</v>
      </c>
      <c r="C4" s="43">
        <f>COUNTIF(C8:C26,"SI")</f>
        <v>9</v>
      </c>
      <c r="D4" s="44">
        <f>COUNTIF(D8:D26,"SI")</f>
        <v>7</v>
      </c>
      <c r="E4" s="44">
        <f t="shared" ref="E4:P4" si="0">COUNTIF(E8:E26,"SI")</f>
        <v>7</v>
      </c>
      <c r="F4" s="44">
        <f t="shared" si="0"/>
        <v>8</v>
      </c>
      <c r="G4" s="44">
        <f t="shared" si="0"/>
        <v>11</v>
      </c>
      <c r="H4" s="44">
        <f t="shared" si="0"/>
        <v>10</v>
      </c>
      <c r="I4" s="44">
        <f t="shared" si="0"/>
        <v>10</v>
      </c>
      <c r="J4" s="44">
        <f t="shared" si="0"/>
        <v>11</v>
      </c>
      <c r="K4" s="44">
        <f t="shared" si="0"/>
        <v>10</v>
      </c>
      <c r="L4" s="44">
        <f t="shared" si="0"/>
        <v>11</v>
      </c>
      <c r="M4" s="44">
        <f t="shared" si="0"/>
        <v>16</v>
      </c>
      <c r="N4" s="44">
        <f t="shared" si="0"/>
        <v>11</v>
      </c>
      <c r="O4" s="44">
        <f t="shared" si="0"/>
        <v>12</v>
      </c>
      <c r="P4" s="44">
        <f t="shared" si="0"/>
        <v>12</v>
      </c>
      <c r="Q4" s="44">
        <f t="shared" ref="Q4" si="1">COUNTIF(Q8:Q26,"SI")</f>
        <v>12</v>
      </c>
      <c r="R4" s="36">
        <f>COUNTIF(R8:R26,"SI")</f>
        <v>10</v>
      </c>
    </row>
    <row r="5" spans="1:18" ht="15.75" thickBot="1" x14ac:dyDescent="0.3">
      <c r="B5" s="76" t="s">
        <v>8</v>
      </c>
      <c r="C5" s="45" t="str">
        <f>IF(C4=0,"-",IF(C4&lt;=5,"Moderado",IF(C4&lt;=11,"Mayor",IF(C4&lt;=19,"Catastrófico"))))</f>
        <v>Mayor</v>
      </c>
      <c r="D5" s="46" t="str">
        <f>IF(D4=0,"-",IF(D4&lt;=5,"Moderado",IF(D4&lt;=11,"Mayor",IF(D4&lt;=19,"Catastrófico"))))</f>
        <v>Mayor</v>
      </c>
      <c r="E5" s="46" t="str">
        <f t="shared" ref="E5:P5" si="2">IF(E4=0,"-",IF(E4&lt;=5,"Moderado",IF(E4&lt;=11,"Mayor",IF(E4&lt;=19,"Catastrófico"))))</f>
        <v>Mayor</v>
      </c>
      <c r="F5" s="46" t="str">
        <f t="shared" si="2"/>
        <v>Mayor</v>
      </c>
      <c r="G5" s="46" t="str">
        <f t="shared" si="2"/>
        <v>Mayor</v>
      </c>
      <c r="H5" s="46" t="str">
        <f t="shared" si="2"/>
        <v>Mayor</v>
      </c>
      <c r="I5" s="46" t="str">
        <f t="shared" si="2"/>
        <v>Mayor</v>
      </c>
      <c r="J5" s="46" t="str">
        <f t="shared" si="2"/>
        <v>Mayor</v>
      </c>
      <c r="K5" s="46" t="str">
        <f t="shared" si="2"/>
        <v>Mayor</v>
      </c>
      <c r="L5" s="46" t="str">
        <f t="shared" si="2"/>
        <v>Mayor</v>
      </c>
      <c r="M5" s="46" t="str">
        <f t="shared" si="2"/>
        <v>Catastrófico</v>
      </c>
      <c r="N5" s="46" t="str">
        <f t="shared" si="2"/>
        <v>Mayor</v>
      </c>
      <c r="O5" s="46" t="str">
        <f t="shared" si="2"/>
        <v>Catastrófico</v>
      </c>
      <c r="P5" s="46" t="str">
        <f t="shared" si="2"/>
        <v>Catastrófico</v>
      </c>
      <c r="Q5" s="46" t="str">
        <f t="shared" ref="Q5" si="3">IF(Q4=0,"-",IF(Q4&lt;=5,"Moderado",IF(Q4&lt;=11,"Mayor",IF(Q4&lt;=19,"Catastrófico"))))</f>
        <v>Catastrófico</v>
      </c>
      <c r="R5" s="37" t="str">
        <f>IF(R4=0,"-",IF(R4&lt;=5,"Moderado",IF(R4&lt;=11,"Mayor",IF(R4&lt;=19,"Catastrófico"))))</f>
        <v>Mayor</v>
      </c>
    </row>
    <row r="6" spans="1:18" ht="15.75" thickBot="1" x14ac:dyDescent="0.3">
      <c r="C6" s="35"/>
      <c r="D6" s="35"/>
      <c r="R6" s="35"/>
    </row>
    <row r="7" spans="1:18" ht="22.5" customHeight="1" thickBot="1" x14ac:dyDescent="0.3">
      <c r="A7" s="56"/>
      <c r="B7" s="56"/>
      <c r="C7" s="47" t="s">
        <v>121</v>
      </c>
      <c r="D7" s="48" t="s">
        <v>135</v>
      </c>
      <c r="E7" s="48" t="s">
        <v>122</v>
      </c>
      <c r="F7" s="48" t="s">
        <v>123</v>
      </c>
      <c r="G7" s="48" t="s">
        <v>124</v>
      </c>
      <c r="H7" s="48" t="s">
        <v>125</v>
      </c>
      <c r="I7" s="48" t="s">
        <v>126</v>
      </c>
      <c r="J7" s="48" t="s">
        <v>132</v>
      </c>
      <c r="K7" s="48" t="s">
        <v>133</v>
      </c>
      <c r="L7" s="48" t="s">
        <v>134</v>
      </c>
      <c r="M7" s="48" t="s">
        <v>136</v>
      </c>
      <c r="N7" s="48" t="s">
        <v>127</v>
      </c>
      <c r="O7" s="48" t="s">
        <v>128</v>
      </c>
      <c r="P7" s="48" t="s">
        <v>129</v>
      </c>
      <c r="Q7" s="48" t="s">
        <v>455</v>
      </c>
      <c r="R7" s="49" t="s">
        <v>130</v>
      </c>
    </row>
    <row r="8" spans="1:18" x14ac:dyDescent="0.25">
      <c r="A8" s="68">
        <v>1</v>
      </c>
      <c r="B8" s="71" t="s">
        <v>77</v>
      </c>
      <c r="C8" s="64" t="s">
        <v>16</v>
      </c>
      <c r="D8" s="65" t="s">
        <v>16</v>
      </c>
      <c r="E8" s="66" t="s">
        <v>16</v>
      </c>
      <c r="F8" s="66" t="s">
        <v>16</v>
      </c>
      <c r="G8" s="66" t="s">
        <v>16</v>
      </c>
      <c r="H8" s="66" t="s">
        <v>16</v>
      </c>
      <c r="I8" s="65" t="s">
        <v>16</v>
      </c>
      <c r="J8" s="66" t="s">
        <v>16</v>
      </c>
      <c r="K8" s="66" t="s">
        <v>16</v>
      </c>
      <c r="L8" s="67" t="s">
        <v>16</v>
      </c>
      <c r="M8" s="66" t="s">
        <v>16</v>
      </c>
      <c r="N8" s="66" t="s">
        <v>16</v>
      </c>
      <c r="O8" s="66" t="s">
        <v>16</v>
      </c>
      <c r="P8" s="66" t="s">
        <v>16</v>
      </c>
      <c r="Q8" s="66" t="s">
        <v>16</v>
      </c>
      <c r="R8" s="74" t="s">
        <v>16</v>
      </c>
    </row>
    <row r="9" spans="1:18" x14ac:dyDescent="0.25">
      <c r="A9" s="69">
        <v>2</v>
      </c>
      <c r="B9" s="72" t="s">
        <v>78</v>
      </c>
      <c r="C9" s="50" t="s">
        <v>16</v>
      </c>
      <c r="D9" s="41" t="s">
        <v>21</v>
      </c>
      <c r="E9" s="40" t="s">
        <v>16</v>
      </c>
      <c r="F9" s="40" t="s">
        <v>16</v>
      </c>
      <c r="G9" s="40" t="s">
        <v>16</v>
      </c>
      <c r="H9" s="40" t="s">
        <v>16</v>
      </c>
      <c r="I9" s="41" t="s">
        <v>16</v>
      </c>
      <c r="J9" s="40" t="s">
        <v>16</v>
      </c>
      <c r="K9" s="40" t="s">
        <v>16</v>
      </c>
      <c r="L9" s="54" t="s">
        <v>16</v>
      </c>
      <c r="M9" s="40" t="s">
        <v>16</v>
      </c>
      <c r="N9" s="40" t="s">
        <v>16</v>
      </c>
      <c r="O9" s="40" t="s">
        <v>16</v>
      </c>
      <c r="P9" s="40" t="s">
        <v>16</v>
      </c>
      <c r="Q9" s="40" t="s">
        <v>16</v>
      </c>
      <c r="R9" s="52" t="s">
        <v>16</v>
      </c>
    </row>
    <row r="10" spans="1:18" x14ac:dyDescent="0.25">
      <c r="A10" s="69">
        <v>3</v>
      </c>
      <c r="B10" s="72" t="s">
        <v>79</v>
      </c>
      <c r="C10" s="50" t="s">
        <v>21</v>
      </c>
      <c r="D10" s="41" t="s">
        <v>16</v>
      </c>
      <c r="E10" s="40" t="s">
        <v>21</v>
      </c>
      <c r="F10" s="40" t="s">
        <v>16</v>
      </c>
      <c r="G10" s="40" t="s">
        <v>16</v>
      </c>
      <c r="H10" s="40" t="s">
        <v>131</v>
      </c>
      <c r="I10" s="41" t="s">
        <v>131</v>
      </c>
      <c r="J10" s="40" t="s">
        <v>16</v>
      </c>
      <c r="K10" s="40" t="s">
        <v>16</v>
      </c>
      <c r="L10" s="54" t="s">
        <v>21</v>
      </c>
      <c r="M10" s="40" t="s">
        <v>16</v>
      </c>
      <c r="N10" s="40" t="s">
        <v>16</v>
      </c>
      <c r="O10" s="40" t="s">
        <v>16</v>
      </c>
      <c r="P10" s="40" t="s">
        <v>16</v>
      </c>
      <c r="Q10" s="40" t="s">
        <v>16</v>
      </c>
      <c r="R10" s="52" t="s">
        <v>21</v>
      </c>
    </row>
    <row r="11" spans="1:18" ht="25.5" x14ac:dyDescent="0.25">
      <c r="A11" s="69">
        <v>4</v>
      </c>
      <c r="B11" s="72" t="s">
        <v>80</v>
      </c>
      <c r="C11" s="50" t="s">
        <v>21</v>
      </c>
      <c r="D11" s="41" t="s">
        <v>21</v>
      </c>
      <c r="E11" s="40" t="s">
        <v>21</v>
      </c>
      <c r="F11" s="40" t="s">
        <v>21</v>
      </c>
      <c r="G11" s="40" t="s">
        <v>16</v>
      </c>
      <c r="H11" s="40" t="s">
        <v>21</v>
      </c>
      <c r="I11" s="41" t="s">
        <v>21</v>
      </c>
      <c r="J11" s="40" t="s">
        <v>21</v>
      </c>
      <c r="K11" s="40" t="s">
        <v>21</v>
      </c>
      <c r="L11" s="54" t="s">
        <v>21</v>
      </c>
      <c r="M11" s="40" t="s">
        <v>21</v>
      </c>
      <c r="N11" s="40" t="s">
        <v>21</v>
      </c>
      <c r="O11" s="40" t="s">
        <v>21</v>
      </c>
      <c r="P11" s="40" t="s">
        <v>21</v>
      </c>
      <c r="Q11" s="40" t="s">
        <v>21</v>
      </c>
      <c r="R11" s="52" t="s">
        <v>21</v>
      </c>
    </row>
    <row r="12" spans="1:18" x14ac:dyDescent="0.25">
      <c r="A12" s="69">
        <v>5</v>
      </c>
      <c r="B12" s="72" t="s">
        <v>81</v>
      </c>
      <c r="C12" s="50" t="s">
        <v>16</v>
      </c>
      <c r="D12" s="41" t="s">
        <v>16</v>
      </c>
      <c r="E12" s="40" t="s">
        <v>16</v>
      </c>
      <c r="F12" s="40" t="s">
        <v>16</v>
      </c>
      <c r="G12" s="40" t="s">
        <v>16</v>
      </c>
      <c r="H12" s="40" t="s">
        <v>16</v>
      </c>
      <c r="I12" s="41" t="s">
        <v>16</v>
      </c>
      <c r="J12" s="40" t="s">
        <v>21</v>
      </c>
      <c r="K12" s="40" t="s">
        <v>16</v>
      </c>
      <c r="L12" s="54" t="s">
        <v>16</v>
      </c>
      <c r="M12" s="40" t="s">
        <v>16</v>
      </c>
      <c r="N12" s="40" t="s">
        <v>16</v>
      </c>
      <c r="O12" s="40" t="s">
        <v>16</v>
      </c>
      <c r="P12" s="40" t="s">
        <v>16</v>
      </c>
      <c r="Q12" s="40" t="s">
        <v>16</v>
      </c>
      <c r="R12" s="52" t="s">
        <v>16</v>
      </c>
    </row>
    <row r="13" spans="1:18" x14ac:dyDescent="0.25">
      <c r="A13" s="69">
        <v>6</v>
      </c>
      <c r="B13" s="72" t="s">
        <v>82</v>
      </c>
      <c r="C13" s="50" t="s">
        <v>21</v>
      </c>
      <c r="D13" s="41" t="s">
        <v>21</v>
      </c>
      <c r="E13" s="40" t="s">
        <v>21</v>
      </c>
      <c r="F13" s="40" t="s">
        <v>16</v>
      </c>
      <c r="G13" s="40" t="s">
        <v>16</v>
      </c>
      <c r="H13" s="40" t="s">
        <v>16</v>
      </c>
      <c r="I13" s="41" t="s">
        <v>16</v>
      </c>
      <c r="J13" s="40" t="s">
        <v>16</v>
      </c>
      <c r="K13" s="40" t="s">
        <v>16</v>
      </c>
      <c r="L13" s="54" t="s">
        <v>16</v>
      </c>
      <c r="M13" s="40" t="s">
        <v>16</v>
      </c>
      <c r="N13" s="40" t="s">
        <v>16</v>
      </c>
      <c r="O13" s="40" t="s">
        <v>16</v>
      </c>
      <c r="P13" s="40" t="s">
        <v>16</v>
      </c>
      <c r="Q13" s="40" t="s">
        <v>16</v>
      </c>
      <c r="R13" s="52" t="s">
        <v>16</v>
      </c>
    </row>
    <row r="14" spans="1:18" x14ac:dyDescent="0.25">
      <c r="A14" s="69">
        <v>7</v>
      </c>
      <c r="B14" s="72" t="s">
        <v>83</v>
      </c>
      <c r="C14" s="50" t="s">
        <v>21</v>
      </c>
      <c r="D14" s="41" t="s">
        <v>21</v>
      </c>
      <c r="E14" s="40" t="s">
        <v>16</v>
      </c>
      <c r="F14" s="40" t="s">
        <v>21</v>
      </c>
      <c r="G14" s="40" t="s">
        <v>16</v>
      </c>
      <c r="H14" s="40" t="s">
        <v>16</v>
      </c>
      <c r="I14" s="41" t="s">
        <v>16</v>
      </c>
      <c r="J14" s="40" t="s">
        <v>16</v>
      </c>
      <c r="K14" s="40" t="s">
        <v>21</v>
      </c>
      <c r="L14" s="54" t="s">
        <v>16</v>
      </c>
      <c r="M14" s="40" t="s">
        <v>16</v>
      </c>
      <c r="N14" s="40" t="s">
        <v>16</v>
      </c>
      <c r="O14" s="40" t="s">
        <v>16</v>
      </c>
      <c r="P14" s="40" t="s">
        <v>16</v>
      </c>
      <c r="Q14" s="40" t="s">
        <v>16</v>
      </c>
      <c r="R14" s="52" t="s">
        <v>16</v>
      </c>
    </row>
    <row r="15" spans="1:18" ht="26.25" customHeight="1" x14ac:dyDescent="0.25">
      <c r="A15" s="69">
        <v>8</v>
      </c>
      <c r="B15" s="72" t="s">
        <v>96</v>
      </c>
      <c r="C15" s="50" t="s">
        <v>21</v>
      </c>
      <c r="D15" s="41" t="s">
        <v>21</v>
      </c>
      <c r="E15" s="40" t="s">
        <v>21</v>
      </c>
      <c r="F15" s="40" t="s">
        <v>21</v>
      </c>
      <c r="G15" s="40" t="s">
        <v>21</v>
      </c>
      <c r="H15" s="40" t="s">
        <v>21</v>
      </c>
      <c r="I15" s="41" t="s">
        <v>21</v>
      </c>
      <c r="J15" s="40" t="s">
        <v>21</v>
      </c>
      <c r="K15" s="40" t="s">
        <v>21</v>
      </c>
      <c r="L15" s="54" t="s">
        <v>21</v>
      </c>
      <c r="M15" s="40" t="s">
        <v>16</v>
      </c>
      <c r="N15" s="40" t="s">
        <v>21</v>
      </c>
      <c r="O15" s="40" t="s">
        <v>21</v>
      </c>
      <c r="P15" s="40" t="s">
        <v>21</v>
      </c>
      <c r="Q15" s="40" t="s">
        <v>21</v>
      </c>
      <c r="R15" s="52" t="s">
        <v>21</v>
      </c>
    </row>
    <row r="16" spans="1:18" x14ac:dyDescent="0.25">
      <c r="A16" s="69">
        <v>9</v>
      </c>
      <c r="B16" s="72" t="s">
        <v>84</v>
      </c>
      <c r="C16" s="50" t="s">
        <v>16</v>
      </c>
      <c r="D16" s="41" t="s">
        <v>21</v>
      </c>
      <c r="E16" s="40" t="s">
        <v>21</v>
      </c>
      <c r="F16" s="40" t="s">
        <v>21</v>
      </c>
      <c r="G16" s="40" t="s">
        <v>21</v>
      </c>
      <c r="H16" s="40" t="s">
        <v>21</v>
      </c>
      <c r="I16" s="41" t="s">
        <v>21</v>
      </c>
      <c r="J16" s="40" t="s">
        <v>16</v>
      </c>
      <c r="K16" s="40" t="s">
        <v>21</v>
      </c>
      <c r="L16" s="54" t="s">
        <v>16</v>
      </c>
      <c r="M16" s="40" t="s">
        <v>16</v>
      </c>
      <c r="N16" s="40" t="s">
        <v>21</v>
      </c>
      <c r="O16" s="40" t="s">
        <v>16</v>
      </c>
      <c r="P16" s="40" t="s">
        <v>16</v>
      </c>
      <c r="Q16" s="40" t="s">
        <v>16</v>
      </c>
      <c r="R16" s="52" t="s">
        <v>21</v>
      </c>
    </row>
    <row r="17" spans="1:18" ht="25.5" x14ac:dyDescent="0.25">
      <c r="A17" s="69">
        <v>10</v>
      </c>
      <c r="B17" s="72" t="s">
        <v>85</v>
      </c>
      <c r="C17" s="50" t="s">
        <v>16</v>
      </c>
      <c r="D17" s="41" t="s">
        <v>16</v>
      </c>
      <c r="E17" s="40" t="s">
        <v>16</v>
      </c>
      <c r="F17" s="40" t="s">
        <v>16</v>
      </c>
      <c r="G17" s="40" t="s">
        <v>16</v>
      </c>
      <c r="H17" s="40" t="s">
        <v>16</v>
      </c>
      <c r="I17" s="41" t="s">
        <v>16</v>
      </c>
      <c r="J17" s="40" t="s">
        <v>16</v>
      </c>
      <c r="K17" s="40" t="s">
        <v>16</v>
      </c>
      <c r="L17" s="54" t="s">
        <v>16</v>
      </c>
      <c r="M17" s="40" t="s">
        <v>16</v>
      </c>
      <c r="N17" s="40" t="s">
        <v>16</v>
      </c>
      <c r="O17" s="40" t="s">
        <v>16</v>
      </c>
      <c r="P17" s="40" t="s">
        <v>16</v>
      </c>
      <c r="Q17" s="40" t="s">
        <v>16</v>
      </c>
      <c r="R17" s="52" t="s">
        <v>16</v>
      </c>
    </row>
    <row r="18" spans="1:18" x14ac:dyDescent="0.25">
      <c r="A18" s="69">
        <v>11</v>
      </c>
      <c r="B18" s="72" t="s">
        <v>86</v>
      </c>
      <c r="C18" s="50" t="s">
        <v>16</v>
      </c>
      <c r="D18" s="41" t="s">
        <v>16</v>
      </c>
      <c r="E18" s="40" t="s">
        <v>16</v>
      </c>
      <c r="F18" s="40" t="s">
        <v>16</v>
      </c>
      <c r="G18" s="40" t="s">
        <v>21</v>
      </c>
      <c r="H18" s="40" t="s">
        <v>16</v>
      </c>
      <c r="I18" s="41" t="s">
        <v>16</v>
      </c>
      <c r="J18" s="40" t="s">
        <v>16</v>
      </c>
      <c r="K18" s="40" t="s">
        <v>16</v>
      </c>
      <c r="L18" s="54" t="s">
        <v>16</v>
      </c>
      <c r="M18" s="40" t="s">
        <v>16</v>
      </c>
      <c r="N18" s="40" t="s">
        <v>16</v>
      </c>
      <c r="O18" s="40" t="s">
        <v>16</v>
      </c>
      <c r="P18" s="40" t="s">
        <v>16</v>
      </c>
      <c r="Q18" s="40" t="s">
        <v>16</v>
      </c>
      <c r="R18" s="52" t="s">
        <v>16</v>
      </c>
    </row>
    <row r="19" spans="1:18" x14ac:dyDescent="0.25">
      <c r="A19" s="69">
        <v>12</v>
      </c>
      <c r="B19" s="72" t="s">
        <v>87</v>
      </c>
      <c r="C19" s="50" t="s">
        <v>16</v>
      </c>
      <c r="D19" s="41" t="s">
        <v>16</v>
      </c>
      <c r="E19" s="40" t="s">
        <v>16</v>
      </c>
      <c r="F19" s="40" t="s">
        <v>16</v>
      </c>
      <c r="G19" s="40" t="s">
        <v>16</v>
      </c>
      <c r="H19" s="40" t="s">
        <v>16</v>
      </c>
      <c r="I19" s="41" t="s">
        <v>16</v>
      </c>
      <c r="J19" s="40" t="s">
        <v>16</v>
      </c>
      <c r="K19" s="40" t="s">
        <v>16</v>
      </c>
      <c r="L19" s="54" t="s">
        <v>16</v>
      </c>
      <c r="M19" s="40" t="s">
        <v>16</v>
      </c>
      <c r="N19" s="40" t="s">
        <v>16</v>
      </c>
      <c r="O19" s="40" t="s">
        <v>16</v>
      </c>
      <c r="P19" s="40" t="s">
        <v>16</v>
      </c>
      <c r="Q19" s="40" t="s">
        <v>16</v>
      </c>
      <c r="R19" s="52" t="s">
        <v>16</v>
      </c>
    </row>
    <row r="20" spans="1:18" x14ac:dyDescent="0.25">
      <c r="A20" s="69">
        <v>13</v>
      </c>
      <c r="B20" s="72" t="s">
        <v>88</v>
      </c>
      <c r="C20" s="50" t="s">
        <v>16</v>
      </c>
      <c r="D20" s="41" t="s">
        <v>21</v>
      </c>
      <c r="E20" s="40" t="s">
        <v>21</v>
      </c>
      <c r="F20" s="40" t="s">
        <v>21</v>
      </c>
      <c r="G20" s="40" t="s">
        <v>16</v>
      </c>
      <c r="H20" s="40" t="s">
        <v>16</v>
      </c>
      <c r="I20" s="41" t="s">
        <v>16</v>
      </c>
      <c r="J20" s="40" t="s">
        <v>16</v>
      </c>
      <c r="K20" s="40" t="s">
        <v>16</v>
      </c>
      <c r="L20" s="54" t="s">
        <v>16</v>
      </c>
      <c r="M20" s="40" t="s">
        <v>16</v>
      </c>
      <c r="N20" s="40" t="s">
        <v>16</v>
      </c>
      <c r="O20" s="40" t="s">
        <v>16</v>
      </c>
      <c r="P20" s="40" t="s">
        <v>16</v>
      </c>
      <c r="Q20" s="40" t="s">
        <v>16</v>
      </c>
      <c r="R20" s="52" t="s">
        <v>16</v>
      </c>
    </row>
    <row r="21" spans="1:18" x14ac:dyDescent="0.25">
      <c r="A21" s="69">
        <v>14</v>
      </c>
      <c r="B21" s="72" t="s">
        <v>89</v>
      </c>
      <c r="C21" s="50" t="s">
        <v>21</v>
      </c>
      <c r="D21" s="41" t="s">
        <v>16</v>
      </c>
      <c r="E21" s="40" t="s">
        <v>21</v>
      </c>
      <c r="F21" s="40" t="s">
        <v>21</v>
      </c>
      <c r="G21" s="40" t="s">
        <v>16</v>
      </c>
      <c r="H21" s="40" t="s">
        <v>16</v>
      </c>
      <c r="I21" s="41" t="s">
        <v>16</v>
      </c>
      <c r="J21" s="40" t="s">
        <v>16</v>
      </c>
      <c r="K21" s="40" t="s">
        <v>16</v>
      </c>
      <c r="L21" s="54" t="s">
        <v>16</v>
      </c>
      <c r="M21" s="40" t="s">
        <v>16</v>
      </c>
      <c r="N21" s="40" t="s">
        <v>16</v>
      </c>
      <c r="O21" s="40" t="s">
        <v>16</v>
      </c>
      <c r="P21" s="40" t="s">
        <v>16</v>
      </c>
      <c r="Q21" s="40" t="s">
        <v>16</v>
      </c>
      <c r="R21" s="52" t="s">
        <v>16</v>
      </c>
    </row>
    <row r="22" spans="1:18" x14ac:dyDescent="0.25">
      <c r="A22" s="69">
        <v>15</v>
      </c>
      <c r="B22" s="72" t="s">
        <v>90</v>
      </c>
      <c r="C22" s="50" t="s">
        <v>16</v>
      </c>
      <c r="D22" s="41" t="s">
        <v>21</v>
      </c>
      <c r="E22" s="40" t="s">
        <v>21</v>
      </c>
      <c r="F22" s="40" t="s">
        <v>21</v>
      </c>
      <c r="G22" s="40" t="s">
        <v>21</v>
      </c>
      <c r="H22" s="40" t="s">
        <v>21</v>
      </c>
      <c r="I22" s="41" t="s">
        <v>21</v>
      </c>
      <c r="J22" s="40" t="s">
        <v>21</v>
      </c>
      <c r="K22" s="40" t="s">
        <v>21</v>
      </c>
      <c r="L22" s="54" t="s">
        <v>21</v>
      </c>
      <c r="M22" s="40" t="s">
        <v>16</v>
      </c>
      <c r="N22" s="40" t="s">
        <v>21</v>
      </c>
      <c r="O22" s="40" t="s">
        <v>21</v>
      </c>
      <c r="P22" s="40" t="s">
        <v>21</v>
      </c>
      <c r="Q22" s="40" t="s">
        <v>21</v>
      </c>
      <c r="R22" s="52" t="s">
        <v>21</v>
      </c>
    </row>
    <row r="23" spans="1:18" x14ac:dyDescent="0.25">
      <c r="A23" s="69">
        <v>16</v>
      </c>
      <c r="B23" s="72" t="s">
        <v>91</v>
      </c>
      <c r="C23" s="50" t="s">
        <v>21</v>
      </c>
      <c r="D23" s="41" t="s">
        <v>21</v>
      </c>
      <c r="E23" s="40" t="s">
        <v>21</v>
      </c>
      <c r="F23" s="40" t="s">
        <v>21</v>
      </c>
      <c r="G23" s="40" t="s">
        <v>21</v>
      </c>
      <c r="H23" s="40" t="s">
        <v>21</v>
      </c>
      <c r="I23" s="41" t="s">
        <v>21</v>
      </c>
      <c r="J23" s="40" t="s">
        <v>21</v>
      </c>
      <c r="K23" s="40" t="s">
        <v>21</v>
      </c>
      <c r="L23" s="54" t="s">
        <v>21</v>
      </c>
      <c r="M23" s="40" t="s">
        <v>21</v>
      </c>
      <c r="N23" s="40" t="s">
        <v>21</v>
      </c>
      <c r="O23" s="40" t="s">
        <v>21</v>
      </c>
      <c r="P23" s="40" t="s">
        <v>21</v>
      </c>
      <c r="Q23" s="40" t="s">
        <v>21</v>
      </c>
      <c r="R23" s="52" t="s">
        <v>21</v>
      </c>
    </row>
    <row r="24" spans="1:18" x14ac:dyDescent="0.25">
      <c r="A24" s="69">
        <v>17</v>
      </c>
      <c r="B24" s="72" t="s">
        <v>92</v>
      </c>
      <c r="C24" s="50" t="s">
        <v>21</v>
      </c>
      <c r="D24" s="41" t="s">
        <v>21</v>
      </c>
      <c r="E24" s="40" t="s">
        <v>21</v>
      </c>
      <c r="F24" s="40" t="s">
        <v>21</v>
      </c>
      <c r="G24" s="40" t="s">
        <v>21</v>
      </c>
      <c r="H24" s="40" t="s">
        <v>21</v>
      </c>
      <c r="I24" s="41" t="s">
        <v>21</v>
      </c>
      <c r="J24" s="40" t="s">
        <v>21</v>
      </c>
      <c r="K24" s="40" t="s">
        <v>21</v>
      </c>
      <c r="L24" s="54" t="s">
        <v>21</v>
      </c>
      <c r="M24" s="40" t="s">
        <v>16</v>
      </c>
      <c r="N24" s="40" t="s">
        <v>21</v>
      </c>
      <c r="O24" s="40" t="s">
        <v>21</v>
      </c>
      <c r="P24" s="40" t="s">
        <v>21</v>
      </c>
      <c r="Q24" s="40" t="s">
        <v>21</v>
      </c>
      <c r="R24" s="52" t="s">
        <v>21</v>
      </c>
    </row>
    <row r="25" spans="1:18" x14ac:dyDescent="0.25">
      <c r="A25" s="69">
        <v>18</v>
      </c>
      <c r="B25" s="72" t="s">
        <v>93</v>
      </c>
      <c r="C25" s="50" t="s">
        <v>21</v>
      </c>
      <c r="D25" s="41" t="s">
        <v>21</v>
      </c>
      <c r="E25" s="40" t="s">
        <v>21</v>
      </c>
      <c r="F25" s="40" t="s">
        <v>21</v>
      </c>
      <c r="G25" s="40" t="s">
        <v>21</v>
      </c>
      <c r="H25" s="40" t="s">
        <v>21</v>
      </c>
      <c r="I25" s="41" t="s">
        <v>21</v>
      </c>
      <c r="J25" s="40" t="s">
        <v>21</v>
      </c>
      <c r="K25" s="40" t="s">
        <v>21</v>
      </c>
      <c r="L25" s="54" t="s">
        <v>21</v>
      </c>
      <c r="M25" s="40" t="s">
        <v>16</v>
      </c>
      <c r="N25" s="40" t="s">
        <v>21</v>
      </c>
      <c r="O25" s="40" t="s">
        <v>21</v>
      </c>
      <c r="P25" s="40" t="s">
        <v>21</v>
      </c>
      <c r="Q25" s="40" t="s">
        <v>21</v>
      </c>
      <c r="R25" s="52" t="s">
        <v>21</v>
      </c>
    </row>
    <row r="26" spans="1:18" ht="15.75" thickBot="1" x14ac:dyDescent="0.3">
      <c r="A26" s="70">
        <v>19</v>
      </c>
      <c r="B26" s="73" t="s">
        <v>94</v>
      </c>
      <c r="C26" s="51" t="s">
        <v>21</v>
      </c>
      <c r="D26" s="42" t="s">
        <v>21</v>
      </c>
      <c r="E26" s="42" t="s">
        <v>21</v>
      </c>
      <c r="F26" s="42" t="s">
        <v>21</v>
      </c>
      <c r="G26" s="42" t="s">
        <v>21</v>
      </c>
      <c r="H26" s="42" t="s">
        <v>21</v>
      </c>
      <c r="I26" s="42" t="s">
        <v>21</v>
      </c>
      <c r="J26" s="42" t="s">
        <v>21</v>
      </c>
      <c r="K26" s="42" t="s">
        <v>21</v>
      </c>
      <c r="L26" s="55" t="s">
        <v>21</v>
      </c>
      <c r="M26" s="42" t="s">
        <v>21</v>
      </c>
      <c r="N26" s="42" t="s">
        <v>21</v>
      </c>
      <c r="O26" s="42" t="s">
        <v>21</v>
      </c>
      <c r="P26" s="42" t="s">
        <v>21</v>
      </c>
      <c r="Q26" s="42" t="s">
        <v>21</v>
      </c>
      <c r="R26" s="53" t="s">
        <v>21</v>
      </c>
    </row>
  </sheetData>
  <mergeCells count="1">
    <mergeCell ref="A2:R2"/>
  </mergeCells>
  <phoneticPr fontId="19" type="noConversion"/>
  <dataValidations count="2">
    <dataValidation type="list" allowBlank="1" showInputMessage="1" showErrorMessage="1" sqref="E8:E26 J8:K26 P8:R26" xr:uid="{9F6D6014-7801-4AC1-9ABC-EA67A0468A1F}">
      <formula1>Si_No</formula1>
    </dataValidation>
    <dataValidation type="list" allowBlank="1" showErrorMessage="1" sqref="L8:L26" xr:uid="{74E3959B-B3F5-4B94-A45E-63370DF4240B}">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24</vt:i4>
      </vt:variant>
    </vt:vector>
  </HeadingPairs>
  <TitlesOfParts>
    <vt:vector size="30" baseType="lpstr">
      <vt:lpstr>Matriz</vt:lpstr>
      <vt:lpstr>Mapa</vt:lpstr>
      <vt:lpstr>Listas</vt:lpstr>
      <vt:lpstr>Análisis de O.E.</vt:lpstr>
      <vt:lpstr>Factor R.</vt:lpstr>
      <vt:lpstr>Anexo 1 - Impacto (RC)</vt:lpstr>
      <vt:lpstr>Ejecución</vt:lpstr>
      <vt:lpstr>Externos</vt:lpstr>
      <vt:lpstr>Frecuencia</vt:lpstr>
      <vt:lpstr>Impacto</vt:lpstr>
      <vt:lpstr>Infraestructura</vt:lpstr>
      <vt:lpstr>Macroprocesos</vt:lpstr>
      <vt:lpstr>P_1</vt:lpstr>
      <vt:lpstr>P_2</vt:lpstr>
      <vt:lpstr>P_3</vt:lpstr>
      <vt:lpstr>P_4</vt:lpstr>
      <vt:lpstr>P_5</vt:lpstr>
      <vt:lpstr>P_6</vt:lpstr>
      <vt:lpstr>P_7</vt:lpstr>
      <vt:lpstr>P_8</vt:lpstr>
      <vt:lpstr>P_9</vt:lpstr>
      <vt:lpstr>Proceso</vt:lpstr>
      <vt:lpstr>Procesos</vt:lpstr>
      <vt:lpstr>Si_No</vt:lpstr>
      <vt:lpstr>Talento_Humano</vt:lpstr>
      <vt:lpstr>Tecnología</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John Fredy García López</cp:lastModifiedBy>
  <cp:lastPrinted>2022-07-26T00:16:24Z</cp:lastPrinted>
  <dcterms:created xsi:type="dcterms:W3CDTF">2020-01-13T19:31:31Z</dcterms:created>
  <dcterms:modified xsi:type="dcterms:W3CDTF">2022-11-21T14:26:42Z</dcterms:modified>
</cp:coreProperties>
</file>