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usmer\Documents\CONVOCTORIA SEGUROS\"/>
    </mc:Choice>
  </mc:AlternateContent>
  <bookViews>
    <workbookView xWindow="0" yWindow="0" windowWidth="21600" windowHeight="9030" tabRatio="532"/>
  </bookViews>
  <sheets>
    <sheet name="PORTADA" sheetId="1" r:id="rId1"/>
    <sheet name="Calificacion JURIDICA" sheetId="31" r:id="rId2"/>
    <sheet name="CONSOLIDADO" sheetId="35" r:id="rId3"/>
    <sheet name="EVALUACION ECONOMICA" sheetId="34" r:id="rId4"/>
    <sheet name="DEDUCIBLES" sheetId="9" r:id="rId5"/>
    <sheet name="T.R.D.M." sheetId="3" r:id="rId6"/>
    <sheet name="RCE" sheetId="29" r:id="rId7"/>
    <sheet name="Hoja2" sheetId="39" r:id="rId8"/>
    <sheet name="Hoja3" sheetId="40" r:id="rId9"/>
    <sheet name="Hoja4" sheetId="41" r:id="rId10"/>
    <sheet name="Hoja5" sheetId="42" r:id="rId11"/>
    <sheet name="Hoja6" sheetId="43" r:id="rId12"/>
    <sheet name="Hoja7" sheetId="44" r:id="rId13"/>
    <sheet name="Hoja1" sheetId="38" r:id="rId14"/>
    <sheet name="M. GLOBAL" sheetId="26" r:id="rId15"/>
    <sheet name="AUTOMÓVILES" sheetId="27" r:id="rId16"/>
    <sheet name="T. VALOR" sheetId="5" r:id="rId17"/>
    <sheet name="T. MCIAS" sheetId="33" r:id="rId18"/>
    <sheet name="RCSP" sheetId="30" r:id="rId19"/>
    <sheet name="RESUMEN X RAMOS" sheetId="14" state="hidden" r:id="rId20"/>
    <sheet name="VH AÉREOS NO TRIPULADOS" sheetId="37" r:id="rId21"/>
  </sheets>
  <externalReferences>
    <externalReference r:id="rId22"/>
    <externalReference r:id="rId23"/>
    <externalReference r:id="rId24"/>
    <externalReference r:id="rId25"/>
  </externalReferences>
  <definedNames>
    <definedName name="_Fill" localSheetId="2" hidden="1">#REF!</definedName>
    <definedName name="_Fill" localSheetId="3" hidden="1">#REF!</definedName>
    <definedName name="_Fill" hidden="1">#REF!</definedName>
    <definedName name="_LP001" localSheetId="20">#REF!</definedName>
    <definedName name="_LP001">#REF!</definedName>
    <definedName name="_xlnm.Print_Area" localSheetId="15">AUTOMÓVILES!$A$1:$E$17</definedName>
    <definedName name="_xlnm.Print_Area" localSheetId="1">'Calificacion JURIDICA'!$A$1:$E$51</definedName>
    <definedName name="_xlnm.Print_Area" localSheetId="2">CONSOLIDADO!$A$1:$H$26</definedName>
    <definedName name="_xlnm.Print_Area" localSheetId="4">DEDUCIBLES!$A$1:$F$49</definedName>
    <definedName name="_xlnm.Print_Area" localSheetId="3">'EVALUACION ECONOMICA'!$A$1:$G$28</definedName>
    <definedName name="_xlnm.Print_Area" localSheetId="14">'M. GLOBAL'!$A$1:$E$12</definedName>
    <definedName name="_xlnm.Print_Area" localSheetId="0">PORTADA!$A$1:$I$25</definedName>
    <definedName name="_xlnm.Print_Area" localSheetId="6">RCE!$A$1:$E$12</definedName>
    <definedName name="_xlnm.Print_Area" localSheetId="18">RCSP!$A$1:$E$16</definedName>
    <definedName name="_xlnm.Print_Area" localSheetId="19">'RESUMEN X RAMOS'!$A$1:$L$36</definedName>
    <definedName name="_xlnm.Print_Area" localSheetId="17">'T. MCIAS'!$A$1:$E$14</definedName>
    <definedName name="_xlnm.Print_Area" localSheetId="16">'T. VALOR'!$A$1:$E$13</definedName>
    <definedName name="_xlnm.Print_Area" localSheetId="5">T.R.D.M.!$A$1:$E$13</definedName>
    <definedName name="_xlnm.Print_Area" localSheetId="20">'VH AÉREOS NO TRIPULADOS'!$A$1:$E$18</definedName>
    <definedName name="BASURA">[1]ANEXO2!$B$90:$M$133</definedName>
    <definedName name="carreteras" localSheetId="2">#REF!</definedName>
    <definedName name="carreteras" localSheetId="3">#REF!</definedName>
    <definedName name="carreteras">#REF!</definedName>
    <definedName name="GUILLERMO">[2]SMMV!$A$2:$B$7</definedName>
    <definedName name="INF_BASICA" localSheetId="2">#REF!</definedName>
    <definedName name="INF_BASICA" localSheetId="3">#REF!</definedName>
    <definedName name="INF_BASICA">#REF!</definedName>
    <definedName name="porce" localSheetId="2">#REF!</definedName>
    <definedName name="porce" localSheetId="3">#REF!</definedName>
    <definedName name="porce">#REF!</definedName>
    <definedName name="porce2" localSheetId="2">#REF!</definedName>
    <definedName name="porce2" localSheetId="3">#REF!</definedName>
    <definedName name="porce2">#REF!</definedName>
    <definedName name="PORT.NUEVA">[3]SMMV!$A$2:$B$7</definedName>
    <definedName name="PRINT_AREA">#N/A</definedName>
    <definedName name="PRINT_AREA_MI">#N/A</definedName>
    <definedName name="PRINT_TITLES">#N/A</definedName>
    <definedName name="PRINT_TITLES_MI">#N/A</definedName>
    <definedName name="SMMV">[3]SMMV!$A$2:$B$7</definedName>
    <definedName name="_xlnm.Print_Titles" localSheetId="15">AUTOMÓVILES!$3:$9</definedName>
    <definedName name="_xlnm.Print_Titles" localSheetId="1">'Calificacion JURIDICA'!$1:$9</definedName>
    <definedName name="_xlnm.Print_Titles" localSheetId="2">CONSOLIDADO!$3:$4</definedName>
    <definedName name="_xlnm.Print_Titles" localSheetId="4">DEDUCIBLES!$3:$8</definedName>
    <definedName name="_xlnm.Print_Titles" localSheetId="3">'EVALUACION ECONOMICA'!$3:$4</definedName>
    <definedName name="_xlnm.Print_Titles" localSheetId="14">'M. GLOBAL'!$3:$9</definedName>
    <definedName name="_xlnm.Print_Titles" localSheetId="6">RCE!$3:$9</definedName>
    <definedName name="_xlnm.Print_Titles" localSheetId="17">'T. MCIAS'!$3:$9</definedName>
    <definedName name="_xlnm.Print_Titles" localSheetId="16">'T. VALOR'!$3:$9</definedName>
    <definedName name="_xlnm.Print_Titles" localSheetId="5">T.R.D.M.!$3:$9</definedName>
    <definedName name="_xlnm.Print_Titles" localSheetId="20">'VH AÉREOS NO TRIPULADOS'!$3:$9</definedName>
  </definedNames>
  <calcPr calcId="162913"/>
</workbook>
</file>

<file path=xl/calcChain.xml><?xml version="1.0" encoding="utf-8"?>
<calcChain xmlns="http://schemas.openxmlformats.org/spreadsheetml/2006/main">
  <c r="E48" i="9" l="1"/>
  <c r="F46" i="9"/>
  <c r="F47" i="9"/>
  <c r="F45" i="9"/>
  <c r="F48" i="9" s="1"/>
  <c r="E39" i="9"/>
  <c r="F38" i="9"/>
  <c r="E34" i="9"/>
  <c r="F33" i="9"/>
  <c r="E29" i="9"/>
  <c r="F28" i="9"/>
  <c r="F27" i="9"/>
  <c r="F26" i="9"/>
  <c r="F29" i="9" s="1"/>
  <c r="F20" i="9"/>
  <c r="F21" i="9"/>
  <c r="F19" i="9"/>
  <c r="E22" i="9"/>
  <c r="D22" i="9"/>
  <c r="E16" i="9"/>
  <c r="E15" i="9"/>
  <c r="D15" i="9"/>
  <c r="D16" i="9"/>
  <c r="F11" i="9"/>
  <c r="F12" i="9"/>
  <c r="F13" i="9"/>
  <c r="F14" i="9"/>
  <c r="F10" i="9"/>
  <c r="F18" i="34"/>
  <c r="F16" i="9" l="1"/>
  <c r="F15" i="9"/>
  <c r="F22" i="9"/>
  <c r="F23" i="9"/>
  <c r="E23" i="9"/>
  <c r="E12" i="37"/>
  <c r="E13" i="37"/>
  <c r="E14" i="37"/>
  <c r="E15" i="37"/>
  <c r="E16" i="37"/>
  <c r="E17" i="37"/>
  <c r="A1" i="9" l="1"/>
  <c r="A4" i="34"/>
  <c r="A3" i="34"/>
  <c r="A1" i="34"/>
  <c r="A4" i="35"/>
  <c r="A1" i="35"/>
  <c r="C8" i="9" l="1"/>
  <c r="D8" i="34"/>
  <c r="D9" i="31"/>
  <c r="C9" i="3" s="1"/>
  <c r="C9" i="29" s="1"/>
  <c r="C9" i="26" s="1"/>
  <c r="C9" i="27" s="1"/>
  <c r="C9" i="5" s="1"/>
  <c r="C9" i="33" s="1"/>
  <c r="C9" i="30" s="1"/>
  <c r="C9" i="37" s="1"/>
  <c r="G21" i="34"/>
  <c r="D25" i="35" s="1"/>
  <c r="E15" i="34"/>
  <c r="G12" i="34"/>
  <c r="D12" i="35" s="1"/>
  <c r="G13" i="34"/>
  <c r="D13" i="35" s="1"/>
  <c r="G14" i="34"/>
  <c r="D15" i="35" s="1"/>
  <c r="G15" i="34"/>
  <c r="D16" i="35" s="1"/>
  <c r="G16" i="34"/>
  <c r="D14" i="35" s="1"/>
  <c r="G17" i="34"/>
  <c r="D17" i="35" s="1"/>
  <c r="G11" i="34"/>
  <c r="D11" i="35" s="1"/>
  <c r="B18" i="37"/>
  <c r="E11" i="37"/>
  <c r="E18" i="37" s="1"/>
  <c r="B25" i="35" s="1"/>
  <c r="A4" i="37"/>
  <c r="A3" i="37"/>
  <c r="E15" i="30"/>
  <c r="E14" i="30"/>
  <c r="E13" i="33"/>
  <c r="D48" i="9"/>
  <c r="F49" i="9" s="1"/>
  <c r="D29" i="9"/>
  <c r="F30" i="9" s="1"/>
  <c r="E11" i="34"/>
  <c r="F22" i="34"/>
  <c r="F28" i="34" s="1"/>
  <c r="E21" i="34"/>
  <c r="E17" i="34"/>
  <c r="E16" i="34"/>
  <c r="E14" i="34"/>
  <c r="E13" i="34"/>
  <c r="E12" i="34"/>
  <c r="B8" i="34"/>
  <c r="A8" i="34"/>
  <c r="F39" i="9"/>
  <c r="D39" i="9"/>
  <c r="F40" i="9" s="1"/>
  <c r="C16" i="35" s="1"/>
  <c r="B16" i="30"/>
  <c r="B14" i="33"/>
  <c r="E12" i="33"/>
  <c r="E11" i="33"/>
  <c r="A4" i="33"/>
  <c r="A3" i="33"/>
  <c r="B12" i="29"/>
  <c r="B13" i="3"/>
  <c r="A5" i="14"/>
  <c r="A6" i="14"/>
  <c r="F9" i="14"/>
  <c r="D16" i="14"/>
  <c r="H16" i="14" s="1"/>
  <c r="J16" i="14" s="1"/>
  <c r="E16" i="14"/>
  <c r="F16" i="14"/>
  <c r="I16" i="14"/>
  <c r="D17" i="14"/>
  <c r="H17" i="14" s="1"/>
  <c r="J17" i="14" s="1"/>
  <c r="E17" i="14"/>
  <c r="F17" i="14"/>
  <c r="I17" i="14"/>
  <c r="E18" i="14"/>
  <c r="F18" i="14"/>
  <c r="D19" i="14"/>
  <c r="H19" i="14" s="1"/>
  <c r="J19" i="14" s="1"/>
  <c r="E19" i="14"/>
  <c r="F19" i="14"/>
  <c r="I19" i="14"/>
  <c r="D20" i="14"/>
  <c r="H20" i="14" s="1"/>
  <c r="J20" i="14" s="1"/>
  <c r="E20" i="14"/>
  <c r="F20" i="14"/>
  <c r="I20" i="14"/>
  <c r="D21" i="14"/>
  <c r="H21" i="14" s="1"/>
  <c r="I21" i="14"/>
  <c r="D22" i="14"/>
  <c r="H22" i="14" s="1"/>
  <c r="J22" i="14" s="1"/>
  <c r="E22" i="14"/>
  <c r="F22" i="14"/>
  <c r="I22" i="14"/>
  <c r="D23" i="14"/>
  <c r="H23" i="14" s="1"/>
  <c r="J23" i="14" s="1"/>
  <c r="E23" i="14"/>
  <c r="F23" i="14"/>
  <c r="I23" i="14"/>
  <c r="D24" i="14"/>
  <c r="H24" i="14" s="1"/>
  <c r="E24" i="14"/>
  <c r="F24" i="14"/>
  <c r="D25" i="14"/>
  <c r="H25" i="14" s="1"/>
  <c r="J25" i="14" s="1"/>
  <c r="E25" i="14"/>
  <c r="F25" i="14"/>
  <c r="I25" i="14"/>
  <c r="D26" i="14"/>
  <c r="H26" i="14" s="1"/>
  <c r="E26" i="14"/>
  <c r="F26" i="14"/>
  <c r="I26" i="14"/>
  <c r="D27" i="14"/>
  <c r="H27" i="14" s="1"/>
  <c r="E27" i="14"/>
  <c r="F27" i="14"/>
  <c r="I27" i="14"/>
  <c r="D28" i="14"/>
  <c r="H28" i="14" s="1"/>
  <c r="J28" i="14" s="1"/>
  <c r="E28" i="14"/>
  <c r="F28" i="14"/>
  <c r="I28" i="14"/>
  <c r="D29" i="14"/>
  <c r="H29" i="14"/>
  <c r="J29" i="14" s="1"/>
  <c r="E29" i="14"/>
  <c r="F29" i="14"/>
  <c r="I29" i="14"/>
  <c r="D30" i="14"/>
  <c r="H30" i="14" s="1"/>
  <c r="J30" i="14" s="1"/>
  <c r="E30" i="14"/>
  <c r="F30" i="14"/>
  <c r="I30" i="14"/>
  <c r="D31" i="14"/>
  <c r="H31" i="14" s="1"/>
  <c r="J31" i="14" s="1"/>
  <c r="E31" i="14"/>
  <c r="F31" i="14"/>
  <c r="I31" i="14"/>
  <c r="D32" i="14"/>
  <c r="H32" i="14"/>
  <c r="J32" i="14" s="1"/>
  <c r="E32" i="14"/>
  <c r="F32" i="14"/>
  <c r="I32" i="14"/>
  <c r="D33" i="14"/>
  <c r="H33" i="14" s="1"/>
  <c r="J33" i="14" s="1"/>
  <c r="E33" i="14"/>
  <c r="F33" i="14"/>
  <c r="I33" i="14"/>
  <c r="D34" i="14"/>
  <c r="H34" i="14" s="1"/>
  <c r="J34" i="14" s="1"/>
  <c r="I34" i="14"/>
  <c r="D35" i="14"/>
  <c r="H35" i="14"/>
  <c r="I35" i="14"/>
  <c r="D36" i="14"/>
  <c r="H36" i="14" s="1"/>
  <c r="I36" i="14"/>
  <c r="A3" i="30"/>
  <c r="A3" i="35" s="1"/>
  <c r="A4" i="30"/>
  <c r="E11" i="30"/>
  <c r="E12" i="30"/>
  <c r="E13" i="30"/>
  <c r="A3" i="5"/>
  <c r="A4" i="5"/>
  <c r="E11" i="5"/>
  <c r="E12" i="5"/>
  <c r="E13" i="5" s="1"/>
  <c r="B15" i="35" s="1"/>
  <c r="B13" i="5"/>
  <c r="A3" i="27"/>
  <c r="A4" i="27"/>
  <c r="E11" i="27"/>
  <c r="E12" i="27"/>
  <c r="E13" i="27"/>
  <c r="E14" i="27"/>
  <c r="B15" i="27"/>
  <c r="A3" i="26"/>
  <c r="A4" i="26"/>
  <c r="B12" i="26"/>
  <c r="E12" i="26"/>
  <c r="B13" i="35" s="1"/>
  <c r="A3" i="29"/>
  <c r="A4" i="29"/>
  <c r="E11" i="29"/>
  <c r="E12" i="29" s="1"/>
  <c r="B14" i="35" s="1"/>
  <c r="A3" i="3"/>
  <c r="A4" i="3"/>
  <c r="E11" i="3"/>
  <c r="E12" i="3"/>
  <c r="A3" i="9"/>
  <c r="A4" i="9"/>
  <c r="C13" i="35"/>
  <c r="D34" i="9"/>
  <c r="F35" i="9" s="1"/>
  <c r="F34" i="9"/>
  <c r="E21" i="14"/>
  <c r="D18" i="14"/>
  <c r="H18" i="14" s="1"/>
  <c r="J18" i="14" s="1"/>
  <c r="A1" i="31"/>
  <c r="A3" i="31"/>
  <c r="A5" i="31"/>
  <c r="F30" i="31"/>
  <c r="I24" i="14"/>
  <c r="I18" i="14"/>
  <c r="F21" i="14"/>
  <c r="J36" i="14" l="1"/>
  <c r="J21" i="14"/>
  <c r="J24" i="14"/>
  <c r="F13" i="35"/>
  <c r="E13" i="3"/>
  <c r="B11" i="35" s="1"/>
  <c r="J35" i="14"/>
  <c r="J27" i="14"/>
  <c r="J26" i="14"/>
  <c r="E14" i="33"/>
  <c r="C11" i="35"/>
  <c r="C25" i="35"/>
  <c r="F25" i="35" s="1"/>
  <c r="H25" i="35" s="1"/>
  <c r="H26" i="35" s="1"/>
  <c r="E16" i="30"/>
  <c r="B17" i="35" s="1"/>
  <c r="E15" i="27"/>
  <c r="B12" i="35" s="1"/>
  <c r="F12" i="35" s="1"/>
  <c r="H12" i="35" s="1"/>
  <c r="C15" i="35"/>
  <c r="F15" i="35" s="1"/>
  <c r="H15" i="35" s="1"/>
  <c r="C14" i="35"/>
  <c r="F14" i="35" s="1"/>
  <c r="H13" i="35"/>
  <c r="A1" i="29"/>
  <c r="B16" i="35"/>
  <c r="F11" i="35" l="1"/>
  <c r="H11" i="35" s="1"/>
  <c r="H14" i="35"/>
  <c r="F16" i="35"/>
  <c r="H16" i="35" s="1"/>
  <c r="H17" i="35"/>
  <c r="F17" i="35"/>
  <c r="H18" i="35" l="1"/>
</calcChain>
</file>

<file path=xl/sharedStrings.xml><?xml version="1.0" encoding="utf-8"?>
<sst xmlns="http://schemas.openxmlformats.org/spreadsheetml/2006/main" count="480" uniqueCount="298">
  <si>
    <t>AMPAROS SOLICITADOS</t>
  </si>
  <si>
    <t>PROPONENTE 1
MAPFRE SEGUROS GENERALES</t>
  </si>
  <si>
    <t>Terremoto, Temblor, Erupción Volcánica</t>
  </si>
  <si>
    <t>AMIT, asonada, motín, conmoción civil o popular y huelga, sabotaje y terrorismo</t>
  </si>
  <si>
    <t>Hurto Simple</t>
  </si>
  <si>
    <t>Hurto Calificado</t>
  </si>
  <si>
    <t>Gastos  Médicos</t>
  </si>
  <si>
    <t>Demás eventos</t>
  </si>
  <si>
    <t>Parqueaderos</t>
  </si>
  <si>
    <t>RAMO</t>
  </si>
  <si>
    <t>1. Todo Riesgo Daños Materiales</t>
  </si>
  <si>
    <t>2. Manejo Global</t>
  </si>
  <si>
    <t>3. Responsabilidad Civil Extracontractual</t>
  </si>
  <si>
    <t>4. Transporte de Valores</t>
  </si>
  <si>
    <t>5. Automóviles</t>
  </si>
  <si>
    <t>6. Grupo Vida</t>
  </si>
  <si>
    <t>7- Seguro Obligatorio de Accidentes de Transito</t>
  </si>
  <si>
    <t>LA PREVISORA S.A</t>
  </si>
  <si>
    <t>UNION TEMPORAL SEGUROS DEL ESTADO S.A-SEGUROS DE VIDA DEL ESTADO S.A.</t>
  </si>
  <si>
    <t>RESUMEN DE EVALUACION FINAL</t>
  </si>
  <si>
    <t xml:space="preserve">COMPAÑÍA CENTRAL DE SEGUROS </t>
  </si>
  <si>
    <t>PRESUPUESTO OFICIAL TOTAL:</t>
  </si>
  <si>
    <t>Presupuesto Oficial Pólizas a), b), c), d), e), f):</t>
  </si>
  <si>
    <t>Presupuesto Oficial Póliza g):</t>
  </si>
  <si>
    <t>RAMO (POLIZAS)</t>
  </si>
  <si>
    <t>ORDEN DE ELEGIBILIDAD POR RAMO</t>
  </si>
  <si>
    <t>Establece un sublímite de $100.000.000 por evento y empleado, lo cual no corresponde a la alternativa básica solicitada, por lo cual no debe aceptarse.</t>
  </si>
  <si>
    <r>
      <t xml:space="preserve">Establece deducible mínimo de $20.000.00 en movilizaciones de equipo electrónico y 12 SMMLV para daños
</t>
    </r>
    <r>
      <rPr>
        <b/>
        <sz val="9"/>
        <rFont val="Arial Narrow"/>
        <family val="2"/>
      </rPr>
      <t>Es la única que ofrece cobertura de terrorismo hasta el 50% (las demás solo 20%). (Opción recomendada)</t>
    </r>
  </si>
  <si>
    <r>
      <t xml:space="preserve">Ofrece unos deducibles competitivos </t>
    </r>
    <r>
      <rPr>
        <b/>
        <sz val="9"/>
        <rFont val="Arial Narrow"/>
        <family val="2"/>
      </rPr>
      <t>(Opción recomendada)</t>
    </r>
  </si>
  <si>
    <t>Establece deducible mínimo de 20 SMMLV para empleados no identificados</t>
  </si>
  <si>
    <t xml:space="preserve">No incluyó la cláusula de "Errores, omisiones e inexactitudes no intencionales, excluyendo la responsabilidad Civil Profesional", lo cual se estableció en el Pliego como una cláusula obligatoria  </t>
  </si>
  <si>
    <t>PUNTOS</t>
  </si>
  <si>
    <t>PUNTAJE TOTAL FACTOR ECONOMICO: 650 PUNTOS</t>
  </si>
  <si>
    <t xml:space="preserve">PUNTAJE TOTAL: 350 Puntos
</t>
  </si>
  <si>
    <t xml:space="preserve">Puntaje: 400 Puntos
</t>
  </si>
  <si>
    <t>CUADRO 1</t>
  </si>
  <si>
    <t>SMMLV</t>
  </si>
  <si>
    <t>PROPONENTE</t>
  </si>
  <si>
    <t>FACTOR ECONOMICO</t>
  </si>
  <si>
    <t>FACTOR TECNICO</t>
  </si>
  <si>
    <t>PUNTAJE TOTAL
MAX (1000)</t>
  </si>
  <si>
    <t xml:space="preserve"> OBSERVACIONES</t>
  </si>
  <si>
    <t>Menor costo anual</t>
  </si>
  <si>
    <t>Deducibles</t>
  </si>
  <si>
    <t>Clausulas</t>
  </si>
  <si>
    <t>HABIL</t>
  </si>
  <si>
    <t>Porcentajes: 125 Puntos</t>
  </si>
  <si>
    <t>Cuantia: 125 Puntos</t>
  </si>
  <si>
    <t>INSTITUTO DE DESARROLLO URBANO</t>
  </si>
  <si>
    <t>TOTAL PUNTAJE FACTOR TECNICO</t>
  </si>
  <si>
    <t>Cajas Menores:</t>
  </si>
  <si>
    <t>Empleados no identificados:</t>
  </si>
  <si>
    <t>Cualquier Evento</t>
  </si>
  <si>
    <t xml:space="preserve">Para demás eventos: </t>
  </si>
  <si>
    <t>Responsabilidad Civil Servidores Públicos</t>
  </si>
  <si>
    <t>Item</t>
  </si>
  <si>
    <t>Numeral</t>
  </si>
  <si>
    <t>No. De Folio de la Información</t>
  </si>
  <si>
    <t>N/A</t>
  </si>
  <si>
    <t>Apoyo a la Industria Nacional</t>
  </si>
  <si>
    <t>Oferta %</t>
  </si>
  <si>
    <t>4.1</t>
  </si>
  <si>
    <t>GRUPO No. 1</t>
  </si>
  <si>
    <t>600
PUNTOS</t>
  </si>
  <si>
    <t>AMPARO SOLICITADO</t>
  </si>
  <si>
    <t xml:space="preserve">Sub Total Deducible Demás Amparos  </t>
  </si>
  <si>
    <t>SI</t>
  </si>
  <si>
    <t>SI / NO</t>
  </si>
  <si>
    <t>OBSERVACION</t>
  </si>
  <si>
    <t xml:space="preserve">Sub Total   </t>
  </si>
  <si>
    <t>3.) Cobertura de sustitución provisional por un vehículo de similares características al afectado en caso de siniestro por pérdida parcial por daños, hasta por el periodo que se lleven a cabo las reparaciones del mismo.  Aplica solo si no se afecta la cobertura básica de gastos de transporte y aplica para vehículos sin ningún tipo de adecuación.</t>
  </si>
  <si>
    <t>4.) Cobertura de sustitución provisional por un vehículo de similares características al afectado en caso de siniestro por pérdida total por daños y/o hurto, hasta que se lleve a cabo el pago de la respectiva indemnización, acorde con las condiciones de la póliza.  Aplica solo si no se afecta la cobertura básica de gastos de transporte y aplica para vehículos sin ningún tipo de adecuación.</t>
  </si>
  <si>
    <t>DOCUMENTO DE EVALUACION</t>
  </si>
  <si>
    <t>CUMPLE
SI  /  NO</t>
  </si>
  <si>
    <t xml:space="preserve">CALIFICACIÓN JURÍDICA </t>
  </si>
  <si>
    <t>4.1.1</t>
  </si>
  <si>
    <t>CAPACIDAD JURÍDICA</t>
  </si>
  <si>
    <t>4.1.2</t>
  </si>
  <si>
    <t>4.1.3</t>
  </si>
  <si>
    <t>4.1.4</t>
  </si>
  <si>
    <t>4.1.5</t>
  </si>
  <si>
    <t>4.1.6</t>
  </si>
  <si>
    <t>4.1.7</t>
  </si>
  <si>
    <t>4.1.8</t>
  </si>
  <si>
    <t>4.1.9</t>
  </si>
  <si>
    <t>4.1.10</t>
  </si>
  <si>
    <t>4.1.11</t>
  </si>
  <si>
    <t>4.1.12</t>
  </si>
  <si>
    <t>4.2</t>
  </si>
  <si>
    <t>4.3</t>
  </si>
  <si>
    <t>CAP IV - REQUISITOS HABILITANTES DE LA OFERTA</t>
  </si>
  <si>
    <t>4.4</t>
  </si>
  <si>
    <t>VERIFICACIÓN DEL FACTOR JURÍDICO:</t>
  </si>
  <si>
    <t xml:space="preserve">CONDICIONES DE EXPERIENCIA DEL PROPONENTE EN EL MANEJO DE PROGRAMAS DE SEGUROS Y ATENCIÓN DE SINIESTROS </t>
  </si>
  <si>
    <t>4.4.1</t>
  </si>
  <si>
    <t>4.4.2</t>
  </si>
  <si>
    <t>4.5</t>
  </si>
  <si>
    <t>4.6</t>
  </si>
  <si>
    <t>REQUISITOS HABILITANTES DE CONTENIDO FINANCIERO</t>
  </si>
  <si>
    <t>4.6.1</t>
  </si>
  <si>
    <t>4.7</t>
  </si>
  <si>
    <t>4.8</t>
  </si>
  <si>
    <t xml:space="preserve">CAP IV
3.2 Requisitos de ORDEN FINANCIERO
</t>
  </si>
  <si>
    <t>VERIFICACIÓN DEL FACTOR TÉCNICO HABILITANTE</t>
  </si>
  <si>
    <t>CAP IV
FACTOR TÉCNICO HABILITANTE</t>
  </si>
  <si>
    <t>Formato No. 2  Cuadro Resumen Oferta Económica</t>
  </si>
  <si>
    <t>Formato No. 3  Experiencia del Oferente - Primas</t>
  </si>
  <si>
    <t>Formato No. 4  Experiencia en pago de siniestros</t>
  </si>
  <si>
    <t>Formato No. 1 Coberturas y Cláusulas Complementarias Opcionales Calificables</t>
  </si>
  <si>
    <t xml:space="preserve">Formato No. 7 Compromiso de Anticorrupción </t>
  </si>
  <si>
    <t>300
PUNTOS</t>
  </si>
  <si>
    <t>1) Se otorga la máxima calificación a quien ofrezca el mayor límite asegurado adicional al básico obligatorio y a los demás de forma proporcional</t>
  </si>
  <si>
    <t xml:space="preserve">ANEXO TÉCNICO No. 1 -  SEGURO DE TRANSPORTE DE VALORES </t>
  </si>
  <si>
    <t xml:space="preserve">ANEXO TÉCNICO No. 1 -  SEGURO DE TODO RIESGO DAÑOS MATERIALES </t>
  </si>
  <si>
    <t>ANEXO TÉCNICO No. 1 -  SEGURO DE RESPONSABILIDAD CIVIL EXTRACONTRACTUAL</t>
  </si>
  <si>
    <t>ANEXO TÉCNICO No. 1 -  SEGURO DE MANEJO GLOBAL</t>
  </si>
  <si>
    <t>ANEXO TÉCNICO No. 1 -  SEGURO DE AUTOMOVILES</t>
  </si>
  <si>
    <t>ANEXO TÉCNICO No. 1 -  SEGURO DE TRANSPORTE DE MERCANCÍAS</t>
  </si>
  <si>
    <t>1.) Quien otorgue el mayor sublímite de valor asegurado para la cobertura de gastos de defensa en adición al básico obligatorio solicitado SIN SER SUPERIOR A $200’000.000, obtendrá el mayor puntaje, los demás recibirán calificación proporcional inferior.</t>
  </si>
  <si>
    <t xml:space="preserve">1% del valor de la pérdida. Sin mínimo </t>
  </si>
  <si>
    <t>0% del valor de la périda Mínimo 1 SMMLV</t>
  </si>
  <si>
    <t>DEDUCIBLES (300 PUNTOS)</t>
  </si>
  <si>
    <t>Días Adicionales Ofrecidos</t>
  </si>
  <si>
    <t>Total Vigencia Ofertada en Días</t>
  </si>
  <si>
    <t>Prima con IVA Vigencia Ofrecida en Días Según Ramo</t>
  </si>
  <si>
    <t>Puntos</t>
  </si>
  <si>
    <t>Todo Riesgo Daño Material</t>
  </si>
  <si>
    <t>Automóviles</t>
  </si>
  <si>
    <t>Manejo Global Entidades Estatales</t>
  </si>
  <si>
    <t>Transporte de Valores</t>
  </si>
  <si>
    <t>Responsabilidad Civil Extracontractual</t>
  </si>
  <si>
    <t>Presupuesto</t>
  </si>
  <si>
    <t>Transporte de Marcancías</t>
  </si>
  <si>
    <t xml:space="preserve">Seguro de Vehículos Aéreos No Tripulados </t>
  </si>
  <si>
    <t>Subtotal Grupo No. 1</t>
  </si>
  <si>
    <t>GRUPO No. 2</t>
  </si>
  <si>
    <t>Subtotal Grupo No. 2</t>
  </si>
  <si>
    <t>GRUPO No. 3</t>
  </si>
  <si>
    <t>Seguro Obligatorio "SOAT"</t>
  </si>
  <si>
    <t>Subtotal Grupo No. 3</t>
  </si>
  <si>
    <t>NO PRESENTÓ OFERTA</t>
  </si>
  <si>
    <t>SEGÚN LEY</t>
  </si>
  <si>
    <t>TOTAL PROPUESTA ECONÓMICA</t>
  </si>
  <si>
    <t>FACTOR APOYO A LA INDUSTRIA NACIONAL</t>
  </si>
  <si>
    <t>TOTAL PUNTAJE</t>
  </si>
  <si>
    <t>% DE INCIDENCIA</t>
  </si>
  <si>
    <t>PUNTAJE FINAL</t>
  </si>
  <si>
    <t>CONDICIONES COMPLEMENTARIAS</t>
  </si>
  <si>
    <t>DEDUCIBLES</t>
  </si>
  <si>
    <t>Todo Riesgo Daños Materiales</t>
  </si>
  <si>
    <t xml:space="preserve">Seguro de Automóviles </t>
  </si>
  <si>
    <t>NO APLICA</t>
  </si>
  <si>
    <t>Manejo Global para Entidades Oficiales</t>
  </si>
  <si>
    <t>TOTAL PUNTAJE CON  PORCENTAJE DE INCIDENCIA</t>
  </si>
  <si>
    <t xml:space="preserve">Responsabilidad Civil Servidores Públicos </t>
  </si>
  <si>
    <t>CANAL CAPITAL</t>
  </si>
  <si>
    <t>PROPONENTE 1  MAPFRE SEGUROS GENERALES</t>
  </si>
  <si>
    <t>CUMPLE</t>
  </si>
  <si>
    <t>TOTAL Puntos Todo Riesgo Daños Materiales</t>
  </si>
  <si>
    <t>Total Puntos Manejo Global</t>
  </si>
  <si>
    <t>Sin Deducible</t>
  </si>
  <si>
    <t>Total Puntos Responsabilidad Civil Extracontractual</t>
  </si>
  <si>
    <t>Total Puntos Transporte de Valores</t>
  </si>
  <si>
    <t>Total Puntos Transporte de Mercancías</t>
  </si>
  <si>
    <t xml:space="preserve"> CALIFICACION DEDUCIBLES  - GRUPO 2 </t>
  </si>
  <si>
    <t>Casco</t>
  </si>
  <si>
    <t>Gastos Médicos</t>
  </si>
  <si>
    <t>ANEXO TÉCNICO No. 1 -  SEGURO DE VEHÍCULOS AÉREOS NO TRIPULADOS</t>
  </si>
  <si>
    <t>ANEXO TÉCNICO No. 1 -  SEGURO DE RESPONSABILIDAD CIVIL SERVIDORES PÚBLICOS</t>
  </si>
  <si>
    <t>GRUPO No. 1
CONDICIONES TECNICAS DE LAS POLIZAS  - Cuadro No. 7</t>
  </si>
  <si>
    <t>1) Se otorga la máxima calificación a quien ofrezca el mayor límite asegurado adicional al básico obligatorio en la cobertura de Responsabilidad civil, los demás el puntaje se asignará de forma proporcional.</t>
  </si>
  <si>
    <t>NO</t>
  </si>
  <si>
    <t>FACTOR TECNICO-CALIDAD</t>
  </si>
  <si>
    <t>TASA Y/O PRIMAS</t>
  </si>
  <si>
    <t>Transporte de Mercancías</t>
  </si>
  <si>
    <t>Seguro de Vehículo Aéreos no Tripulados</t>
  </si>
  <si>
    <t>CALIFICACION JURIDICA - FINANCIERA -  ECONOMICA Y TECNICA HABILITANTE
CUADRO No. 1</t>
  </si>
  <si>
    <t>EVALUACION ECONOMICA  -  CUADRO No. 3</t>
  </si>
  <si>
    <t xml:space="preserve"> CALIFICACION DEDUCIBLES  - GRUPO 1 - (EXCEPTO PARA EL RAMO DE AUTOMÓVILES y RCSP)  - Cuadro No. 4</t>
  </si>
  <si>
    <t>GRUPO No. 1
CONDICIONES TECNICAS DE LAS POLIZAS  - Cuadro No. 5</t>
  </si>
  <si>
    <t>GRUPO No. 2
CONDICIONES TECNICAS DE LAS POLIZAS  - Cuadro No. 12</t>
  </si>
  <si>
    <t>GRUPO No. 1
CONDICIONES TECNICAS DE LAS POLIZAS  - Cuadro No. 6</t>
  </si>
  <si>
    <t>GRUPO No. 1
CONDICIONES TECNICAS DE LAS POLIZAS  - Cuadro No. 8</t>
  </si>
  <si>
    <t>GRUPO No. 1
CONDICIONES TECNICAS DE LAS POLIZAS  - Cuadro No. 9</t>
  </si>
  <si>
    <t>GRUPO No. 1
CONDICIONES TECNICAS DE LAS POLIZAS  - Cuadro No. 10</t>
  </si>
  <si>
    <t>GRUPO No. 1
CONDICIONES TECNICAS DE LAS POLIZAS  - Cuadro No. 11</t>
  </si>
  <si>
    <t>Convocatoria Pública No. 04 de 2019</t>
  </si>
  <si>
    <t>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t>
  </si>
  <si>
    <t>Folios  03 a 23
Certificado de Cámara y Comercio expedido 30 de Mayo de 2019</t>
  </si>
  <si>
    <t>Vigencia
desde:  10/06/2019
hasta: 31/10/2019</t>
  </si>
  <si>
    <t>Valor asegurado $65,000,000</t>
  </si>
  <si>
    <t>Folio 48 a  50
Con fecha de Expedición de 
07 de Mayo de 2019</t>
  </si>
  <si>
    <t>Folio 68
* Municipio de Calí
 $299,240,992
*Acueducto Metropolitano de Bucaramanga
 $81,281,278
* Compañía Trasportadora de Valores Prosegur de Colombia S.A. 
$779,874,500</t>
  </si>
  <si>
    <t>Folio 194</t>
  </si>
  <si>
    <t xml:space="preserve">Vigencia Mínima Requerida 12 Meses </t>
  </si>
  <si>
    <t>2% del valor  de la perdida sin mínimo</t>
  </si>
  <si>
    <t>Total Puntos Vehículos Aéreos No Tripulados</t>
  </si>
  <si>
    <t>Folio No. 0-2
Firmada por el Representante Legal
José Mauricio Malagón Acosta</t>
  </si>
  <si>
    <t>Folios 34 a 38
Estracto del acta No. 508 de la junta directiva.</t>
  </si>
  <si>
    <t xml:space="preserve">Folios 25 a 29
Fecha de expedición del certificado:
 31 de Mayo de 2019
</t>
  </si>
  <si>
    <t xml:space="preserve">Folios 31 a 32
Documentación de Identidad de: 
* José Mauricio Malagón Acosta
* Antonio Clemente Campanario
</t>
  </si>
  <si>
    <t xml:space="preserve">Folios 40 a 46
Póliza de Cumplimiento No. 113854, emitida por SEGUREXPO </t>
  </si>
  <si>
    <t>Folio 40</t>
  </si>
  <si>
    <t>Folio 52 a 53
Con fecha de Expedición de 
10 Mayo de 2019</t>
  </si>
  <si>
    <t>Folio 55 A 61
* José Mauricio Malagón
Certificado Contraloría General de la República  31/Mayo/2019
Procuraduría  General 31/ Mayo/2019
* Antonio Clemente Campanario
Certificado Contraloría General de la República  07/Junio/2019
Procuraduría  General 07/Junio/2019</t>
  </si>
  <si>
    <t>Folio 55
* José Mauricio Malagón
Policía Nacional 31 de Mayo de 2019</t>
  </si>
  <si>
    <t xml:space="preserve">Folio 65 a 66
</t>
  </si>
  <si>
    <t>Folio  68</t>
  </si>
  <si>
    <t>Folio 68</t>
  </si>
  <si>
    <t>Folio 86 A 181</t>
  </si>
  <si>
    <t>Folio 79  A 80</t>
  </si>
  <si>
    <t>Folio 183 A 192</t>
  </si>
  <si>
    <t>Folio  63
Patrimonio Adecuado 30,606
POSITIVO</t>
  </si>
  <si>
    <t>Folio 65 a 66</t>
  </si>
  <si>
    <t>Folio 76 a 77</t>
  </si>
  <si>
    <t>Folio 84</t>
  </si>
  <si>
    <t>Cualquier Pérdida</t>
  </si>
  <si>
    <t>1) Se otorga la mayor calificación a quien ofrezca el mayor porcentaje adicional al básico obligatorio de Amparo automático hasta el 30% del valor asegurado de la póliza, para bienes por el cambio de ubicación del riesgo. 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</si>
  <si>
    <t xml:space="preserve">2) Se otorga la calificación a quien ofrezca ampliar la siguiente cobertura del 20% al 25% así:
Cobertura para adecuación de normas de sismo resistencia NCR98, hasta el 20% del valor asegurado de edificios evento/vigencia
</t>
  </si>
  <si>
    <r>
      <t xml:space="preserve">CONSOLIDADO DE PUNTAJES  -  </t>
    </r>
    <r>
      <rPr>
        <b/>
        <sz val="12"/>
        <color indexed="9"/>
        <rFont val="Arial Narrow"/>
        <family val="2"/>
      </rPr>
      <t>CUADRO No. 2</t>
    </r>
  </si>
  <si>
    <r>
      <t xml:space="preserve">CARTA DE PRESENTACIÓN DE LA OFERTA – FORMATO No. 1.
</t>
    </r>
    <r>
      <rPr>
        <sz val="12"/>
        <rFont val="Arial Narrow"/>
        <family val="2"/>
      </rPr>
      <t xml:space="preserve">debe ser firmada por el representante legal de la persona jurídica, consorcio o unión temporal anexando todos los documentos que se exigen en el ANEXO ADICIONAL – pliego de condiciones.- Igualmente, deberá identificar claramente el sujeto jurídico que suscribe la oferta, y hacer el ofrecimiento de celebrar el contrato propuesto, manifestando el compromiso de acoger y respetar las reglas del este proceso de selección. 
En cualquier caso, la carta que presente el proponente, deberá incluir todas las manifestaciones requeridas por el Canal Capital, por ello cada proponente deberá revisar detalladamente las declaraciones que debe contener la carta de presentación de la propuesta. 
Con la carta de presentación de la propuesta se entiende presentada la declaración juramentada por parte del proponente de no encontrarse incurso en alguna de las inhabilidades o incompatibilidades previstas en la Ley, ni en conflicto de intereses que pueda afectar el normal desarrollo del contrato, así como el origen licito de los recursos destinados al proyecto o a la ejecución del contrato. </t>
    </r>
  </si>
  <si>
    <r>
      <t xml:space="preserve">CERTIFICADO DE EXISTENCIA Y REPRESENTACIÓN LEGAL.
</t>
    </r>
    <r>
      <rPr>
        <sz val="12"/>
        <rFont val="Arial Narrow"/>
        <family val="2"/>
      </rPr>
      <t xml:space="preserve">Las personas jurídicas, deberán presentar el certificado de existencia y representación legal o el documento que haga sus veces, el cual deberá haber sido expedido dentro de los treinta (30) días calendario anteriores a la fecha límite de recepción de la propuestas, donde conste que, de acuerdo a su objeto social, cuenta con la capacidad jurídica para celebrar y ejecutar contratos relacionados con el objeto de este proceso y que la duración de la persona jurídica no es inferior a la duración del contrato y tres (3) años más.  
En caso de consorcio o unión temporal, cada uno de los integrantes deberá dar cumplimiento al requisito anterior y presentar este certificado.
El objeto social del interesado, persona jurídica o de cada uno de sus miembros del consorcio o unión temporal, deben estar relacionados con el objeto del presente proceso.
Si la propuesta se presenta a nombre de una Sucursal, se deberá anexar los certificados, tanto de la sucursal como de la Casa Principal.  
Las personas jurídicas extranjeras sin sucursal o domicilio en Colombia, bien sea como interesados individuales o integrantes de consorcio o unión temporal, acreditarán su existencia o representación legal, mediante el certificado equivalente al que expidan las Cámaras de Comercio colombianas, emitido por el órgano o autoridad  competente del país de origen  de la persona jurídica extranjera, con una fecha de expedición no superior a treinta (30) días calendario antes de la fecha límite de recepción de las propuestas. Así mismo deberán presentar sus propuestas a través de apoderado facultado para tal fin, con arreglo a las disposiciones legales que rigen la materia. </t>
    </r>
  </si>
  <si>
    <r>
      <t xml:space="preserve">ACTA DE AUTORIZACIÓN DEL ÓRGANO SOCIAL COMPETENTE:
</t>
    </r>
    <r>
      <rPr>
        <sz val="12"/>
        <rFont val="Arial Narrow"/>
        <family val="2"/>
      </rPr>
      <t>Si el representante legal del oferente o de alguno de los integrantes de un Consorcio o Unión Temporal, tiene alguna limitación para suscribir la oferta y/o el contrato, según lo indicado en el Certificado de Existencia y Representación Legal, o requiere de autorización de sus órganos de dirección para la propuesta y para suscribir el contrato, deberá anexar a su propuesta los documentos que acrediten legalmente dicha autorización, la cual debe ser previa a la presentación de la oferta.</t>
    </r>
  </si>
  <si>
    <r>
      <rPr>
        <b/>
        <sz val="12"/>
        <rFont val="Arial Narrow"/>
        <family val="2"/>
      </rPr>
      <t xml:space="preserve">CERTIFICADO EXPEDIDO POR LA SUPERINTENDENCIA FINANCIERA DE COLOMBIA.
</t>
    </r>
    <r>
      <rPr>
        <sz val="12"/>
        <rFont val="Arial Narrow"/>
        <family val="2"/>
      </rPr>
      <t>Los proponentes por estar sometidos a la vigilancia permanente de la Superintendencia Financiera  de Colombia, de conformidad con lo establecido en el artículo 38 y s.s. del Estatuto Orgánico del Sistema Financiero, deben adjuntar la certificación expedida por ésta, dentro de los treinta (30) días calendario anteriores a la fecha máxima de entrega de las propuestas, en el que conste que la sociedad proponente está autorizada por la Superintendencia Financiera para operar en Colombia los ramos de seguros correspondientes a las pólizas para las cuales presenta oferta.</t>
    </r>
  </si>
  <si>
    <r>
      <t>DOCUMENTO DE CONSTITUCIÓN DE CONSORCIO O UNIÓN TEMPORAL</t>
    </r>
    <r>
      <rPr>
        <sz val="12"/>
        <rFont val="Arial Narrow"/>
        <family val="2"/>
      </rPr>
      <t xml:space="preserve">
Para la presentación de ofertas por parte de Consorcios y/o Uniones Temporales, dentro del documento privado de conformación del consorcio o unión temporal debe constar la participación de cada uno de los miembros del Proponente plural, la representación legal del Proponente plural o el poder otorgado a quien suscribe los documentos en nombre del Proponente plural y deberá señalarse que la vigencia del Consorcio y/o Unión Temporal es igual o superior al plazo estimado del contrato, su liquidación y tres (3) años más. </t>
    </r>
  </si>
  <si>
    <r>
      <rPr>
        <b/>
        <sz val="12"/>
        <rFont val="Arial Narrow"/>
        <family val="2"/>
      </rPr>
      <t xml:space="preserve">CÉDULA DE CIUDADANÍA DEL PROPONENTE. </t>
    </r>
    <r>
      <rPr>
        <sz val="12"/>
        <rFont val="Arial Narrow"/>
        <family val="2"/>
      </rPr>
      <t xml:space="preserve">
Las personas naturales colombianas deberán presentar copia de su Cédula de Ciudadanía. Las personas naturales extranjeras, deberán acreditar su existencia mediante la presentación de copia de su pasaporte, y si se encuentran residenciadas en Colombia, mediante la presentación de copia de la Cédula de Extranjería expedida por la autoridad colombiana competente o visa de residente.
En caso de personas jurídicas, se aportará copia de la cédula de ciudadanía del representante legal y en el evento de consorcio, unión temporal, copia de la cédula de ciudadanía del representante legal del mismo y del representante legal o persona natural de cada uno de los integrantes que lo conforman.</t>
    </r>
  </si>
  <si>
    <r>
      <t xml:space="preserve">PODER CUANDO LA OFERTA SE PRESENTE A TRAVÉS DE UN APODERADO.
</t>
    </r>
    <r>
      <rPr>
        <sz val="12"/>
        <rFont val="Arial Narrow"/>
        <family val="2"/>
      </rPr>
      <t>Los Proponentes podrán presentar Ofertas directamente o por intermedio de apoderado, evento en el cual deberán anexar el poder otorgado en legal forma, en el que se confiera al apoderado, de manera clara y expresa, facultades amplias y suficientes para actuar, obligar y responsabilizar a todos y cada uno de los integrantes en el trámite del presente proceso y en la suscripción del Contrato.</t>
    </r>
  </si>
  <si>
    <r>
      <t xml:space="preserve">APODERADO PARA OFERENTES EXTRANJEROS 
</t>
    </r>
    <r>
      <rPr>
        <sz val="12"/>
        <rFont val="Arial Narrow"/>
        <family val="2"/>
      </rPr>
      <t>Los oferentes extranjeros sin sucursal o domicilio en Colombia deberán presentar sus propuestas a través de apoderado facultado para tal fin, con arreglo a las disposiciones legales que rigen la materia.</t>
    </r>
  </si>
  <si>
    <r>
      <rPr>
        <b/>
        <sz val="12"/>
        <rFont val="Arial Narrow"/>
        <family val="2"/>
      </rPr>
      <t xml:space="preserve">Afianzado y Tomador </t>
    </r>
    <r>
      <rPr>
        <sz val="12"/>
        <rFont val="Arial Narrow"/>
        <family val="2"/>
      </rPr>
      <t>:El afianzado es el proponente. Si es jurídica el nombre deberá indicarse como aparece en el Certificado de Existencia y Representación Legal.  Si el proponente es un consorcio o unión temporal la garantía debe ser tomada a nombre del consorcio o unión temporal y el de cada uno de sus integrantes, así como su porcentaje de participación.</t>
    </r>
  </si>
  <si>
    <r>
      <rPr>
        <b/>
        <sz val="12"/>
        <rFont val="Arial Narrow"/>
        <family val="2"/>
      </rPr>
      <t>Vigencia:</t>
    </r>
    <r>
      <rPr>
        <sz val="12"/>
        <rFont val="Arial Narrow"/>
        <family val="2"/>
      </rPr>
      <t xml:space="preserve"> Noventa (90) días calendario contados a partir de la fecha de presentación de la propuesta. </t>
    </r>
  </si>
  <si>
    <r>
      <rPr>
        <b/>
        <sz val="12"/>
        <rFont val="Arial Narrow"/>
        <family val="2"/>
      </rPr>
      <t>Valor Asegurado:</t>
    </r>
    <r>
      <rPr>
        <sz val="12"/>
        <rFont val="Arial Narrow"/>
        <family val="2"/>
      </rPr>
      <t xml:space="preserve"> 10% del valor del presupuesto del grupo donde desea presentar propuesta o sobre el valor total de los dos (2) grupos si se va presentar en la totalidad de los grupos. (Las cifras del valor de la póliza deben expresarse en pesos, sin utilizar decimales, para lo cual se aproximará al múltiplo de mil inmediato, teniendo en cuenta reducir al valor inferior si el decimal es de 1 a 49 y aproximar al siguiente superior, si el decimal es de 50 a 99).</t>
    </r>
  </si>
  <si>
    <r>
      <rPr>
        <b/>
        <sz val="12"/>
        <rFont val="Arial Narrow"/>
        <family val="2"/>
      </rPr>
      <t>OBJETO:</t>
    </r>
    <r>
      <rPr>
        <sz val="12"/>
        <rFont val="Arial Narrow"/>
        <family val="2"/>
      </rPr>
      <t xml:space="preserve"> Amparar la seriedad de los ofrecimientos hechos por el proponente en la Convocatoria Publica No. 04 de 2019 cuyo objeto es: Contratar el plan de seguros para canal capital, para lo cual deberá expedir las pólizas que amparen los bienes muebles o inmuebles e intereses patrimoniales asegurables de propiedad de la entidad y de aquellos que sea o llegare a ser legalmente responsable, ubicados a nivel nacional y en el exterior.</t>
    </r>
  </si>
  <si>
    <r>
      <rPr>
        <b/>
        <sz val="12"/>
        <rFont val="Arial Narrow"/>
        <family val="2"/>
      </rPr>
      <t>CERTIFICACIÓN DE PAGO DE APORTES PARAFISCALES Y SEGURIDAD SOCIAL</t>
    </r>
    <r>
      <rPr>
        <sz val="12"/>
        <rFont val="Arial Narrow"/>
        <family val="2"/>
      </rPr>
      <t xml:space="preserve">
El proponente persona jurídica o persona natural con personal a cargo, deberá presentar una certificación, expedida por el Revisor Fiscal, de acuerdo con los requerimientos de Ley, o por el Representante Legal, cuando no se requiera Revisor Fiscal, en la que conste el pago de los aportes de sus empleados a los sistemas de salud, riesgos profesionales, pensiones y aportes a las Cajas de Compensación Familiar, Instituto Colombiano de Bienestar Familiar y Servicio Nacional de Aprendizaje. Dicho documento deberá certificar que, a la fecha de cierre del presente proceso de selección, ha realizado el pago de los aportes correspondientes a la nómina de los últimos seis (6) meses, contados a partir de la fecha del cierre del proceso de selección, en los cuales se haya causado la obligación de efectuar dichos pagos. 
En el evento que la sociedad no tenga más de seis (6) meses de constituida, debe acreditar los pagos a partir de la fecha de su constitución, lo anterior de conformidad con lo establecido en el artículo 50 de la Ley 789 de 2002 y el artículo 23 de la Ley 1150 de 2007.
En caso de presentar acuerdo de pago con las entidades recaudadoras respecto de alguna de las obligaciones mencionadas deberá manifestar que existe el acuerdo y que se encuentra al día en el cumplimiento del mismo. En este evento el oferente deberá anexar copia del acuerdo de pago correspondiente y el comprobante de pago soporte del mes anterior al cierre del proceso de selección. 
Esta misma previsión aplica para las personas jurídicas extranjeras con domicilio o sucursal en Colombia las cuales deberán acreditar este requisito respecto del personal vinculado en el país. 
El proponente persona natural o jurídica sin personal vinculado laboralmente deberá expresar esta situación bajo la gravedad de juramento y presentar la última planilla de pago al Sistema de Seguridad Social Integral. 
Cuando se trate de Consorcios o Uniones Temporales, cada uno de sus integrantes, deberá aportar por separado la certificación aquí exigida. 
Adicionalmente el proponente adjudicatario, deberá presentar para la suscripción del respectivo contrato, la declaración donde se acredite el pago correspondiente a Seguridad Social y Aportes Parafiscales”</t>
    </r>
  </si>
  <si>
    <r>
      <rPr>
        <b/>
        <sz val="12"/>
        <rFont val="Arial Narrow"/>
        <family val="2"/>
      </rPr>
      <t>COMPROMISO DE TRANSPARENCIA.</t>
    </r>
    <r>
      <rPr>
        <sz val="12"/>
        <rFont val="Arial Narrow"/>
        <family val="2"/>
      </rPr>
      <t xml:space="preserve">
Los Proponentes deben suscribir el Compromiso Anticorrupción contenido en el Anexo correspondiente que para tal efecto establezca el pliego de condiciones, en el cual manifiestan su apoyo irrestricto a los esfuerzos del Estado colombiano contra la corrupción. 
Si se comprueba el incumplimiento del Proponente, sus empleados, representantes, asesores o de cualquier otra persona que en el Proceso de Contratación actúe en su nombre, habrá causal suficiente para el rechazo de la Oferta o para la terminación anticipada del contrato, si el incumplimiento ocurre con posterioridad a la adjudicación del mismo, sin perjuicio de que tal incumplimiento tenga consecuencias adicionales.</t>
    </r>
  </si>
  <si>
    <r>
      <t xml:space="preserve">ANTECEDENTES FISCALES, DISCIPLINARIOS, JUDICIALES Y DEMÁS SANCIONES.
</t>
    </r>
    <r>
      <rPr>
        <sz val="12"/>
        <rFont val="Arial Narrow"/>
        <family val="2"/>
      </rPr>
      <t>El CANAL CAPITAL, revisará el boletín de responsables fiscales, el certificado de antecedentes disciplinarios, el certificado de antecedentes judiciales y el Registro Único de Proponentes con el fin de verificar que los proponentes no se encuentren incursos en inhabilidades y que no tengan sanciones inscritas que implique inhabilidad para contratar con el Estado. 
Tratándose de proponentes extranjeros sin domicilio o sin sucursal en Colombia, deberán declarar que no son responsables fiscales, no cuentan con antecedentes disciplinarios ni antecedentes judiciales por actividades ejercidas en Colombia en el pasado, de conformidad con lo previsto en el numeral 4 del artículo 38 de la ley 734 de 2002, en concordancia con el artículo 60 de la ley 610 de 2000, así como en la Ley 1238 de 2008  y que no tienen sanciones vigentes en Colombia que implique inhabilidad para contratar con el Estado.</t>
    </r>
  </si>
  <si>
    <r>
      <t>CERTIFICADO DEL SISTEMA REGISTRO NACIONAL DE MEDIDAS CORRECTIVAS</t>
    </r>
    <r>
      <rPr>
        <sz val="12"/>
        <rFont val="Arial Narrow"/>
        <family val="2"/>
      </rPr>
      <t xml:space="preserve">
El CANAL CAPITAL consultará y verificará, de la página Web de Policía Nacional de Colombia – Portal de Servicio al Ciudadano, el Sistema Registro Nacional de Medidas Correctivas, para verificar si existen multas en mora en los últimos seis (6) meses, impuestas por virtud del artículo 183 del Código Nacional de Policía, Ley 1801 de 2016, del representante legal de la persona jurídica individual, de los representantes legales de los consorcios y/o uniones temporales que van a participar en el presente proceso.</t>
    </r>
  </si>
  <si>
    <r>
      <t>Experiencia específica en el Manejo de Programas de Seguros:</t>
    </r>
    <r>
      <rPr>
        <sz val="12"/>
        <rFont val="Arial Narrow"/>
        <family val="2"/>
      </rPr>
      <t xml:space="preserve">
El CANAL CAPITAL, verificará la experiencia de los proponentes en el manejo de programas de seguros iguales o similares, respecto de las cuantías en primas y pólizas de seguros similares a las que son objeto del presente proceso.
Para tal efecto, los proponentes deberán acreditar su experiencia mediante certificaciones expedidas por el Representante Legal del oferente, siguiendo el Formato No.2 definido en el presente documento; la experiencia requerida como requisito de verificación consiste en:
a) Se debe acreditar experiencia en el manejo de mínimo uno (1) programa de seguros de clientes públicos y/o privados de conformidad con la información contenida en el Formato No 2 definido para tal efecto.
b) La(s) certificación(es) debe(n) corresponder a vigencias técnicas anuales de contratos ejecutados y/o en ejecución, durante los últimos diez (10) años anteriores a la fecha de cierre del presente proceso.
Cuando la experiencia certificada corresponda a un Consorcio o Unión Temporal, la certificación deberá indicar el porcentaje de su participación, el cual será tenido en cuenta para efectos de establecer la experiencia.
d) En el caso de Uniones Temporales o Consorcios, la experiencia específica se verificará acumulando la experiencia certificada por el o los integrantes que la acredita en el porcentaje de participación de cada uno de los integrantes del Consorcio o Unión Temporal.
e) Se permite la acreditación de este requisito, en formato diferente al contenido en los PLIEGO DE CONDICIONES de la invitación, sin embargo, el mismo debe contener la información requerida en el Formato No 2 definido en el presente documento.
f) La acreditación de la experiencia en el manejo de programas de seguros, debe cumplir con los montos en primas anuales y tipo de pólizas, como se indica a continuación:
</t>
    </r>
  </si>
  <si>
    <r>
      <rPr>
        <b/>
        <sz val="12"/>
        <rFont val="Arial Narrow"/>
        <family val="2"/>
      </rPr>
      <t xml:space="preserve">Grupo No 1. </t>
    </r>
    <r>
      <rPr>
        <sz val="12"/>
        <rFont val="Arial Narrow"/>
        <family val="2"/>
      </rPr>
      <t xml:space="preserve">$500.000.000 correspondiente a la sumatoria de Primas de tres (3) clientes, los programas de seguros deben contemplar como mínimo tres (1) de los ramos que conforman este grupo y de forma obligatoria el ramo de Responsabilidad Civil Servidores Públicos.
Para la póliza de seguro de Todo Riesgo Daños Materiales, se permite certificación con pólizas conjuntas o tradicionales o individuales (ramo por ramo) que contemplen como mínimo los ramos de incendio y/o terremoto (excepto deudores), rotura de maquinaria, corriente débil y sustracción.
Para el ramo de Responsabilidad Civil Servidores Públicos, se aceptan pólizas de Directores y Administradores con anexo de perdida fiscal.
</t>
    </r>
    <r>
      <rPr>
        <b/>
        <sz val="12"/>
        <rFont val="Arial Narrow"/>
        <family val="2"/>
      </rPr>
      <t xml:space="preserve">Grupo No 2. </t>
    </r>
    <r>
      <rPr>
        <sz val="12"/>
        <rFont val="Arial Narrow"/>
        <family val="2"/>
      </rPr>
      <t>$30.000.000,  correspondiente a la sumatoria de Primas de Seguro de Vehículos Aéreos No Tripulados
Para demostrar la experiencia de este seguro se acepta la presentación certificación que incluya pólizas de Aviación.</t>
    </r>
  </si>
  <si>
    <r>
      <rPr>
        <b/>
        <sz val="12"/>
        <rFont val="Arial Narrow"/>
        <family val="2"/>
      </rPr>
      <t>Experiencia específica en Manejo y Atención de Siniestros</t>
    </r>
    <r>
      <rPr>
        <sz val="12"/>
        <rFont val="Arial Narrow"/>
        <family val="2"/>
      </rPr>
      <t xml:space="preserve">
El CANAL CAPITAL, verificará la experiencia de los proponentes en el manejo y atención de siniestros relacionados con las pólizas de seguros que son objeto del presente proceso de selección, respecto a cuantías de reclamos ocurridos e indemnizados, durante los cinco (10) años anteriores al cierre del presente proceso de selección.
Para tal efecto, los proponentes deben aportar certificaciones expedidas por el Representante Legal del oferente, con las que haya contratado en su calidad de aseguradora, respecto del grupo para el cual presente oferta, de acuerdo con la información contenida en el Formato No 4 definido en el PLIEGO DE CONDICIONES, relacionando información que demuestre los siniestros pagados por el proponente.
a) Para propuestas de las pólizas que conforman el Grupo No. 1, las certificaciones deben contemplar como mínimo tres (3) de los ramos que conforman este grupo y de forma obligatoria incluir uno del ramo de responsabilidad civil servidores públicos.  
b) Para la póliza de seguro de Todo Riesgo Daños Materiales, se permite certificación de siniestros atendidos bajo coberturas de pólizas tradicionales de incendio y/o rayo, terremoto, rotura de maquinaria, corriente débil y sustracción.
c) Para el ramo de Responsabilidad Civil Servidores Públicos, se permite certificaciones de siniestros de Responsabilidad Civil Directores y Administradores con anexo de perdida fiscal.</t>
    </r>
  </si>
  <si>
    <r>
      <rPr>
        <b/>
        <sz val="12"/>
        <rFont val="Arial Narrow"/>
        <family val="2"/>
      </rPr>
      <t>Grupo No 1.</t>
    </r>
    <r>
      <rPr>
        <sz val="12"/>
        <rFont val="Arial Narrow"/>
        <family val="2"/>
      </rPr>
      <t xml:space="preserve"> $700,000,000 Mínimo Tres (3) y hasta Cinco (5) Siniestros</t>
    </r>
  </si>
  <si>
    <r>
      <rPr>
        <b/>
        <sz val="12"/>
        <rFont val="Arial Narrow"/>
        <family val="2"/>
      </rPr>
      <t xml:space="preserve">Grupo No 2. </t>
    </r>
    <r>
      <rPr>
        <sz val="12"/>
        <rFont val="Arial Narrow"/>
        <family val="2"/>
      </rPr>
      <t>$10,000,000 Mínimo Uno (1) y hasta tres (3) Siniestros Incluido daños y Responsabilidad civil Extracontractual. Se aceptan pólizas de Aviación.</t>
    </r>
  </si>
  <si>
    <r>
      <rPr>
        <b/>
        <sz val="12"/>
        <rFont val="Arial Narrow"/>
        <family val="2"/>
      </rPr>
      <t>Ejemplar de las Pólizas y sus Condiciones Generales.</t>
    </r>
    <r>
      <rPr>
        <sz val="12"/>
        <rFont val="Arial Narrow"/>
        <family val="2"/>
      </rPr>
      <t xml:space="preserve">
El proponente debe anexar a la oferta el ejemplar de las condiciones generales de cada una de las pólizas para las que presenta oferta y que corresponderán a las regirán el contrato de seguros objeto del presente proceso.</t>
    </r>
  </si>
  <si>
    <r>
      <rPr>
        <b/>
        <sz val="12"/>
        <rFont val="Arial Narrow"/>
        <family val="2"/>
      </rPr>
      <t>CONDICIONES TÉCNICAS OBLIGATORIAS HABILITANTES</t>
    </r>
    <r>
      <rPr>
        <sz val="12"/>
        <rFont val="Arial Narrow"/>
        <family val="2"/>
      </rPr>
      <t xml:space="preserve">
Las CONDICIONES TÉCNICAS OBLIGATORIAS HABILITANTES se encuentran contenidas en el ANEXO TÉCNICO No. 1 y corresponden a los términos de las coberturas, cláusulas y demás condiciones particulares mínimas exigidas por CANAL CAPITAL que por sus especiales características requieren de una exigencia particular de cumplimiento que no puede obviarse y por lo tanto los proponentes deben con base en éstas formular sus ofertas.  Para el efecto, el proponente diligenciará el</t>
    </r>
    <r>
      <rPr>
        <b/>
        <sz val="12"/>
        <rFont val="Arial Narrow"/>
        <family val="2"/>
      </rPr>
      <t xml:space="preserve"> Formato No 4</t>
    </r>
    <r>
      <rPr>
        <sz val="12"/>
        <rFont val="Arial Narrow"/>
        <family val="2"/>
      </rPr>
      <t xml:space="preserve"> aceptación de las condiciones Técnicas Habilitantes, por lo tanto, no deberán adjuntar a las ofertas dichas condiciones, quien las incluye se entenderá que son iguales a las contenidas en el presente proceso y se entenderá como no escritas.</t>
    </r>
  </si>
  <si>
    <r>
      <t>CONDICIONES TÉCNICAS COMPLEMENTARIAS.</t>
    </r>
    <r>
      <rPr>
        <sz val="12"/>
        <rFont val="Arial Narrow"/>
        <family val="2"/>
      </rPr>
      <t xml:space="preserve"> 
CANAL CAPITAL realizará la evaluación y ponderación de la Propuesta Técnica presentada por los oferentes en relación con las Condiciones Técnicas Complementarias, que son objeto de calificación.
Las Condiciones Técnicas Complementarias, corresponden a coberturas, cláusulas y condiciones particulares, las cuales no son de obligatorio ofrecimiento y para las cuales se asignará calificación a los proponentes que las otorguen, de conformidad con los criterios y puntajes que se estipulan en el capítulo siguiente (CAPITULO V - FACTORES DE EVALUACION DE LA OFERTA)
En caso de que los ofrecimientos de Condiciones Técnicas Complementarias formuladas mediante el Formato No 1 desmejoren las condiciones contenidas en el ANEXO TECNICO No. 1, prevalecerán éstas últimas. Lo propio ocurrirá en caso de existir discrepancias.</t>
    </r>
  </si>
  <si>
    <r>
      <t xml:space="preserve">CAPACIDAD FINANCIERA. 
</t>
    </r>
    <r>
      <rPr>
        <sz val="12"/>
        <rFont val="Arial Narrow"/>
        <family val="2"/>
      </rPr>
      <t>Con el fin de garantizar la solvencia económica y patrimonial del participante se efectuará la verificación de los índices financieros con base en la información aportada por el oferente debidamente certificado por el representante legal y el Revisor Fiscal.
En el caso de consorcios o uniones temporales la verificación se realizará de forma individual, tomándose los índices de cada uno de los integrantes y se sumarán respectivamente. Dichos índices deberán alcanzar el índice solicitado de acuerdo a los parámetros señalados para cada uno de los indicadores determinados.
La verificación se efectuará teniendo como base los siguientes indicadores con corte a 31 de diciembre de 2018 su resultado determinará la aceptación o rechazo de la propuesta (Cumple o No Cumple).
Se aplicarán las fórmulas siguientes:</t>
    </r>
  </si>
  <si>
    <r>
      <rPr>
        <b/>
        <sz val="12"/>
        <rFont val="Arial Narrow"/>
        <family val="2"/>
      </rPr>
      <t xml:space="preserve">Liquidez: </t>
    </r>
    <r>
      <rPr>
        <sz val="12"/>
        <rFont val="Arial Narrow"/>
        <family val="2"/>
      </rPr>
      <t>Mayor o igual a 1,0 veces, definido por la siguiente formula:
Activo corriente / Pasivo corriente</t>
    </r>
  </si>
  <si>
    <r>
      <rPr>
        <b/>
        <sz val="12"/>
        <rFont val="Arial Narrow"/>
        <family val="2"/>
      </rPr>
      <t>Endeudamiento:</t>
    </r>
    <r>
      <rPr>
        <sz val="12"/>
        <rFont val="Arial Narrow"/>
        <family val="2"/>
      </rPr>
      <t xml:space="preserve"> Menor o igual al 0.95, definido por la siguiente fórmula:
Pasivo Total /Activo Total </t>
    </r>
  </si>
  <si>
    <r>
      <rPr>
        <b/>
        <sz val="12"/>
        <rFont val="Arial Narrow"/>
        <family val="2"/>
      </rPr>
      <t>CAPACIDAD ORGANIZACIONAL -  PATRIMONIO ADECUADO</t>
    </r>
    <r>
      <rPr>
        <sz val="12"/>
        <rFont val="Arial Narrow"/>
        <family val="2"/>
      </rPr>
      <t xml:space="preserve">
Para la demostración y cumplimiento del patrimonio adecuado el oferente debe anexar a su oferta el Formato No. 8 debidamente diligenciado y suscrito por el representante legal.</t>
    </r>
  </si>
  <si>
    <r>
      <t xml:space="preserve">FORMATOS 
</t>
    </r>
    <r>
      <rPr>
        <sz val="12"/>
        <rFont val="Arial Narrow"/>
        <family val="2"/>
      </rPr>
      <t xml:space="preserve">CORRESPONDE A LOS MODELOS DE LOS DOCUMENTOS QUE LOS PROPONENTES DEBEN DILIGENCIAR, SUSCRIBIR Y ADJUNTAR A LA OFERTA </t>
    </r>
  </si>
  <si>
    <t>Se Otorga Límite adicional de $200,000,000 al básico obligatorio</t>
  </si>
  <si>
    <t>1) El oferente que otorgue hasta $30.000.000 de valor asegurado, adicionales al básico obligatorio, obtendrá el máximo puntaje indicado. Los demás en forma proporcional inferior.</t>
  </si>
  <si>
    <t>Se otorgan $30,000,000 adicionales al básico obligatorio</t>
  </si>
  <si>
    <t>1.)   El oferente que otorgue incremento del límite básico para la cobertura de responsabilidad civil extracontractual a $4.000.000.000  como límite único combinado, sin cobro adicional de prima, ni aplicación de deducibles.</t>
  </si>
  <si>
    <t>2.) El oferente que otorgue para la cobertura Gastos de transporte por pérdidas totales $20.000 diarios, adicionales al básico obligatorio exigido obtendrá el máximo puntaje.</t>
  </si>
  <si>
    <t>Según Condiciones Mapfre adjuntas</t>
  </si>
  <si>
    <t>si</t>
  </si>
  <si>
    <t xml:space="preserve">1) Incrementar el presupuesto anual de movilizaciones $5.000.000 adicionales al básico obligatorio. </t>
  </si>
  <si>
    <t>2) Aumentar en $3.000.000 adicionales los gastos para la demostración de la ocurrencia y cuantía de la pérdida del siniestro.</t>
  </si>
  <si>
    <t>Se otorgan $5.000.000 adicionales al básico obligatorio</t>
  </si>
  <si>
    <t>1) Incrementar el valor del presupuesto ANUAL  de movilizaciones, en $50.000.000 adicionales al básico obligatorio</t>
  </si>
  <si>
    <t>2) Inclusión de la siguiente clausula:
CLÁUSULA DE FERIAS Y EXPOSICIONES: Esta Póliza cubre la pérdida de o el daño al bien objeto de este seguro durante su movilización y estadía en ferias o exposiciones que realice o participe el Asegurado. Condiciones Particulares: Se amparan los bienes y/o mercancías a cargo del Asegurado mientras estén en tránsito hacia/desde y durante las permanencias, exhibiciones, ferias o establecimiento de exposición, sujeto a los amparos de esta póliza. Tiempo máximo asegurado por feria / exposición o predio, 30 días comunes.</t>
  </si>
  <si>
    <t>3) Incremento en el Sublímite  para extensión de cobertura en $10.000.000 adicionales al básico obligatorio.</t>
  </si>
  <si>
    <t>Se otorgan $50.000.000 adicionales al básico obligatorio</t>
  </si>
  <si>
    <t>Se otorgan $10.000.000 adicionales al básico obligatorio</t>
  </si>
  <si>
    <t>2.) Quien otorgue el mayor sublímite de valor asegurado para la cobertura de pérdida fiscal en adición al básico obligatorio solicitado SIN SER SUPERIOR A $200’000.000, obtendrá el mayor puntaje, los demás recibirán calificación proporcional inferior.</t>
  </si>
  <si>
    <t>3.) Incrementar el sublímite de investigación preliminar en $5.000.000 adicionales  al básico obligatorio exigido obtendrá el máximo puntaje.</t>
  </si>
  <si>
    <t>4.) Se otorga la calificación a quien incremente el sublímite en etapa de investigación de investigación preliminar en $5.000.000 adicionales al básico obligatorio exigido obtendrá el máximo puntaje.</t>
  </si>
  <si>
    <t>6. 5.) Se otorga la calificación a quien ofrezca la cobertura para 2 CARGOS ADICIONALES, que pueden ser informados por el CANAL durante la vigencia de la póliza</t>
  </si>
  <si>
    <t>Se otorga, Incluido el límite básico obligatorio $1.300.000.000 Gastos de Defensa</t>
  </si>
  <si>
    <t>Se otorga, Incluido el límite básico obligatorio $2.500.000.000 Pérdida Fiscal</t>
  </si>
  <si>
    <t>Se Otorga cobertura para dos cargos adicionales sin cobro de prima adicional, siempre que sean avisados durante la vigencia de la póliza.</t>
  </si>
  <si>
    <t xml:space="preserve">2) Se otorga la máxima calificación a quien ofrezca el mayor límite asegurado  para la cobertura de Gastos adicionales sin exceder la suma de $50.000.000 / evento y $100.000.000 / Vigencia. Sin aplicación de deducible.
La Compañía indemnizará bajo este amparo los gastos y costos adicionales en que incurra y demuestre el Asegurado para la atención de un hecho amparado bajo la presente póliza, incluidos los costos de arrendamiento de un equipo para el desarrollo de las actividades del asegurado, siempre y cuando sea estrictamente necesario.
</t>
  </si>
  <si>
    <t>3) Se otorga la máxima calificación a quien ofrezca el mayor límite asegurado para la cobertura de Gastos médicos sin exceder la suma de$50.000.000 / evento / $150.000.000 / evento y $300.000.000 / Vigencia. Sin aplicación de deducible, incluyendo tripulantes, funcionarios del asegurado, terceros, contratistas y subcontratistas.
La compañía aseguradora indemnizará hasta el límite establecido en la póliza y dentro de los términos y con sujeción a las condiciones de este seguro, los gastos razonables que se causen dentro de los (60)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t>
  </si>
  <si>
    <t>4) Se otorga la máxima calificación a quien ofrezca el mayor límite asegurado para la cobertura de Gastos y honorarios profesionales para la atención de demandas por hechos amparados bajo la presente póliza, hasta la suma de $50.000.000/Evento y $100.000.000/vigencia.
La Aseguradora indemnizará bajo este amparo los gastos en que incurra el asegurado por pago de los honorarios de profesionales para atender acciones encaminadas por terceros a causa de hechos amparados por la póliza y que sean por la operación, manejo y tenencia del equipo amparado.</t>
  </si>
  <si>
    <t xml:space="preserve">5) Se otorga la máxima calificación a quien ofrezca la cláusula de Restablecimiento automático de valor asegurado por pago de siniestro con cobro de prima incluido la cobertura de responsabilidad civil extracontractual.
En caso de ser indemnizada una pérdida, el límite de responsabilidad de la compañía se reducirá en una suma igual al monto de la indemnización pagada, sin embargo, el restablecimiento de la suma asegurada a su valor inicial, se operará automáticamente desde el momento de la ocurrencia del siniestro, independientemente de que los bienes se hayan reparado o reemplazado o pagada la indemnización en aplicación a la cobertura de responsabilidad civil extracontractual. </t>
  </si>
  <si>
    <t>6) Se otorga la máxima calificación a quien ofrezca el mayor límite asegurado para la cobertura de Destrucción ordenada por actos de autoridad, incluyendo los generados por AMIT, Sabotaje y Terrorismo, tomas a poblaciones, municipios y ciudades por movimientos al margen de la ley.
La presente póliza cubre los daños o pérdidas materiales de los bienes asegurados, causados directamente por la acción de la autoridad legalmente constituida u ordenada por ésta,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</si>
  <si>
    <t xml:space="preserve">7) Se otorga la máxima calificación a quien ofrezca el mayor límite asegurado para la cobertura de recuperación o reconstrucción de la información contenida en los equipos que forman parte del equipo amparado, $50.000.000 por evento/vigencia.
Bajo este amparo se cubren los gastos en que incurra el asegurado para la recuperación y/o reconstrucción de la información contenida en los equipos que forman parte del Drone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
</t>
  </si>
  <si>
    <r>
      <t xml:space="preserve">GARANTÍA DE SERIEDAD DE LA PROPUESTA: 
</t>
    </r>
    <r>
      <rPr>
        <sz val="12"/>
        <rFont val="Arial Narrow"/>
        <family val="2"/>
      </rPr>
      <t>El proponente deberá presentar como parte de su propuesta una garantía de seriedad que consistirá en un formato “POLIZA ANTE ENTIDADES PÚBLICAS CON RÉGIMEN PRIVADO DE CONTRATACIÓN” expedida por una compañía de seguros legalmente autorizada para funcionar en Colombia, o una garantía bancaria, una u otra a favor de CANAL CAPITAL.
Para garantizar el cumplimiento de las obligaciones establecidas en el presente pliego de condiciones, el mantenimiento de la propuesta y oferta económica, la entrega de las respectivas pólizas, su contribución para la legalización y cumplimento de los requisitos para la aprobación de los mismos, el proponente deberá constituir y entregar junto con la propuesta, una garantía de seriedad. La Garantía de Seriedad de la Propuesta se constituirá en los siguientes términos:</t>
    </r>
  </si>
  <si>
    <t>Folios 40</t>
  </si>
  <si>
    <t xml:space="preserve">TODO RIESGO DAÑO MATERIAL -   300 Puntos
Amparo                      </t>
  </si>
  <si>
    <t>2 % del valor de la perdida  Minimo 1 S.M.M.LV</t>
  </si>
  <si>
    <t>2 % del valor de la perdida Minimo 1 S.M.M.LV</t>
  </si>
  <si>
    <t xml:space="preserve">MANEJO GLOBAL ENTIDADES OFICIALES - 300 Puntos
Amparo   </t>
  </si>
  <si>
    <t>Puntos %</t>
  </si>
  <si>
    <t>Puntos
SMMLV</t>
  </si>
  <si>
    <t>Oferta</t>
  </si>
  <si>
    <t xml:space="preserve">RESPONSABILIDAD CIVIL EXTRACONTRACTUAL - 300 Puntos
Amparo                                                              </t>
  </si>
  <si>
    <t xml:space="preserve">TRANSPORTE DE VALORES - 300 Puntos
Amparo                                                               </t>
  </si>
  <si>
    <t xml:space="preserve">TRANSPORTE DE MERCANCÍAS 300 Puntos
Amparo                                                               </t>
  </si>
  <si>
    <t xml:space="preserve">VEHÚCULO AÉREOS NO TRIPULADOS 300 Puntos
Amparo                                                               </t>
  </si>
  <si>
    <t>1% del valor de la périda  Mínimo 1 SMMLV</t>
  </si>
  <si>
    <t>15% del Valor de la Pérdida sin mínimo</t>
  </si>
  <si>
    <t>Indice 24,24 según el RUP y certificación</t>
  </si>
  <si>
    <t>Indice 94,41 según el certificación</t>
  </si>
  <si>
    <t xml:space="preserve">
CUMPLE GRUPO No.1
CUMPLE GRUPO No.2</t>
  </si>
  <si>
    <r>
      <rPr>
        <b/>
        <sz val="12"/>
        <rFont val="Arial Narrow"/>
        <family val="2"/>
      </rPr>
      <t xml:space="preserve">Grupo No. 1        </t>
    </r>
    <r>
      <rPr>
        <sz val="12"/>
        <rFont val="Arial Narrow"/>
        <family val="2"/>
      </rPr>
      <t xml:space="preserve">     
Folio 65
*Organización  Sanitas Internacional COLSANITAS 
$641,867,391
* Hospital el Tunal E.S.E III NIVEL $215,735,505
* Arturo Calle  
$259,945,619
</t>
    </r>
    <r>
      <rPr>
        <b/>
        <sz val="12"/>
        <rFont val="Arial Narrow"/>
        <family val="2"/>
      </rPr>
      <t xml:space="preserve">Grupo No. 2, </t>
    </r>
    <r>
      <rPr>
        <sz val="12"/>
        <rFont val="Arial Narrow"/>
        <family val="2"/>
      </rPr>
      <t>en la subsanación aportó certificación po</t>
    </r>
    <r>
      <rPr>
        <b/>
        <sz val="12"/>
        <rFont val="Arial Narrow"/>
        <family val="2"/>
      </rPr>
      <t>r $</t>
    </r>
    <r>
      <rPr>
        <sz val="12"/>
        <rFont val="Arial Narrow"/>
        <family val="2"/>
      </rPr>
      <t xml:space="preserve">173,080,552    </t>
    </r>
  </si>
  <si>
    <t>Aportó certificación por valor de $3,764,680,388,70</t>
  </si>
  <si>
    <t xml:space="preserve"> Bogotá, D.C. Junio 17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</si>
</sst>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 #,##0_);[Red]\(&quot;$&quot;\ #,##0\)"/>
    <numFmt numFmtId="165" formatCode="_(* #,##0.00_);_(* \(#,##0.00\);_(* &quot;-&quot;??_);_(@_)"/>
    <numFmt numFmtId="166" formatCode="_-* #,##0.00\ &quot;$&quot;_-;\-* #,##0.00\ &quot;$&quot;_-;_-* &quot;-&quot;??\ &quot;$&quot;_-;_-@_-"/>
    <numFmt numFmtId="167" formatCode="_-* #,##0.00\ _$_-;\-* #,##0.00\ _$_-;_-* &quot;-&quot;??\ _$_-;_-@_-"/>
    <numFmt numFmtId="168" formatCode="_(* #,##0_);_(* \(#,##0\);_(* &quot;-&quot;??_);_(@_)"/>
    <numFmt numFmtId="169" formatCode="&quot;$&quot;\ #,##0.00"/>
    <numFmt numFmtId="170" formatCode="_ &quot;$&quot;\ * #,##0_ ;_ &quot;$&quot;\ * \-#,##0_ ;_ &quot;$&quot;\ * &quot;-&quot;??_ ;_ @_ "/>
    <numFmt numFmtId="171" formatCode="[$$-2C0A]\ #,##0"/>
    <numFmt numFmtId="172" formatCode="[$$-240A]\ #,##0"/>
    <numFmt numFmtId="173" formatCode="_-[$$-240A]\ * #,##0_ ;_-[$$-240A]\ * \-#,##0\ ;_-[$$-240A]\ * &quot;-&quot;_ ;_-@_ "/>
    <numFmt numFmtId="174" formatCode="0.0%"/>
  </numFmts>
  <fonts count="36" x14ac:knownFonts="1">
    <font>
      <sz val="10"/>
      <name val="Arial"/>
    </font>
    <font>
      <sz val="10"/>
      <name val="Arial"/>
      <family val="2"/>
    </font>
    <font>
      <sz val="9"/>
      <name val="Arial"/>
      <family val="2"/>
    </font>
    <font>
      <b/>
      <sz val="9"/>
      <name val="Arial"/>
      <family val="2"/>
    </font>
    <font>
      <sz val="12"/>
      <name val="Arial"/>
      <family val="2"/>
    </font>
    <font>
      <sz val="1"/>
      <color indexed="8"/>
      <name val="Courier"/>
      <family val="3"/>
    </font>
    <font>
      <b/>
      <sz val="22"/>
      <name val="Arial Narrow"/>
      <family val="2"/>
    </font>
    <font>
      <b/>
      <sz val="12"/>
      <name val="Arial Narrow"/>
      <family val="2"/>
    </font>
    <font>
      <sz val="9"/>
      <name val="Arial Narrow"/>
      <family val="2"/>
    </font>
    <font>
      <sz val="9"/>
      <name val="Arial"/>
      <family val="2"/>
    </font>
    <font>
      <b/>
      <sz val="9"/>
      <name val="Arial Narrow"/>
      <family val="2"/>
    </font>
    <font>
      <b/>
      <sz val="9"/>
      <color indexed="10"/>
      <name val="Arial Narrow"/>
      <family val="2"/>
    </font>
    <font>
      <b/>
      <sz val="9"/>
      <name val="Arial Black"/>
      <family val="2"/>
    </font>
    <font>
      <b/>
      <sz val="9"/>
      <color indexed="8"/>
      <name val="Arial Narrow"/>
      <family val="2"/>
    </font>
    <font>
      <sz val="10"/>
      <name val="Arial"/>
      <family val="2"/>
    </font>
    <font>
      <sz val="8"/>
      <name val="Arial"/>
      <family val="2"/>
    </font>
    <font>
      <b/>
      <sz val="14"/>
      <name val="Arial Narrow"/>
      <family val="2"/>
    </font>
    <font>
      <sz val="10"/>
      <name val="Arial Narrow"/>
      <family val="2"/>
    </font>
    <font>
      <sz val="11"/>
      <name val="Arial Narrow"/>
      <family val="2"/>
    </font>
    <font>
      <sz val="12"/>
      <name val="Arial Narrow"/>
      <family val="2"/>
    </font>
    <font>
      <b/>
      <sz val="24"/>
      <name val="Arial Narrow"/>
      <family val="2"/>
    </font>
    <font>
      <sz val="24"/>
      <name val="Arial Narrow"/>
      <family val="2"/>
    </font>
    <font>
      <sz val="10"/>
      <color indexed="10"/>
      <name val="Arial Narrow"/>
      <family val="2"/>
    </font>
    <font>
      <sz val="18"/>
      <color indexed="10"/>
      <name val="Arial Narrow"/>
      <family val="2"/>
    </font>
    <font>
      <b/>
      <sz val="13"/>
      <name val="Arial Narrow"/>
      <family val="2"/>
    </font>
    <font>
      <b/>
      <sz val="16"/>
      <name val="Arial Narrow"/>
      <family val="2"/>
    </font>
    <font>
      <b/>
      <sz val="18"/>
      <color theme="0"/>
      <name val="Arial Narrow"/>
      <family val="2"/>
    </font>
    <font>
      <b/>
      <sz val="11"/>
      <name val="Arial Narrow"/>
      <family val="2"/>
    </font>
    <font>
      <b/>
      <sz val="12"/>
      <color indexed="9"/>
      <name val="Arial Narrow"/>
      <family val="2"/>
    </font>
    <font>
      <sz val="11"/>
      <color theme="0"/>
      <name val="Arial Narrow"/>
      <family val="2"/>
    </font>
    <font>
      <b/>
      <sz val="16"/>
      <color indexed="9"/>
      <name val="Arial Narrow"/>
      <family val="2"/>
    </font>
    <font>
      <sz val="14"/>
      <name val="Arial Narrow"/>
      <family val="2"/>
    </font>
    <font>
      <b/>
      <sz val="16"/>
      <color theme="0"/>
      <name val="Arial Narrow"/>
      <family val="2"/>
    </font>
    <font>
      <sz val="12"/>
      <color indexed="10"/>
      <name val="Arial Narrow"/>
      <family val="2"/>
    </font>
    <font>
      <b/>
      <sz val="18"/>
      <color indexed="9"/>
      <name val="Arial Narrow"/>
      <family val="2"/>
    </font>
    <font>
      <b/>
      <sz val="12"/>
      <color theme="0"/>
      <name val="Arial Narrow"/>
      <family val="2"/>
    </font>
  </fonts>
  <fills count="15">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56"/>
        <bgColor indexed="64"/>
      </patternFill>
    </fill>
    <fill>
      <patternFill patternType="solid">
        <fgColor indexed="22"/>
        <bgColor indexed="64"/>
      </patternFill>
    </fill>
    <fill>
      <patternFill patternType="solid">
        <fgColor indexed="9"/>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theme="3"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34998626667073579"/>
        <bgColor indexed="64"/>
      </patternFill>
    </fill>
  </fills>
  <borders count="98">
    <border>
      <left/>
      <right/>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theme="0" tint="-0.34998626667073579"/>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right style="thin">
        <color indexed="64"/>
      </right>
      <top/>
      <bottom style="medium">
        <color indexed="64"/>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bottom style="thin">
        <color theme="0" tint="-0.34998626667073579"/>
      </bottom>
      <diagonal/>
    </border>
    <border>
      <left style="medium">
        <color indexed="64"/>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s>
  <cellStyleXfs count="18">
    <xf numFmtId="0" fontId="0" fillId="0" borderId="0"/>
    <xf numFmtId="0" fontId="5" fillId="0" borderId="0">
      <protection locked="0"/>
    </xf>
    <xf numFmtId="0" fontId="5" fillId="0" borderId="0">
      <protection locked="0"/>
    </xf>
    <xf numFmtId="0" fontId="5" fillId="0" borderId="0">
      <protection locked="0"/>
    </xf>
    <xf numFmtId="0" fontId="5" fillId="0" borderId="0">
      <protection locked="0"/>
    </xf>
    <xf numFmtId="0" fontId="5" fillId="0" borderId="0">
      <protection locked="0"/>
    </xf>
    <xf numFmtId="0" fontId="5" fillId="0" borderId="0">
      <protection locked="0"/>
    </xf>
    <xf numFmtId="0" fontId="5" fillId="0" borderId="0">
      <protection locked="0"/>
    </xf>
    <xf numFmtId="167" fontId="1" fillId="0" borderId="0" applyFont="0" applyFill="0" applyBorder="0" applyAlignment="0" applyProtection="0"/>
    <xf numFmtId="167" fontId="14"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0" fontId="14" fillId="0" borderId="0"/>
    <xf numFmtId="0" fontId="4" fillId="0" borderId="0"/>
    <xf numFmtId="9" fontId="1" fillId="0" borderId="0" applyFont="0" applyFill="0" applyBorder="0" applyAlignment="0" applyProtection="0"/>
    <xf numFmtId="9" fontId="14" fillId="0" borderId="0" applyFont="0" applyFill="0" applyBorder="0" applyAlignment="0" applyProtection="0"/>
  </cellStyleXfs>
  <cellXfs count="531">
    <xf numFmtId="0" fontId="0" fillId="0" borderId="0" xfId="0"/>
    <xf numFmtId="0" fontId="8" fillId="0" borderId="0" xfId="0" applyFont="1" applyFill="1" applyBorder="1" applyProtection="1">
      <protection hidden="1"/>
    </xf>
    <xf numFmtId="0" fontId="8" fillId="0" borderId="0" xfId="0" applyFont="1" applyFill="1" applyProtection="1">
      <protection hidden="1"/>
    </xf>
    <xf numFmtId="0" fontId="9" fillId="0" borderId="0" xfId="0" applyFont="1"/>
    <xf numFmtId="0" fontId="10" fillId="0" borderId="0" xfId="15" applyFont="1" applyBorder="1" applyAlignment="1">
      <alignment horizontal="centerContinuous"/>
    </xf>
    <xf numFmtId="0" fontId="10" fillId="0" borderId="0" xfId="0" applyFont="1" applyFill="1" applyBorder="1" applyAlignment="1">
      <alignment horizontal="centerContinuous" vertical="center" wrapText="1"/>
    </xf>
    <xf numFmtId="0" fontId="10" fillId="0" borderId="0" xfId="0" applyFont="1" applyFill="1" applyBorder="1" applyAlignment="1">
      <alignment horizontal="center" vertical="center"/>
    </xf>
    <xf numFmtId="0" fontId="10" fillId="0" borderId="0" xfId="15" applyFont="1" applyBorder="1" applyAlignment="1">
      <alignment horizontal="centerContinuous" wrapText="1"/>
    </xf>
    <xf numFmtId="0" fontId="3" fillId="0" borderId="0" xfId="0" applyFont="1" applyFill="1" applyBorder="1" applyAlignment="1">
      <alignment horizontal="centerContinuous"/>
    </xf>
    <xf numFmtId="0" fontId="3" fillId="0" borderId="0" xfId="0" applyFont="1" applyBorder="1" applyAlignment="1">
      <alignment horizontal="centerContinuous"/>
    </xf>
    <xf numFmtId="0" fontId="12" fillId="0" borderId="0" xfId="0" applyFont="1" applyBorder="1" applyAlignment="1">
      <alignment horizontal="centerContinuous"/>
    </xf>
    <xf numFmtId="0" fontId="9" fillId="0" borderId="0" xfId="0" applyFont="1" applyFill="1"/>
    <xf numFmtId="0" fontId="10" fillId="0" borderId="0" xfId="15" applyFont="1" applyBorder="1" applyAlignment="1">
      <alignment horizontal="center"/>
    </xf>
    <xf numFmtId="0" fontId="10" fillId="0" borderId="0" xfId="15" applyFont="1" applyBorder="1" applyAlignment="1">
      <alignment horizontal="right" vertical="center"/>
    </xf>
    <xf numFmtId="0" fontId="10" fillId="0" borderId="1" xfId="0" applyFont="1" applyFill="1" applyBorder="1" applyAlignment="1" applyProtection="1">
      <alignment horizontal="center"/>
      <protection hidden="1"/>
    </xf>
    <xf numFmtId="0" fontId="10" fillId="0" borderId="0" xfId="0" applyFont="1" applyFill="1" applyBorder="1" applyProtection="1">
      <protection hidden="1"/>
    </xf>
    <xf numFmtId="168" fontId="10" fillId="0" borderId="0" xfId="10" applyNumberFormat="1" applyFont="1" applyFill="1" applyBorder="1" applyAlignment="1" applyProtection="1">
      <alignment horizontal="centerContinuous"/>
      <protection hidden="1"/>
    </xf>
    <xf numFmtId="168" fontId="10" fillId="0" borderId="2" xfId="10" applyNumberFormat="1" applyFont="1" applyFill="1" applyBorder="1" applyAlignment="1" applyProtection="1">
      <alignment horizontal="centerContinuous"/>
      <protection hidden="1"/>
    </xf>
    <xf numFmtId="0" fontId="10" fillId="2" borderId="3" xfId="0" applyFont="1" applyFill="1" applyBorder="1" applyAlignment="1" applyProtection="1">
      <alignment horizontal="centerContinuous" vertical="center"/>
      <protection hidden="1"/>
    </xf>
    <xf numFmtId="0" fontId="10" fillId="2" borderId="4" xfId="0" applyFont="1" applyFill="1" applyBorder="1" applyAlignment="1" applyProtection="1">
      <alignment horizontal="centerContinuous" vertical="center"/>
      <protection hidden="1"/>
    </xf>
    <xf numFmtId="0" fontId="10" fillId="2" borderId="3"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wrapText="1"/>
      <protection hidden="1"/>
    </xf>
    <xf numFmtId="0" fontId="8" fillId="0" borderId="0" xfId="0" applyFont="1" applyFill="1" applyAlignment="1" applyProtection="1">
      <alignment horizontal="left" wrapText="1"/>
      <protection hidden="1"/>
    </xf>
    <xf numFmtId="0" fontId="8" fillId="0" borderId="0" xfId="0" applyFont="1" applyFill="1" applyAlignment="1" applyProtection="1">
      <alignment horizontal="centerContinuous" wrapText="1"/>
      <protection hidden="1"/>
    </xf>
    <xf numFmtId="0" fontId="8" fillId="0" borderId="0" xfId="0" applyFont="1" applyFill="1" applyAlignment="1" applyProtection="1">
      <alignment horizontal="centerContinuous" vertical="center" wrapText="1"/>
      <protection hidden="1"/>
    </xf>
    <xf numFmtId="0" fontId="10" fillId="2" borderId="5" xfId="0" applyFont="1" applyFill="1" applyBorder="1" applyAlignment="1" applyProtection="1">
      <alignment horizontal="centerContinuous" vertical="center" wrapText="1"/>
      <protection hidden="1"/>
    </xf>
    <xf numFmtId="0" fontId="10" fillId="2" borderId="6" xfId="0" applyFont="1" applyFill="1" applyBorder="1" applyAlignment="1" applyProtection="1">
      <alignment horizontal="centerContinuous" vertical="center" wrapText="1"/>
      <protection hidden="1"/>
    </xf>
    <xf numFmtId="0" fontId="10" fillId="2" borderId="7"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10" fillId="2" borderId="10" xfId="0" applyFont="1" applyFill="1" applyBorder="1" applyAlignment="1" applyProtection="1">
      <alignment horizontal="center" vertical="center" wrapText="1"/>
      <protection hidden="1"/>
    </xf>
    <xf numFmtId="0" fontId="3" fillId="2" borderId="10" xfId="0" applyFont="1" applyFill="1" applyBorder="1" applyAlignment="1">
      <alignment horizontal="center" vertical="center" wrapText="1"/>
    </xf>
    <xf numFmtId="1" fontId="10" fillId="0" borderId="11" xfId="16" applyNumberFormat="1" applyFont="1" applyFill="1" applyBorder="1" applyAlignment="1" applyProtection="1">
      <alignment horizontal="center" vertical="center"/>
      <protection locked="0" hidden="1"/>
    </xf>
    <xf numFmtId="0" fontId="8" fillId="0" borderId="0" xfId="0" applyFont="1" applyFill="1" applyAlignment="1" applyProtection="1">
      <alignment horizontal="center" vertical="center"/>
      <protection hidden="1"/>
    </xf>
    <xf numFmtId="2" fontId="8" fillId="0" borderId="11" xfId="16" applyNumberFormat="1" applyFont="1" applyFill="1" applyBorder="1" applyAlignment="1" applyProtection="1">
      <alignment horizontal="center" vertical="center" wrapText="1"/>
      <protection locked="0" hidden="1"/>
    </xf>
    <xf numFmtId="3" fontId="8" fillId="0" borderId="12" xfId="0" applyNumberFormat="1" applyFont="1" applyFill="1" applyBorder="1" applyAlignment="1" applyProtection="1">
      <alignment horizontal="center" vertical="center"/>
      <protection hidden="1"/>
    </xf>
    <xf numFmtId="3" fontId="8" fillId="0" borderId="13" xfId="10" applyNumberFormat="1" applyFont="1" applyFill="1" applyBorder="1" applyAlignment="1" applyProtection="1">
      <alignment horizontal="center" vertical="center"/>
      <protection hidden="1"/>
    </xf>
    <xf numFmtId="0" fontId="8" fillId="0" borderId="0" xfId="0" applyFont="1" applyFill="1" applyAlignment="1" applyProtection="1">
      <alignment horizontal="center"/>
      <protection hidden="1"/>
    </xf>
    <xf numFmtId="0" fontId="3" fillId="0" borderId="0" xfId="0" applyFont="1" applyBorder="1" applyAlignment="1">
      <alignment horizontal="left"/>
    </xf>
    <xf numFmtId="169" fontId="3" fillId="0" borderId="0" xfId="0" applyNumberFormat="1" applyFont="1" applyBorder="1" applyAlignment="1">
      <alignment horizontal="left"/>
    </xf>
    <xf numFmtId="4" fontId="3" fillId="0" borderId="0" xfId="0" applyNumberFormat="1" applyFont="1" applyBorder="1" applyAlignment="1">
      <alignment horizontal="left"/>
    </xf>
    <xf numFmtId="0" fontId="3" fillId="0" borderId="0" xfId="0" applyFont="1" applyBorder="1" applyAlignment="1">
      <alignment horizontal="left" wrapText="1"/>
    </xf>
    <xf numFmtId="0" fontId="10" fillId="0" borderId="14" xfId="15" applyNumberFormat="1" applyFont="1" applyBorder="1" applyAlignment="1">
      <alignment horizontal="center" vertical="center" wrapText="1"/>
    </xf>
    <xf numFmtId="169" fontId="3" fillId="0" borderId="0" xfId="0" applyNumberFormat="1" applyFont="1" applyBorder="1" applyAlignment="1">
      <alignment horizontal="right"/>
    </xf>
    <xf numFmtId="3" fontId="8" fillId="0" borderId="15" xfId="0" applyNumberFormat="1" applyFont="1" applyFill="1" applyBorder="1" applyAlignment="1" applyProtection="1">
      <alignment horizontal="center" vertical="center"/>
      <protection hidden="1"/>
    </xf>
    <xf numFmtId="3" fontId="8" fillId="0" borderId="16" xfId="0" applyNumberFormat="1" applyFont="1" applyFill="1" applyBorder="1" applyAlignment="1" applyProtection="1">
      <alignment horizontal="center" vertical="center"/>
      <protection hidden="1"/>
    </xf>
    <xf numFmtId="3" fontId="8" fillId="0" borderId="16" xfId="10" applyNumberFormat="1" applyFont="1" applyFill="1" applyBorder="1" applyAlignment="1" applyProtection="1">
      <alignment horizontal="center" vertical="center"/>
      <protection hidden="1"/>
    </xf>
    <xf numFmtId="1" fontId="10" fillId="0" borderId="17" xfId="16" applyNumberFormat="1" applyFont="1" applyFill="1" applyBorder="1" applyAlignment="1" applyProtection="1">
      <alignment horizontal="center" vertical="center"/>
      <protection locked="0" hidden="1"/>
    </xf>
    <xf numFmtId="0" fontId="13" fillId="0" borderId="17" xfId="0" applyFont="1" applyFill="1" applyBorder="1" applyAlignment="1" applyProtection="1">
      <alignment horizontal="center" vertical="center"/>
      <protection hidden="1"/>
    </xf>
    <xf numFmtId="1" fontId="10" fillId="0" borderId="18" xfId="16" applyNumberFormat="1" applyFont="1" applyFill="1" applyBorder="1" applyAlignment="1" applyProtection="1">
      <alignment horizontal="center" vertical="center"/>
      <protection locked="0" hidden="1"/>
    </xf>
    <xf numFmtId="0" fontId="2" fillId="2" borderId="10" xfId="0" applyFont="1" applyFill="1" applyBorder="1" applyAlignment="1">
      <alignment horizontal="center" vertical="center" wrapText="1"/>
    </xf>
    <xf numFmtId="49" fontId="8" fillId="0" borderId="17" xfId="15" applyNumberFormat="1" applyFont="1" applyBorder="1" applyAlignment="1">
      <alignment horizontal="left" vertical="center" wrapText="1"/>
    </xf>
    <xf numFmtId="0" fontId="10" fillId="0" borderId="19" xfId="0" applyFont="1" applyFill="1" applyBorder="1" applyAlignment="1" applyProtection="1">
      <alignment horizontal="center" vertical="center"/>
      <protection hidden="1"/>
    </xf>
    <xf numFmtId="0" fontId="10" fillId="0" borderId="20" xfId="15" applyNumberFormat="1" applyFont="1" applyBorder="1" applyAlignment="1">
      <alignment horizontal="center" vertical="center" wrapText="1"/>
    </xf>
    <xf numFmtId="2" fontId="8" fillId="0" borderId="17" xfId="16" applyNumberFormat="1" applyFont="1" applyFill="1" applyBorder="1" applyAlignment="1" applyProtection="1">
      <alignment horizontal="center" vertical="center" wrapText="1"/>
      <protection locked="0" hidden="1"/>
    </xf>
    <xf numFmtId="0" fontId="8" fillId="0" borderId="20" xfId="15" applyNumberFormat="1" applyFont="1" applyBorder="1" applyAlignment="1">
      <alignment horizontal="left" vertical="center" wrapText="1"/>
    </xf>
    <xf numFmtId="0" fontId="10" fillId="0" borderId="21" xfId="0" applyFont="1" applyFill="1" applyBorder="1" applyAlignment="1" applyProtection="1">
      <alignment horizontal="center" vertical="center"/>
      <protection hidden="1"/>
    </xf>
    <xf numFmtId="0" fontId="8" fillId="0" borderId="14" xfId="15" applyNumberFormat="1" applyFont="1" applyBorder="1" applyAlignment="1">
      <alignment horizontal="left" vertical="center" wrapText="1"/>
    </xf>
    <xf numFmtId="0" fontId="10" fillId="0" borderId="22" xfId="0" applyFont="1" applyFill="1" applyBorder="1" applyAlignment="1" applyProtection="1">
      <alignment horizontal="center" vertical="center"/>
      <protection hidden="1"/>
    </xf>
    <xf numFmtId="0" fontId="8" fillId="0" borderId="9" xfId="15" applyNumberFormat="1" applyFont="1" applyBorder="1" applyAlignment="1">
      <alignment horizontal="left" vertical="center" wrapText="1"/>
    </xf>
    <xf numFmtId="0" fontId="10" fillId="0" borderId="23" xfId="0" applyFont="1" applyFill="1" applyBorder="1" applyAlignment="1" applyProtection="1">
      <alignment horizontal="center" vertical="center"/>
      <protection hidden="1"/>
    </xf>
    <xf numFmtId="0" fontId="8" fillId="0" borderId="17" xfId="15" applyNumberFormat="1" applyFont="1" applyBorder="1" applyAlignment="1">
      <alignment horizontal="left" vertical="center" wrapText="1"/>
    </xf>
    <xf numFmtId="0" fontId="8" fillId="0" borderId="11" xfId="15" applyNumberFormat="1" applyFont="1" applyBorder="1" applyAlignment="1">
      <alignment horizontal="left" vertical="center" wrapText="1"/>
    </xf>
    <xf numFmtId="0" fontId="8" fillId="0" borderId="18" xfId="15" applyNumberFormat="1" applyFont="1" applyBorder="1" applyAlignment="1">
      <alignment horizontal="left" vertical="center" wrapText="1"/>
    </xf>
    <xf numFmtId="0" fontId="8" fillId="0" borderId="24" xfId="0" applyFont="1" applyFill="1" applyBorder="1" applyProtection="1">
      <protection hidden="1"/>
    </xf>
    <xf numFmtId="3" fontId="8" fillId="0" borderId="13" xfId="0" applyNumberFormat="1" applyFont="1" applyFill="1" applyBorder="1" applyAlignment="1" applyProtection="1">
      <alignment horizontal="center" vertical="center"/>
      <protection hidden="1"/>
    </xf>
    <xf numFmtId="0" fontId="13" fillId="0" borderId="11" xfId="0" applyFont="1" applyFill="1" applyBorder="1" applyAlignment="1" applyProtection="1">
      <alignment horizontal="center" vertical="center"/>
      <protection hidden="1"/>
    </xf>
    <xf numFmtId="49" fontId="8" fillId="0" borderId="11" xfId="15" applyNumberFormat="1" applyFont="1" applyBorder="1" applyAlignment="1">
      <alignment horizontal="left" vertical="center" wrapText="1"/>
    </xf>
    <xf numFmtId="0" fontId="8" fillId="0" borderId="25" xfId="0" applyFont="1" applyFill="1" applyBorder="1" applyProtection="1">
      <protection hidden="1"/>
    </xf>
    <xf numFmtId="0" fontId="10" fillId="0" borderId="26" xfId="0" applyFont="1" applyFill="1" applyBorder="1" applyAlignment="1" applyProtection="1">
      <alignment horizontal="center" vertical="center"/>
      <protection hidden="1"/>
    </xf>
    <xf numFmtId="0" fontId="8" fillId="0" borderId="27" xfId="0" applyFont="1" applyFill="1" applyBorder="1" applyProtection="1">
      <protection hidden="1"/>
    </xf>
    <xf numFmtId="3" fontId="8" fillId="0" borderId="10" xfId="0" applyNumberFormat="1" applyFont="1" applyFill="1" applyBorder="1" applyAlignment="1" applyProtection="1">
      <alignment horizontal="center" vertical="center"/>
      <protection hidden="1"/>
    </xf>
    <xf numFmtId="3" fontId="8" fillId="0" borderId="8" xfId="0" applyNumberFormat="1" applyFont="1" applyFill="1" applyBorder="1" applyAlignment="1" applyProtection="1">
      <alignment horizontal="center" vertical="center"/>
      <protection hidden="1"/>
    </xf>
    <xf numFmtId="3" fontId="8" fillId="0" borderId="8" xfId="10" applyNumberFormat="1" applyFont="1" applyFill="1" applyBorder="1" applyAlignment="1" applyProtection="1">
      <alignment horizontal="center" vertical="center"/>
      <protection hidden="1"/>
    </xf>
    <xf numFmtId="0" fontId="13" fillId="0" borderId="18" xfId="0" applyFont="1" applyFill="1" applyBorder="1" applyAlignment="1" applyProtection="1">
      <alignment horizontal="center" vertical="center"/>
      <protection hidden="1"/>
    </xf>
    <xf numFmtId="2" fontId="8" fillId="0" borderId="18" xfId="16" applyNumberFormat="1" applyFont="1" applyFill="1" applyBorder="1" applyAlignment="1" applyProtection="1">
      <alignment horizontal="center" vertical="center" wrapText="1"/>
      <protection locked="0" hidden="1"/>
    </xf>
    <xf numFmtId="0" fontId="10" fillId="0" borderId="28" xfId="0" applyFont="1" applyFill="1" applyBorder="1" applyAlignment="1" applyProtection="1">
      <alignment horizontal="center" vertical="center"/>
      <protection hidden="1"/>
    </xf>
    <xf numFmtId="0" fontId="7" fillId="9" borderId="0" xfId="0" applyFont="1" applyFill="1" applyBorder="1" applyAlignment="1">
      <alignment horizontal="center" vertical="center"/>
    </xf>
    <xf numFmtId="0" fontId="17" fillId="9" borderId="0" xfId="0" applyFont="1" applyFill="1"/>
    <xf numFmtId="0" fontId="21" fillId="9" borderId="0" xfId="0" applyFont="1" applyFill="1" applyAlignment="1">
      <alignment horizontal="centerContinuous" wrapText="1"/>
    </xf>
    <xf numFmtId="0" fontId="22" fillId="9" borderId="0" xfId="0" applyFont="1" applyFill="1" applyAlignment="1">
      <alignment horizontal="centerContinuous"/>
    </xf>
    <xf numFmtId="0" fontId="23" fillId="9" borderId="0" xfId="0" applyFont="1" applyFill="1" applyAlignment="1">
      <alignment horizontal="centerContinuous"/>
    </xf>
    <xf numFmtId="0" fontId="6" fillId="9" borderId="0" xfId="0" applyFont="1" applyFill="1" applyAlignment="1">
      <alignment horizontal="centerContinuous"/>
    </xf>
    <xf numFmtId="0" fontId="17" fillId="9" borderId="0" xfId="0" applyFont="1" applyFill="1" applyAlignment="1">
      <alignment horizontal="centerContinuous"/>
    </xf>
    <xf numFmtId="0" fontId="17" fillId="9" borderId="0" xfId="0" applyFont="1" applyFill="1" applyBorder="1"/>
    <xf numFmtId="0" fontId="25" fillId="9" borderId="0" xfId="0" applyFont="1" applyFill="1" applyAlignment="1">
      <alignment horizontal="centerContinuous"/>
    </xf>
    <xf numFmtId="0" fontId="27" fillId="9" borderId="0" xfId="0" applyFont="1" applyFill="1" applyAlignment="1">
      <alignment vertical="center" wrapText="1"/>
    </xf>
    <xf numFmtId="0" fontId="27" fillId="0" borderId="0" xfId="0" applyFont="1" applyAlignment="1">
      <alignment vertical="center" wrapText="1"/>
    </xf>
    <xf numFmtId="0" fontId="18" fillId="9" borderId="0" xfId="0" applyFont="1" applyFill="1" applyBorder="1" applyAlignment="1">
      <alignment vertical="center" wrapText="1"/>
    </xf>
    <xf numFmtId="0" fontId="18" fillId="9" borderId="0" xfId="0" applyFont="1" applyFill="1" applyAlignment="1">
      <alignment vertical="center" wrapText="1"/>
    </xf>
    <xf numFmtId="0" fontId="18" fillId="0" borderId="0" xfId="0" applyFont="1" applyAlignment="1">
      <alignment vertical="center" wrapText="1"/>
    </xf>
    <xf numFmtId="0" fontId="18" fillId="0" borderId="0" xfId="0" applyFont="1" applyBorder="1" applyAlignment="1">
      <alignment vertical="center" wrapText="1"/>
    </xf>
    <xf numFmtId="0" fontId="28" fillId="4" borderId="13" xfId="0" applyFont="1" applyFill="1" applyBorder="1" applyAlignment="1">
      <alignment horizontal="center" vertical="center" wrapText="1"/>
    </xf>
    <xf numFmtId="0" fontId="27" fillId="9" borderId="0" xfId="0" applyFont="1" applyFill="1" applyAlignment="1">
      <alignment horizontal="center" vertical="center" wrapText="1"/>
    </xf>
    <xf numFmtId="0" fontId="27" fillId="0" borderId="0" xfId="0" applyFont="1" applyAlignment="1">
      <alignment horizontal="center" vertical="center" wrapText="1"/>
    </xf>
    <xf numFmtId="0" fontId="7" fillId="8" borderId="13" xfId="0" applyFont="1" applyFill="1" applyBorder="1" applyAlignment="1">
      <alignment vertical="center" wrapText="1"/>
    </xf>
    <xf numFmtId="0" fontId="7" fillId="8" borderId="13" xfId="0" applyFont="1" applyFill="1" applyBorder="1" applyAlignment="1">
      <alignment horizontal="center" vertical="center" wrapText="1"/>
    </xf>
    <xf numFmtId="0" fontId="19" fillId="8" borderId="13" xfId="0" applyFont="1" applyFill="1" applyBorder="1" applyAlignment="1">
      <alignment horizontal="center" vertical="center" wrapText="1"/>
    </xf>
    <xf numFmtId="166" fontId="18" fillId="9" borderId="0" xfId="11" applyFont="1" applyFill="1" applyAlignment="1">
      <alignment vertical="center" wrapText="1"/>
    </xf>
    <xf numFmtId="0" fontId="29" fillId="9" borderId="0" xfId="0" applyFont="1" applyFill="1" applyAlignment="1">
      <alignment vertical="center" wrapText="1"/>
    </xf>
    <xf numFmtId="0" fontId="7" fillId="9" borderId="13" xfId="0" applyFont="1" applyFill="1" applyBorder="1" applyAlignment="1">
      <alignment horizontal="center" vertical="center" wrapText="1"/>
    </xf>
    <xf numFmtId="0" fontId="7" fillId="9" borderId="13" xfId="0" applyFont="1" applyFill="1" applyBorder="1" applyAlignment="1">
      <alignment vertical="center" wrapText="1"/>
    </xf>
    <xf numFmtId="0" fontId="18" fillId="9" borderId="0" xfId="0" applyFont="1" applyFill="1" applyAlignment="1">
      <alignment horizontal="center" vertical="center" wrapText="1"/>
    </xf>
    <xf numFmtId="49" fontId="18" fillId="9" borderId="0" xfId="0" applyNumberFormat="1" applyFont="1" applyFill="1" applyAlignment="1">
      <alignment horizontal="center" vertical="center" wrapText="1"/>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0" fontId="31" fillId="9" borderId="0" xfId="14" applyFont="1" applyFill="1" applyAlignment="1">
      <alignment vertical="center"/>
    </xf>
    <xf numFmtId="0" fontId="8" fillId="6" borderId="0" xfId="14" applyFont="1" applyFill="1" applyAlignment="1">
      <alignment vertical="center" wrapText="1"/>
    </xf>
    <xf numFmtId="0" fontId="8" fillId="9" borderId="0" xfId="14" applyFont="1" applyFill="1" applyAlignment="1">
      <alignment vertical="center"/>
    </xf>
    <xf numFmtId="0" fontId="7" fillId="9" borderId="23" xfId="14" applyFont="1" applyFill="1" applyBorder="1" applyAlignment="1">
      <alignment horizontal="left" vertical="center" wrapText="1"/>
    </xf>
    <xf numFmtId="2" fontId="7" fillId="11" borderId="54" xfId="14" applyNumberFormat="1" applyFont="1" applyFill="1" applyBorder="1" applyAlignment="1">
      <alignment horizontal="center" vertical="center"/>
    </xf>
    <xf numFmtId="0" fontId="8" fillId="6" borderId="46" xfId="14" applyFont="1" applyFill="1" applyBorder="1" applyAlignment="1">
      <alignment vertical="center"/>
    </xf>
    <xf numFmtId="1" fontId="19" fillId="6" borderId="0" xfId="14" applyNumberFormat="1" applyFont="1" applyFill="1" applyBorder="1" applyAlignment="1">
      <alignment horizontal="center" vertical="center"/>
    </xf>
    <xf numFmtId="173" fontId="31" fillId="9" borderId="0" xfId="14" applyNumberFormat="1" applyFont="1" applyFill="1" applyAlignment="1">
      <alignment vertical="center"/>
    </xf>
    <xf numFmtId="173" fontId="8" fillId="9" borderId="0" xfId="14" applyNumberFormat="1" applyFont="1" applyFill="1" applyAlignment="1">
      <alignment vertical="center"/>
    </xf>
    <xf numFmtId="173" fontId="8" fillId="9" borderId="0" xfId="14" applyNumberFormat="1" applyFont="1" applyFill="1" applyBorder="1" applyAlignment="1">
      <alignment vertical="center"/>
    </xf>
    <xf numFmtId="0" fontId="8" fillId="9" borderId="0" xfId="14" applyFont="1" applyFill="1" applyBorder="1" applyAlignment="1">
      <alignment vertical="center"/>
    </xf>
    <xf numFmtId="3" fontId="7" fillId="8" borderId="29" xfId="14" applyNumberFormat="1" applyFont="1" applyFill="1" applyBorder="1" applyAlignment="1">
      <alignment horizontal="center" vertical="center" wrapText="1"/>
    </xf>
    <xf numFmtId="3" fontId="7" fillId="8" borderId="49" xfId="14" applyNumberFormat="1" applyFont="1" applyFill="1" applyBorder="1" applyAlignment="1">
      <alignment horizontal="center" vertical="center" wrapText="1"/>
    </xf>
    <xf numFmtId="3" fontId="7" fillId="0" borderId="37" xfId="14" applyNumberFormat="1" applyFont="1" applyFill="1" applyBorder="1" applyAlignment="1">
      <alignment vertical="center" wrapText="1"/>
    </xf>
    <xf numFmtId="3" fontId="19" fillId="0" borderId="37" xfId="14" applyNumberFormat="1" applyFont="1" applyFill="1" applyBorder="1" applyAlignment="1">
      <alignment vertical="center" wrapText="1"/>
    </xf>
    <xf numFmtId="3" fontId="19" fillId="0" borderId="21" xfId="14" applyNumberFormat="1" applyFont="1" applyFill="1" applyBorder="1" applyAlignment="1">
      <alignment vertical="center" wrapText="1"/>
    </xf>
    <xf numFmtId="3" fontId="19" fillId="0" borderId="22" xfId="14" applyNumberFormat="1" applyFont="1" applyFill="1" applyBorder="1" applyAlignment="1">
      <alignment vertical="center" wrapText="1"/>
    </xf>
    <xf numFmtId="3" fontId="7" fillId="0" borderId="41" xfId="14" applyNumberFormat="1" applyFont="1" applyFill="1" applyBorder="1" applyAlignment="1">
      <alignment vertical="center" wrapText="1"/>
    </xf>
    <xf numFmtId="170" fontId="7" fillId="6" borderId="42" xfId="12" applyNumberFormat="1" applyFont="1" applyFill="1" applyBorder="1" applyAlignment="1">
      <alignment horizontal="center" vertical="center" wrapText="1"/>
    </xf>
    <xf numFmtId="1" fontId="7" fillId="6" borderId="42" xfId="12" applyNumberFormat="1" applyFont="1" applyFill="1" applyBorder="1" applyAlignment="1">
      <alignment horizontal="center" vertical="center" wrapText="1"/>
    </xf>
    <xf numFmtId="167" fontId="7" fillId="6" borderId="43" xfId="9" applyNumberFormat="1" applyFont="1" applyFill="1" applyBorder="1" applyAlignment="1">
      <alignment vertical="center" wrapText="1"/>
    </xf>
    <xf numFmtId="173" fontId="7" fillId="9" borderId="0" xfId="14" applyNumberFormat="1" applyFont="1" applyFill="1" applyAlignment="1">
      <alignment vertical="center"/>
    </xf>
    <xf numFmtId="0" fontId="7" fillId="9" borderId="0" xfId="14" applyFont="1" applyFill="1" applyAlignment="1">
      <alignment vertical="center"/>
    </xf>
    <xf numFmtId="170" fontId="7" fillId="6" borderId="44" xfId="12" applyNumberFormat="1" applyFont="1" applyFill="1" applyBorder="1" applyAlignment="1">
      <alignment horizontal="center" vertical="center" wrapText="1"/>
    </xf>
    <xf numFmtId="1" fontId="7" fillId="6" borderId="44" xfId="12" applyNumberFormat="1" applyFont="1" applyFill="1" applyBorder="1" applyAlignment="1">
      <alignment horizontal="center" vertical="center" wrapText="1"/>
    </xf>
    <xf numFmtId="172" fontId="7" fillId="6" borderId="44" xfId="12" applyNumberFormat="1" applyFont="1" applyFill="1" applyBorder="1" applyAlignment="1">
      <alignment horizontal="center" vertical="center" wrapText="1"/>
    </xf>
    <xf numFmtId="167" fontId="7" fillId="6" borderId="45" xfId="9" applyNumberFormat="1" applyFont="1" applyFill="1" applyBorder="1" applyAlignment="1">
      <alignment vertical="center" wrapText="1"/>
    </xf>
    <xf numFmtId="3" fontId="19" fillId="0" borderId="40" xfId="14" applyNumberFormat="1" applyFont="1" applyFill="1" applyBorder="1" applyAlignment="1">
      <alignment vertical="center" wrapText="1"/>
    </xf>
    <xf numFmtId="173" fontId="10" fillId="9" borderId="0" xfId="14" applyNumberFormat="1" applyFont="1" applyFill="1" applyAlignment="1">
      <alignment vertical="center"/>
    </xf>
    <xf numFmtId="0" fontId="10" fillId="9" borderId="0" xfId="14" applyFont="1" applyFill="1" applyAlignment="1">
      <alignment vertical="center"/>
    </xf>
    <xf numFmtId="0" fontId="8" fillId="6" borderId="46" xfId="14" applyFont="1" applyFill="1" applyBorder="1" applyAlignment="1">
      <alignment vertical="center" wrapText="1"/>
    </xf>
    <xf numFmtId="0" fontId="18" fillId="0" borderId="0" xfId="0" applyFont="1" applyAlignment="1">
      <alignment horizontal="justify" vertical="center"/>
    </xf>
    <xf numFmtId="172" fontId="8" fillId="6" borderId="0" xfId="14" applyNumberFormat="1" applyFont="1" applyFill="1" applyAlignment="1">
      <alignment vertical="center"/>
    </xf>
    <xf numFmtId="0" fontId="18" fillId="0" borderId="0" xfId="0" applyFont="1" applyFill="1"/>
    <xf numFmtId="0" fontId="18" fillId="0" borderId="0" xfId="0" applyFont="1" applyFill="1" applyBorder="1"/>
    <xf numFmtId="0" fontId="18" fillId="0" borderId="0" xfId="0" applyFont="1" applyAlignment="1">
      <alignment horizontal="center"/>
    </xf>
    <xf numFmtId="0" fontId="18" fillId="9" borderId="0" xfId="0" applyFont="1" applyFill="1"/>
    <xf numFmtId="0" fontId="18" fillId="9" borderId="0" xfId="0" applyFont="1" applyFill="1" applyBorder="1"/>
    <xf numFmtId="0" fontId="18" fillId="9" borderId="0" xfId="0" applyFont="1" applyFill="1" applyAlignment="1">
      <alignment horizontal="center"/>
    </xf>
    <xf numFmtId="1" fontId="28" fillId="7" borderId="66" xfId="0" applyNumberFormat="1"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Border="1" applyAlignment="1">
      <alignment vertical="center" wrapText="1"/>
    </xf>
    <xf numFmtId="0" fontId="19" fillId="0" borderId="0" xfId="0" applyFont="1" applyFill="1" applyBorder="1" applyAlignment="1">
      <alignment vertical="center" wrapText="1"/>
    </xf>
    <xf numFmtId="0" fontId="7" fillId="8" borderId="62" xfId="0" applyFont="1" applyFill="1" applyBorder="1" applyAlignment="1">
      <alignment horizontal="center" vertical="center" wrapText="1"/>
    </xf>
    <xf numFmtId="0" fontId="19" fillId="8" borderId="62" xfId="0" applyFont="1" applyFill="1" applyBorder="1" applyAlignment="1">
      <alignment horizontal="center" vertical="center" wrapText="1"/>
    </xf>
    <xf numFmtId="1" fontId="19" fillId="8" borderId="62" xfId="0" applyNumberFormat="1" applyFont="1" applyFill="1" applyBorder="1" applyAlignment="1">
      <alignment horizontal="center" vertical="center" wrapText="1"/>
    </xf>
    <xf numFmtId="1" fontId="19" fillId="0" borderId="62" xfId="0" applyNumberFormat="1"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62" xfId="0" applyFont="1" applyBorder="1" applyAlignment="1">
      <alignment horizontal="center" vertical="center" wrapText="1"/>
    </xf>
    <xf numFmtId="0" fontId="28" fillId="4" borderId="62" xfId="0" applyFont="1" applyFill="1" applyBorder="1" applyAlignment="1">
      <alignment horizontal="centerContinuous" vertical="center" wrapText="1"/>
    </xf>
    <xf numFmtId="0" fontId="28" fillId="4" borderId="62" xfId="0" applyFont="1" applyFill="1" applyBorder="1" applyAlignment="1">
      <alignment horizontal="center" vertical="center" wrapText="1"/>
    </xf>
    <xf numFmtId="0" fontId="7" fillId="0" borderId="0" xfId="0" applyFont="1" applyAlignment="1">
      <alignment vertical="center" wrapText="1"/>
    </xf>
    <xf numFmtId="0" fontId="19" fillId="0" borderId="0" xfId="0" applyFont="1" applyAlignment="1">
      <alignment horizontal="center" vertical="center" wrapText="1"/>
    </xf>
    <xf numFmtId="164" fontId="19" fillId="0" borderId="0" xfId="0" applyNumberFormat="1" applyFont="1" applyAlignment="1">
      <alignment vertical="center" wrapText="1"/>
    </xf>
    <xf numFmtId="164" fontId="7" fillId="0" borderId="0" xfId="0" applyNumberFormat="1" applyFont="1" applyAlignment="1">
      <alignment vertical="center" wrapText="1"/>
    </xf>
    <xf numFmtId="0" fontId="19" fillId="9" borderId="72" xfId="0" applyFont="1" applyFill="1" applyBorder="1" applyAlignment="1">
      <alignment horizontal="center" vertical="center" wrapText="1"/>
    </xf>
    <xf numFmtId="0" fontId="19" fillId="9" borderId="0" xfId="0" applyFont="1" applyFill="1" applyBorder="1" applyAlignment="1">
      <alignment vertical="center" wrapText="1"/>
    </xf>
    <xf numFmtId="0" fontId="19" fillId="9" borderId="0" xfId="0" applyFont="1" applyFill="1" applyAlignment="1">
      <alignment vertical="center" wrapText="1"/>
    </xf>
    <xf numFmtId="0" fontId="7" fillId="9" borderId="0" xfId="0" applyFont="1" applyFill="1" applyAlignment="1">
      <alignment vertical="center" wrapText="1"/>
    </xf>
    <xf numFmtId="164" fontId="19" fillId="9" borderId="0" xfId="0" applyNumberFormat="1" applyFont="1" applyFill="1" applyBorder="1" applyAlignment="1">
      <alignment vertical="center" wrapText="1"/>
    </xf>
    <xf numFmtId="0" fontId="19" fillId="9" borderId="0" xfId="0" applyFont="1" applyFill="1" applyBorder="1" applyAlignment="1">
      <alignment horizontal="center" vertical="center" wrapText="1"/>
    </xf>
    <xf numFmtId="171" fontId="19" fillId="9" borderId="0" xfId="0" applyNumberFormat="1" applyFont="1" applyFill="1" applyAlignment="1">
      <alignment vertical="center" wrapText="1"/>
    </xf>
    <xf numFmtId="0" fontId="19" fillId="9" borderId="0" xfId="0" applyFont="1" applyFill="1" applyAlignment="1">
      <alignment horizontal="center" vertical="center" wrapText="1"/>
    </xf>
    <xf numFmtId="0" fontId="19" fillId="9" borderId="1" xfId="0" applyFont="1" applyFill="1" applyBorder="1" applyAlignment="1">
      <alignment vertical="center" wrapText="1"/>
    </xf>
    <xf numFmtId="0" fontId="19" fillId="9" borderId="2" xfId="0" applyFont="1" applyFill="1" applyBorder="1" applyAlignment="1">
      <alignment horizontal="center" vertical="center" wrapText="1"/>
    </xf>
    <xf numFmtId="0" fontId="19" fillId="9" borderId="75" xfId="0" applyFont="1" applyFill="1" applyBorder="1" applyAlignment="1">
      <alignment horizontal="center" vertical="center" wrapText="1"/>
    </xf>
    <xf numFmtId="0" fontId="19" fillId="9" borderId="76" xfId="0" applyFont="1" applyFill="1" applyBorder="1" applyAlignment="1">
      <alignment horizontal="center" vertical="center" wrapText="1"/>
    </xf>
    <xf numFmtId="0" fontId="19" fillId="8" borderId="78" xfId="0" applyFont="1" applyFill="1" applyBorder="1" applyAlignment="1">
      <alignment horizontal="center" vertical="center" wrapText="1"/>
    </xf>
    <xf numFmtId="0" fontId="19" fillId="0" borderId="77" xfId="0" applyFont="1" applyBorder="1" applyAlignment="1">
      <alignment horizontal="justify" vertical="center" wrapText="1"/>
    </xf>
    <xf numFmtId="0" fontId="19" fillId="0" borderId="78" xfId="0" applyFont="1" applyBorder="1" applyAlignment="1">
      <alignment horizontal="center" vertical="center" wrapText="1"/>
    </xf>
    <xf numFmtId="0" fontId="28" fillId="4" borderId="80" xfId="0" applyFont="1" applyFill="1" applyBorder="1" applyAlignment="1">
      <alignment horizontal="centerContinuous" vertical="center" wrapText="1"/>
    </xf>
    <xf numFmtId="1" fontId="28" fillId="4" borderId="81" xfId="0" applyNumberFormat="1" applyFont="1" applyFill="1" applyBorder="1" applyAlignment="1">
      <alignment horizontal="center" vertical="center" wrapText="1"/>
    </xf>
    <xf numFmtId="0" fontId="28" fillId="4" borderId="81" xfId="0" applyFont="1" applyFill="1" applyBorder="1" applyAlignment="1">
      <alignment horizontal="center" vertical="center" wrapText="1"/>
    </xf>
    <xf numFmtId="0" fontId="28" fillId="4" borderId="81" xfId="0" applyFont="1" applyFill="1" applyBorder="1" applyAlignment="1">
      <alignment horizontal="centerContinuous" vertical="center" wrapText="1"/>
    </xf>
    <xf numFmtId="0" fontId="28" fillId="4" borderId="82" xfId="0" applyFont="1" applyFill="1" applyBorder="1" applyAlignment="1">
      <alignment horizontal="center" vertical="center" wrapText="1"/>
    </xf>
    <xf numFmtId="0" fontId="19" fillId="9" borderId="0" xfId="0" applyFont="1" applyFill="1" applyBorder="1" applyAlignment="1">
      <alignment horizontal="center"/>
    </xf>
    <xf numFmtId="0" fontId="19" fillId="9" borderId="2" xfId="0" applyFont="1" applyFill="1" applyBorder="1" applyAlignment="1">
      <alignment horizontal="center"/>
    </xf>
    <xf numFmtId="0" fontId="19" fillId="9" borderId="83"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9" borderId="84" xfId="0" applyFont="1" applyFill="1" applyBorder="1" applyAlignment="1">
      <alignment horizontal="center" vertical="center" wrapText="1"/>
    </xf>
    <xf numFmtId="0" fontId="7" fillId="9" borderId="1" xfId="0" applyFont="1" applyFill="1" applyBorder="1" applyAlignment="1">
      <alignment vertical="center" wrapText="1"/>
    </xf>
    <xf numFmtId="0" fontId="7" fillId="9" borderId="0" xfId="0" applyFont="1" applyFill="1" applyBorder="1" applyAlignment="1">
      <alignment vertical="center" wrapText="1"/>
    </xf>
    <xf numFmtId="0" fontId="7" fillId="3" borderId="62"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19" fillId="0" borderId="77" xfId="0" applyFont="1" applyBorder="1" applyAlignment="1">
      <alignment vertical="center" wrapText="1"/>
    </xf>
    <xf numFmtId="0" fontId="28" fillId="7" borderId="62" xfId="0" applyFont="1" applyFill="1" applyBorder="1" applyAlignment="1">
      <alignment horizontal="centerContinuous" vertical="center" wrapText="1"/>
    </xf>
    <xf numFmtId="0" fontId="28" fillId="7" borderId="66" xfId="0" applyFont="1" applyFill="1" applyBorder="1" applyAlignment="1">
      <alignment horizontal="center" vertical="center" wrapText="1"/>
    </xf>
    <xf numFmtId="0" fontId="28" fillId="7" borderId="63" xfId="0" applyFont="1" applyFill="1" applyBorder="1" applyAlignment="1">
      <alignment vertical="center" wrapText="1"/>
    </xf>
    <xf numFmtId="0" fontId="28" fillId="7" borderId="79" xfId="0" applyFont="1" applyFill="1" applyBorder="1" applyAlignment="1">
      <alignment horizontal="center" vertical="center" wrapText="1"/>
    </xf>
    <xf numFmtId="1" fontId="33" fillId="5" borderId="64" xfId="0" applyNumberFormat="1" applyFont="1" applyFill="1" applyBorder="1" applyAlignment="1">
      <alignment horizontal="center" wrapText="1"/>
    </xf>
    <xf numFmtId="2" fontId="7" fillId="5" borderId="89" xfId="0" applyNumberFormat="1" applyFont="1" applyFill="1" applyBorder="1" applyAlignment="1">
      <alignment horizontal="center" vertical="center" wrapText="1"/>
    </xf>
    <xf numFmtId="0" fontId="7" fillId="9" borderId="83"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7" fillId="9" borderId="84" xfId="0" applyFont="1" applyFill="1" applyBorder="1" applyAlignment="1">
      <alignment horizontal="left" vertical="center" wrapText="1"/>
    </xf>
    <xf numFmtId="0" fontId="7" fillId="3" borderId="67" xfId="0" applyFont="1" applyFill="1" applyBorder="1" applyAlignment="1">
      <alignment horizontal="center" vertical="center" wrapText="1"/>
    </xf>
    <xf numFmtId="0" fontId="7" fillId="3" borderId="90" xfId="0" applyFont="1" applyFill="1" applyBorder="1" applyAlignment="1">
      <alignment horizontal="center" vertical="center" wrapText="1"/>
    </xf>
    <xf numFmtId="0" fontId="19" fillId="0" borderId="62" xfId="0" applyFont="1" applyFill="1" applyBorder="1" applyAlignment="1">
      <alignment vertical="center" wrapText="1"/>
    </xf>
    <xf numFmtId="9" fontId="19" fillId="0" borderId="62" xfId="0" applyNumberFormat="1" applyFont="1" applyBorder="1" applyAlignment="1">
      <alignment horizontal="center" vertical="center" wrapText="1"/>
    </xf>
    <xf numFmtId="1" fontId="28" fillId="7" borderId="78" xfId="0" applyNumberFormat="1" applyFont="1" applyFill="1" applyBorder="1" applyAlignment="1">
      <alignment horizontal="center" vertical="center" wrapText="1"/>
    </xf>
    <xf numFmtId="0" fontId="7" fillId="5" borderId="64" xfId="0" applyFont="1" applyFill="1" applyBorder="1" applyAlignment="1">
      <alignment horizontal="center"/>
    </xf>
    <xf numFmtId="1" fontId="7" fillId="5" borderId="64" xfId="0" applyNumberFormat="1" applyFont="1" applyFill="1" applyBorder="1" applyAlignment="1">
      <alignment horizontal="center" vertical="center" wrapText="1"/>
    </xf>
    <xf numFmtId="1" fontId="7" fillId="5" borderId="89" xfId="0" applyNumberFormat="1" applyFont="1" applyFill="1" applyBorder="1" applyAlignment="1">
      <alignment horizontal="center" vertical="center" wrapText="1"/>
    </xf>
    <xf numFmtId="0" fontId="7" fillId="9" borderId="26" xfId="0" applyFont="1" applyFill="1" applyBorder="1" applyAlignment="1">
      <alignment vertical="center" wrapText="1"/>
    </xf>
    <xf numFmtId="0" fontId="7" fillId="9" borderId="25" xfId="0" applyFont="1" applyFill="1" applyBorder="1" applyAlignment="1">
      <alignment vertical="center" wrapText="1"/>
    </xf>
    <xf numFmtId="1" fontId="33" fillId="9" borderId="25" xfId="0" applyNumberFormat="1" applyFont="1" applyFill="1" applyBorder="1" applyAlignment="1">
      <alignment horizontal="center" wrapText="1"/>
    </xf>
    <xf numFmtId="167" fontId="7" fillId="9" borderId="25" xfId="8" applyFont="1" applyFill="1" applyBorder="1" applyAlignment="1">
      <alignment horizontal="center" vertical="center" wrapText="1"/>
    </xf>
    <xf numFmtId="1" fontId="19" fillId="9" borderId="25" xfId="0" applyNumberFormat="1" applyFont="1" applyFill="1" applyBorder="1" applyAlignment="1">
      <alignment horizontal="center" wrapText="1"/>
    </xf>
    <xf numFmtId="167" fontId="7" fillId="9" borderId="57" xfId="8" applyFont="1" applyFill="1" applyBorder="1" applyAlignment="1">
      <alignment horizontal="center" vertical="center" wrapText="1"/>
    </xf>
    <xf numFmtId="2" fontId="7" fillId="5" borderId="64" xfId="0" applyNumberFormat="1" applyFont="1" applyFill="1" applyBorder="1" applyAlignment="1">
      <alignment horizontal="center" vertical="center" wrapText="1"/>
    </xf>
    <xf numFmtId="2" fontId="7" fillId="5" borderId="64" xfId="0" applyNumberFormat="1" applyFont="1" applyFill="1" applyBorder="1" applyAlignment="1">
      <alignment horizontal="center"/>
    </xf>
    <xf numFmtId="1" fontId="33" fillId="9" borderId="0" xfId="0" applyNumberFormat="1" applyFont="1" applyFill="1" applyBorder="1" applyAlignment="1">
      <alignment horizontal="center" wrapText="1"/>
    </xf>
    <xf numFmtId="167" fontId="7" fillId="9" borderId="0" xfId="8" applyFont="1" applyFill="1" applyBorder="1" applyAlignment="1">
      <alignment horizontal="center" vertical="center" wrapText="1"/>
    </xf>
    <xf numFmtId="1" fontId="19" fillId="9" borderId="0" xfId="0" applyNumberFormat="1" applyFont="1" applyFill="1" applyBorder="1" applyAlignment="1">
      <alignment horizontal="center" wrapText="1"/>
    </xf>
    <xf numFmtId="167" fontId="7" fillId="9" borderId="2" xfId="8" applyFont="1" applyFill="1" applyBorder="1" applyAlignment="1">
      <alignment horizontal="center" vertical="center" wrapText="1"/>
    </xf>
    <xf numFmtId="0" fontId="19" fillId="0" borderId="62" xfId="0" applyFont="1" applyFill="1" applyBorder="1" applyAlignment="1">
      <alignment horizontal="left" vertical="center" wrapText="1"/>
    </xf>
    <xf numFmtId="0" fontId="19" fillId="0" borderId="1" xfId="0" applyFont="1" applyBorder="1" applyAlignment="1">
      <alignment vertical="center" wrapText="1"/>
    </xf>
    <xf numFmtId="0" fontId="19" fillId="0" borderId="0" xfId="0" applyFont="1" applyBorder="1" applyAlignment="1">
      <alignment horizontal="center"/>
    </xf>
    <xf numFmtId="0" fontId="19" fillId="0" borderId="2" xfId="0" applyFont="1" applyBorder="1" applyAlignment="1">
      <alignment horizontal="center"/>
    </xf>
    <xf numFmtId="0" fontId="19" fillId="0" borderId="66" xfId="0" applyFont="1" applyBorder="1" applyAlignment="1">
      <alignment horizontal="center" vertical="center" wrapText="1"/>
    </xf>
    <xf numFmtId="0" fontId="19" fillId="0" borderId="63" xfId="0" applyFont="1" applyBorder="1" applyAlignment="1">
      <alignment horizontal="center" vertical="center" wrapText="1"/>
    </xf>
    <xf numFmtId="0" fontId="19" fillId="6" borderId="0" xfId="14" applyFont="1" applyFill="1" applyAlignment="1">
      <alignment vertical="center" wrapText="1"/>
    </xf>
    <xf numFmtId="0" fontId="19" fillId="9" borderId="0" xfId="14" applyFont="1" applyFill="1" applyAlignment="1">
      <alignment vertical="center"/>
    </xf>
    <xf numFmtId="0" fontId="7" fillId="6" borderId="1" xfId="15" applyFont="1" applyFill="1" applyBorder="1" applyAlignment="1">
      <alignment horizontal="center" vertical="center" wrapText="1"/>
    </xf>
    <xf numFmtId="0" fontId="7" fillId="6" borderId="0" xfId="15" applyFont="1" applyFill="1" applyBorder="1" applyAlignment="1">
      <alignment horizontal="center" vertical="center" wrapText="1"/>
    </xf>
    <xf numFmtId="0" fontId="7" fillId="6" borderId="2" xfId="15" applyFont="1" applyFill="1" applyBorder="1" applyAlignment="1">
      <alignment horizontal="center" vertical="center" wrapText="1"/>
    </xf>
    <xf numFmtId="170" fontId="19" fillId="6" borderId="38" xfId="12" applyNumberFormat="1" applyFont="1" applyFill="1" applyBorder="1" applyAlignment="1">
      <alignment horizontal="center" vertical="center" wrapText="1"/>
    </xf>
    <xf numFmtId="1" fontId="19" fillId="6" borderId="38" xfId="12" applyNumberFormat="1" applyFont="1" applyFill="1" applyBorder="1" applyAlignment="1">
      <alignment horizontal="center" vertical="center" wrapText="1"/>
    </xf>
    <xf numFmtId="167" fontId="19" fillId="6" borderId="14" xfId="9" applyNumberFormat="1" applyFont="1" applyFill="1" applyBorder="1" applyAlignment="1">
      <alignment vertical="center" wrapText="1"/>
    </xf>
    <xf numFmtId="172" fontId="7" fillId="6" borderId="42" xfId="12" applyNumberFormat="1" applyFont="1" applyFill="1" applyBorder="1" applyAlignment="1">
      <alignment horizontal="center" vertical="center" wrapText="1"/>
    </xf>
    <xf numFmtId="167" fontId="19" fillId="6" borderId="39" xfId="9" applyNumberFormat="1" applyFont="1" applyFill="1" applyBorder="1" applyAlignment="1">
      <alignment vertical="center" wrapText="1"/>
    </xf>
    <xf numFmtId="1" fontId="7" fillId="6" borderId="42" xfId="14" applyNumberFormat="1" applyFont="1" applyFill="1" applyBorder="1" applyAlignment="1">
      <alignment horizontal="right"/>
    </xf>
    <xf numFmtId="3" fontId="7" fillId="6" borderId="42" xfId="14" applyNumberFormat="1" applyFont="1" applyFill="1" applyBorder="1" applyAlignment="1">
      <alignment horizontal="right"/>
    </xf>
    <xf numFmtId="167" fontId="19" fillId="6" borderId="43" xfId="14" applyNumberFormat="1" applyFont="1" applyFill="1" applyBorder="1" applyAlignment="1"/>
    <xf numFmtId="0" fontId="7" fillId="0" borderId="1" xfId="14" applyFont="1" applyFill="1" applyBorder="1" applyAlignment="1">
      <alignment horizontal="center" vertical="center" wrapText="1"/>
    </xf>
    <xf numFmtId="0" fontId="7" fillId="0" borderId="0" xfId="14" applyFont="1" applyFill="1" applyBorder="1" applyAlignment="1">
      <alignment horizontal="center" vertical="center" wrapText="1"/>
    </xf>
    <xf numFmtId="0" fontId="7" fillId="0" borderId="2" xfId="14" applyFont="1" applyFill="1" applyBorder="1" applyAlignment="1">
      <alignment horizontal="center" vertical="center" wrapText="1"/>
    </xf>
    <xf numFmtId="0" fontId="7" fillId="8" borderId="33" xfId="14" applyFont="1" applyFill="1" applyBorder="1" applyAlignment="1">
      <alignment horizontal="center" vertical="center" wrapText="1"/>
    </xf>
    <xf numFmtId="0" fontId="7" fillId="6" borderId="0" xfId="14" applyFont="1" applyFill="1" applyAlignment="1">
      <alignment vertical="center"/>
    </xf>
    <xf numFmtId="0" fontId="7" fillId="8" borderId="21" xfId="14" applyFont="1" applyFill="1" applyBorder="1" applyAlignment="1">
      <alignment horizontal="center" vertical="center" wrapText="1"/>
    </xf>
    <xf numFmtId="0" fontId="7" fillId="8" borderId="57" xfId="14" applyFont="1" applyFill="1" applyBorder="1" applyAlignment="1">
      <alignment horizontal="center" vertical="center" wrapText="1"/>
    </xf>
    <xf numFmtId="0" fontId="7" fillId="8" borderId="32" xfId="14" applyFont="1" applyFill="1" applyBorder="1" applyAlignment="1">
      <alignment horizontal="center" vertical="center" wrapText="1"/>
    </xf>
    <xf numFmtId="2" fontId="19" fillId="10" borderId="21" xfId="14" applyNumberFormat="1" applyFont="1" applyFill="1" applyBorder="1" applyAlignment="1">
      <alignment horizontal="center" vertical="center" wrapText="1"/>
    </xf>
    <xf numFmtId="2" fontId="19" fillId="10" borderId="14" xfId="14" applyNumberFormat="1" applyFont="1" applyFill="1" applyBorder="1" applyAlignment="1">
      <alignment horizontal="center" vertical="center" wrapText="1"/>
    </xf>
    <xf numFmtId="2" fontId="19" fillId="0" borderId="21" xfId="14" applyNumberFormat="1" applyFont="1" applyFill="1" applyBorder="1" applyAlignment="1">
      <alignment horizontal="center" vertical="center" wrapText="1"/>
    </xf>
    <xf numFmtId="2" fontId="7" fillId="0" borderId="26" xfId="14" applyNumberFormat="1" applyFont="1" applyFill="1" applyBorder="1" applyAlignment="1">
      <alignment horizontal="center" vertical="center"/>
    </xf>
    <xf numFmtId="10" fontId="19" fillId="0" borderId="11" xfId="17" applyNumberFormat="1" applyFont="1" applyFill="1" applyBorder="1" applyAlignment="1">
      <alignment horizontal="center" vertical="center"/>
    </xf>
    <xf numFmtId="2" fontId="7" fillId="0" borderId="11" xfId="14" applyNumberFormat="1" applyFont="1" applyFill="1" applyBorder="1" applyAlignment="1">
      <alignment horizontal="center" vertical="center"/>
    </xf>
    <xf numFmtId="0" fontId="19" fillId="0" borderId="31" xfId="14" applyFont="1" applyBorder="1" applyAlignment="1">
      <alignment vertical="center"/>
    </xf>
    <xf numFmtId="2" fontId="19" fillId="10" borderId="40" xfId="14" applyNumberFormat="1" applyFont="1" applyFill="1" applyBorder="1" applyAlignment="1">
      <alignment horizontal="center" vertical="center" wrapText="1"/>
    </xf>
    <xf numFmtId="2" fontId="19" fillId="10" borderId="45" xfId="14" applyNumberFormat="1" applyFont="1" applyFill="1" applyBorder="1" applyAlignment="1">
      <alignment horizontal="center" vertical="center" wrapText="1"/>
    </xf>
    <xf numFmtId="2" fontId="19" fillId="0" borderId="40" xfId="14" applyNumberFormat="1" applyFont="1" applyFill="1" applyBorder="1" applyAlignment="1">
      <alignment horizontal="center" vertical="center" wrapText="1"/>
    </xf>
    <xf numFmtId="2" fontId="7" fillId="0" borderId="1" xfId="14" applyNumberFormat="1" applyFont="1" applyFill="1" applyBorder="1" applyAlignment="1">
      <alignment horizontal="center" vertical="center"/>
    </xf>
    <xf numFmtId="10" fontId="19" fillId="0" borderId="31" xfId="17" applyNumberFormat="1" applyFont="1" applyFill="1" applyBorder="1" applyAlignment="1">
      <alignment horizontal="center" vertical="center"/>
    </xf>
    <xf numFmtId="2" fontId="7" fillId="0" borderId="31" xfId="14" applyNumberFormat="1" applyFont="1" applyFill="1" applyBorder="1" applyAlignment="1">
      <alignment horizontal="center" vertical="center"/>
    </xf>
    <xf numFmtId="0" fontId="19" fillId="6" borderId="0" xfId="14" applyFont="1" applyFill="1" applyAlignment="1">
      <alignment vertical="center"/>
    </xf>
    <xf numFmtId="0" fontId="19" fillId="0" borderId="11" xfId="14" applyFont="1" applyBorder="1" applyAlignment="1">
      <alignment vertical="center"/>
    </xf>
    <xf numFmtId="0" fontId="19" fillId="0" borderId="11" xfId="14" applyFont="1" applyBorder="1" applyAlignment="1">
      <alignment vertical="center" wrapText="1"/>
    </xf>
    <xf numFmtId="10" fontId="19" fillId="6" borderId="0" xfId="14" applyNumberFormat="1" applyFont="1" applyFill="1" applyAlignment="1">
      <alignment vertical="center"/>
    </xf>
    <xf numFmtId="0" fontId="19" fillId="0" borderId="31" xfId="14" applyFont="1" applyBorder="1" applyAlignment="1">
      <alignment vertical="center" wrapText="1"/>
    </xf>
    <xf numFmtId="10" fontId="19" fillId="0" borderId="32" xfId="17" applyNumberFormat="1" applyFont="1" applyFill="1" applyBorder="1" applyAlignment="1">
      <alignment horizontal="center" vertical="center"/>
    </xf>
    <xf numFmtId="0" fontId="19" fillId="6" borderId="46" xfId="14" applyFont="1" applyFill="1" applyBorder="1" applyAlignment="1">
      <alignment vertical="center" wrapText="1"/>
    </xf>
    <xf numFmtId="0" fontId="19" fillId="6" borderId="46" xfId="14" applyFont="1" applyFill="1" applyBorder="1" applyAlignment="1">
      <alignment vertical="center"/>
    </xf>
    <xf numFmtId="174" fontId="19" fillId="6" borderId="46" xfId="14" applyNumberFormat="1" applyFont="1" applyFill="1" applyBorder="1" applyAlignment="1">
      <alignment vertical="center"/>
    </xf>
    <xf numFmtId="0" fontId="19" fillId="6" borderId="0" xfId="14" applyFont="1" applyFill="1" applyBorder="1" applyAlignment="1">
      <alignment vertical="center" wrapText="1"/>
    </xf>
    <xf numFmtId="0" fontId="19" fillId="6" borderId="1" xfId="14" applyFont="1" applyFill="1" applyBorder="1" applyAlignment="1">
      <alignment vertical="center" wrapText="1"/>
    </xf>
    <xf numFmtId="0" fontId="19" fillId="9" borderId="0" xfId="14" applyFont="1" applyFill="1" applyBorder="1" applyAlignment="1">
      <alignment vertical="center"/>
    </xf>
    <xf numFmtId="0" fontId="19" fillId="9" borderId="2" xfId="14" applyFont="1" applyFill="1" applyBorder="1" applyAlignment="1">
      <alignment vertical="center"/>
    </xf>
    <xf numFmtId="0" fontId="19" fillId="6" borderId="33" xfId="14" applyFont="1" applyFill="1" applyBorder="1" applyAlignment="1">
      <alignment vertical="center" wrapText="1"/>
    </xf>
    <xf numFmtId="0" fontId="19" fillId="6" borderId="6" xfId="14" applyFont="1" applyFill="1" applyBorder="1" applyAlignment="1">
      <alignment vertical="center"/>
    </xf>
    <xf numFmtId="9" fontId="19" fillId="6" borderId="0" xfId="14" applyNumberFormat="1" applyFont="1" applyFill="1" applyBorder="1" applyAlignment="1">
      <alignment vertical="center"/>
    </xf>
    <xf numFmtId="0" fontId="28" fillId="4" borderId="21"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7" fillId="8" borderId="21" xfId="0" applyFont="1" applyFill="1" applyBorder="1" applyAlignment="1">
      <alignment vertical="center" wrapText="1"/>
    </xf>
    <xf numFmtId="0" fontId="19" fillId="8"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19" fillId="9" borderId="57" xfId="0" applyFont="1" applyFill="1" applyBorder="1" applyAlignment="1">
      <alignment horizontal="center" vertical="center" wrapText="1"/>
    </xf>
    <xf numFmtId="0" fontId="19" fillId="0" borderId="57"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3"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9" borderId="13" xfId="0" applyFont="1" applyFill="1" applyBorder="1" applyAlignment="1">
      <alignment horizontal="center" vertical="center" wrapText="1"/>
    </xf>
    <xf numFmtId="0" fontId="7" fillId="9" borderId="13" xfId="0" applyFont="1" applyFill="1" applyBorder="1" applyAlignment="1">
      <alignment horizontal="left" vertical="center" wrapText="1"/>
    </xf>
    <xf numFmtId="0" fontId="19" fillId="9" borderId="14" xfId="0" applyFont="1" applyFill="1" applyBorder="1" applyAlignment="1">
      <alignment horizontal="center" vertical="center" wrapText="1"/>
    </xf>
    <xf numFmtId="0" fontId="19" fillId="9" borderId="13" xfId="0" applyFont="1" applyFill="1" applyBorder="1" applyAlignment="1">
      <alignment horizontal="left" vertical="center" wrapText="1"/>
    </xf>
    <xf numFmtId="0" fontId="19" fillId="0" borderId="13" xfId="0" applyFont="1" applyBorder="1" applyAlignment="1">
      <alignment horizontal="left" vertical="center" wrapText="1"/>
    </xf>
    <xf numFmtId="0" fontId="7" fillId="0" borderId="13" xfId="0" applyFont="1" applyBorder="1" applyAlignment="1">
      <alignment horizontal="center" vertical="center" wrapText="1"/>
    </xf>
    <xf numFmtId="0" fontId="19" fillId="0" borderId="13" xfId="0" applyFont="1" applyBorder="1" applyAlignment="1">
      <alignment vertical="center" wrapText="1"/>
    </xf>
    <xf numFmtId="49" fontId="19" fillId="0" borderId="14" xfId="0" applyNumberFormat="1" applyFont="1" applyBorder="1" applyAlignment="1">
      <alignment horizontal="center" vertical="center" wrapText="1"/>
    </xf>
    <xf numFmtId="0" fontId="19" fillId="0" borderId="8" xfId="0" applyFont="1" applyBorder="1" applyAlignment="1">
      <alignment vertical="center" wrapText="1"/>
    </xf>
    <xf numFmtId="0" fontId="19" fillId="0" borderId="8" xfId="0" applyFont="1" applyBorder="1" applyAlignment="1">
      <alignment horizontal="center" vertical="center" wrapText="1"/>
    </xf>
    <xf numFmtId="49" fontId="19" fillId="0" borderId="9" xfId="0" applyNumberFormat="1" applyFont="1" applyBorder="1" applyAlignment="1">
      <alignment horizontal="center" vertical="center" wrapText="1"/>
    </xf>
    <xf numFmtId="0" fontId="19" fillId="0" borderId="0" xfId="0" applyFont="1" applyFill="1" applyAlignment="1">
      <alignment vertical="center" wrapText="1"/>
    </xf>
    <xf numFmtId="0" fontId="19" fillId="3" borderId="62"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19" fillId="3" borderId="78" xfId="0" applyFont="1" applyFill="1" applyBorder="1" applyAlignment="1">
      <alignment horizontal="center" vertical="center" wrapText="1"/>
    </xf>
    <xf numFmtId="0" fontId="28" fillId="4" borderId="82" xfId="0" applyFont="1" applyFill="1" applyBorder="1" applyAlignment="1">
      <alignment horizontal="centerContinuous" vertical="center" wrapText="1"/>
    </xf>
    <xf numFmtId="0" fontId="19" fillId="0" borderId="0" xfId="0" applyFont="1" applyAlignment="1">
      <alignment vertical="center"/>
    </xf>
    <xf numFmtId="0" fontId="19" fillId="0" borderId="0" xfId="0" applyFont="1" applyBorder="1" applyAlignment="1">
      <alignment vertical="center"/>
    </xf>
    <xf numFmtId="0" fontId="28" fillId="4" borderId="62" xfId="0" applyFont="1" applyFill="1" applyBorder="1" applyAlignment="1">
      <alignment vertical="center"/>
    </xf>
    <xf numFmtId="0" fontId="19" fillId="9" borderId="0" xfId="0" applyFont="1" applyFill="1" applyAlignment="1">
      <alignment vertical="center"/>
    </xf>
    <xf numFmtId="0" fontId="28" fillId="4" borderId="81" xfId="0" applyFont="1" applyFill="1" applyBorder="1" applyAlignment="1">
      <alignment vertical="center"/>
    </xf>
    <xf numFmtId="0" fontId="28" fillId="4" borderId="82" xfId="0" applyFont="1" applyFill="1" applyBorder="1" applyAlignment="1">
      <alignment horizontal="center" vertical="center"/>
    </xf>
    <xf numFmtId="0" fontId="19" fillId="9" borderId="0" xfId="0" applyFont="1" applyFill="1" applyBorder="1" applyAlignment="1">
      <alignment vertical="center"/>
    </xf>
    <xf numFmtId="0" fontId="19" fillId="6" borderId="78" xfId="0" applyFont="1" applyFill="1" applyBorder="1" applyAlignment="1">
      <alignment horizontal="center" vertical="center" wrapText="1"/>
    </xf>
    <xf numFmtId="0" fontId="28" fillId="4" borderId="77" xfId="0" applyFont="1" applyFill="1" applyBorder="1" applyAlignment="1">
      <alignment horizontal="centerContinuous" vertical="center" wrapText="1"/>
    </xf>
    <xf numFmtId="3" fontId="28" fillId="4" borderId="78" xfId="0" applyNumberFormat="1" applyFont="1" applyFill="1" applyBorder="1" applyAlignment="1">
      <alignment horizontal="center" vertical="center"/>
    </xf>
    <xf numFmtId="0" fontId="19" fillId="9" borderId="1" xfId="0" applyFont="1" applyFill="1" applyBorder="1" applyAlignment="1">
      <alignment vertical="center"/>
    </xf>
    <xf numFmtId="0" fontId="19" fillId="9" borderId="2" xfId="0" applyFont="1" applyFill="1" applyBorder="1" applyAlignment="1">
      <alignment vertical="center"/>
    </xf>
    <xf numFmtId="0" fontId="19" fillId="0" borderId="77" xfId="0" applyFont="1" applyBorder="1" applyAlignment="1">
      <alignment horizontal="left" vertical="center" wrapText="1"/>
    </xf>
    <xf numFmtId="0" fontId="28" fillId="4" borderId="81" xfId="0" applyFont="1" applyFill="1" applyBorder="1" applyAlignment="1">
      <alignment vertical="center" wrapText="1"/>
    </xf>
    <xf numFmtId="0" fontId="19" fillId="8" borderId="65" xfId="0" applyFont="1" applyFill="1" applyBorder="1" applyAlignment="1">
      <alignment horizontal="center" vertical="center" wrapText="1"/>
    </xf>
    <xf numFmtId="0" fontId="19" fillId="0" borderId="78" xfId="0" applyFont="1" applyFill="1" applyBorder="1" applyAlignment="1">
      <alignment horizontal="center" vertical="center" wrapText="1"/>
    </xf>
    <xf numFmtId="0" fontId="28" fillId="4" borderId="80" xfId="0" applyFont="1" applyFill="1" applyBorder="1" applyAlignment="1">
      <alignment horizontal="center" vertical="center" wrapText="1"/>
    </xf>
    <xf numFmtId="167" fontId="7" fillId="5" borderId="64" xfId="8" applyFont="1" applyFill="1" applyBorder="1" applyAlignment="1">
      <alignment vertical="center" wrapText="1"/>
    </xf>
    <xf numFmtId="1" fontId="7" fillId="5" borderId="64" xfId="0" applyNumberFormat="1" applyFont="1" applyFill="1" applyBorder="1" applyAlignment="1">
      <alignment horizontal="center" wrapText="1"/>
    </xf>
    <xf numFmtId="2" fontId="19" fillId="0" borderId="78" xfId="0" applyNumberFormat="1" applyFont="1" applyBorder="1" applyAlignment="1">
      <alignment horizontal="center" vertical="center" wrapText="1"/>
    </xf>
    <xf numFmtId="2" fontId="28" fillId="7" borderId="78" xfId="0" applyNumberFormat="1" applyFont="1" applyFill="1" applyBorder="1" applyAlignment="1">
      <alignment horizontal="center" vertical="center" wrapText="1"/>
    </xf>
    <xf numFmtId="2" fontId="28" fillId="7" borderId="66" xfId="0" applyNumberFormat="1" applyFont="1" applyFill="1" applyBorder="1" applyAlignment="1">
      <alignment horizontal="center" vertical="center" wrapText="1"/>
    </xf>
    <xf numFmtId="0" fontId="28" fillId="7" borderId="63" xfId="0" applyFont="1" applyFill="1" applyBorder="1" applyAlignment="1">
      <alignment horizontal="center" vertical="center" wrapText="1"/>
    </xf>
    <xf numFmtId="2" fontId="28" fillId="7" borderId="63" xfId="0" applyNumberFormat="1" applyFont="1" applyFill="1" applyBorder="1" applyAlignment="1">
      <alignment horizontal="center" vertical="center" wrapText="1"/>
    </xf>
    <xf numFmtId="0" fontId="20" fillId="9" borderId="0" xfId="0" applyFont="1" applyFill="1" applyAlignment="1">
      <alignment horizontal="center" vertical="center" wrapText="1"/>
    </xf>
    <xf numFmtId="0" fontId="6" fillId="9" borderId="0" xfId="0" applyFont="1" applyFill="1" applyBorder="1" applyAlignment="1">
      <alignment horizontal="center" vertical="center" wrapText="1"/>
    </xf>
    <xf numFmtId="0" fontId="24" fillId="9" borderId="0"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0" xfId="0" applyFont="1" applyFill="1" applyAlignment="1">
      <alignment horizontal="center"/>
    </xf>
    <xf numFmtId="0" fontId="25" fillId="9" borderId="0" xfId="0" applyFont="1" applyFill="1" applyAlignment="1">
      <alignment horizontal="center"/>
    </xf>
    <xf numFmtId="0" fontId="32" fillId="12" borderId="21" xfId="0" applyFont="1" applyFill="1" applyBorder="1" applyAlignment="1">
      <alignment horizontal="center" vertical="center" wrapText="1"/>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0" fontId="26" fillId="12" borderId="19" xfId="0" applyFont="1" applyFill="1" applyBorder="1" applyAlignment="1">
      <alignment horizontal="center" vertical="center" wrapText="1"/>
    </xf>
    <xf numFmtId="0" fontId="26" fillId="12" borderId="1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13" borderId="21"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35" fillId="12" borderId="21" xfId="0" applyFont="1" applyFill="1" applyBorder="1" applyAlignment="1">
      <alignment horizontal="center" vertical="center" wrapText="1"/>
    </xf>
    <xf numFmtId="0" fontId="35" fillId="12" borderId="13" xfId="0" applyFont="1" applyFill="1" applyBorder="1" applyAlignment="1">
      <alignment horizontal="center" vertical="center" wrapText="1"/>
    </xf>
    <xf numFmtId="0" fontId="35" fillId="12" borderId="14"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19" fillId="9" borderId="25"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49" xfId="0" applyFont="1" applyFill="1" applyBorder="1" applyAlignment="1">
      <alignment horizontal="center" vertical="center" wrapText="1"/>
    </xf>
    <xf numFmtId="0" fontId="7" fillId="0" borderId="83"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91" xfId="0" applyFont="1" applyFill="1" applyBorder="1" applyAlignment="1">
      <alignment horizontal="center" vertical="center" wrapText="1"/>
    </xf>
    <xf numFmtId="0" fontId="19" fillId="0" borderId="26" xfId="0" applyFont="1" applyBorder="1" applyAlignment="1">
      <alignment horizontal="center" vertical="center" wrapText="1"/>
    </xf>
    <xf numFmtId="0" fontId="19" fillId="0" borderId="25"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9" borderId="38" xfId="0" applyFont="1" applyFill="1" applyBorder="1" applyAlignment="1">
      <alignment horizontal="left" vertical="center" wrapText="1"/>
    </xf>
    <xf numFmtId="0" fontId="7" fillId="9" borderId="51" xfId="0" applyFont="1" applyFill="1" applyBorder="1" applyAlignment="1">
      <alignment horizontal="left" vertical="center" wrapText="1"/>
    </xf>
    <xf numFmtId="0" fontId="19" fillId="9" borderId="38" xfId="0" applyFont="1" applyFill="1" applyBorder="1" applyAlignment="1">
      <alignment horizontal="center" vertical="center" wrapText="1"/>
    </xf>
    <xf numFmtId="0" fontId="19" fillId="9" borderId="5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19" fillId="9" borderId="38" xfId="0" applyFont="1" applyFill="1" applyBorder="1" applyAlignment="1">
      <alignment horizontal="left" vertical="center" wrapText="1"/>
    </xf>
    <xf numFmtId="0" fontId="19" fillId="9" borderId="51" xfId="0" applyFont="1" applyFill="1" applyBorder="1" applyAlignment="1">
      <alignment horizontal="left" vertical="center" wrapText="1"/>
    </xf>
    <xf numFmtId="0" fontId="7" fillId="0" borderId="55" xfId="0" applyFont="1" applyBorder="1" applyAlignment="1">
      <alignment horizontal="left" vertical="center" wrapText="1"/>
    </xf>
    <xf numFmtId="0" fontId="7" fillId="0" borderId="25" xfId="0" applyFont="1" applyBorder="1" applyAlignment="1">
      <alignment horizontal="left" vertical="center" wrapText="1"/>
    </xf>
    <xf numFmtId="0" fontId="7" fillId="0" borderId="57" xfId="0" applyFont="1" applyBorder="1" applyAlignment="1">
      <alignment horizontal="left" vertical="center" wrapText="1"/>
    </xf>
    <xf numFmtId="0" fontId="7" fillId="8" borderId="55" xfId="0" applyFont="1" applyFill="1" applyBorder="1" applyAlignment="1">
      <alignment horizontal="left" vertical="center" wrapText="1"/>
    </xf>
    <xf numFmtId="0" fontId="7" fillId="8" borderId="25" xfId="0" applyFont="1" applyFill="1" applyBorder="1" applyAlignment="1">
      <alignment horizontal="left" vertical="center" wrapText="1"/>
    </xf>
    <xf numFmtId="0" fontId="7" fillId="8" borderId="57" xfId="0" applyFont="1" applyFill="1" applyBorder="1" applyAlignment="1">
      <alignment horizontal="left" vertical="center" wrapText="1"/>
    </xf>
    <xf numFmtId="0" fontId="7" fillId="0" borderId="21" xfId="0" applyFont="1" applyBorder="1" applyAlignment="1">
      <alignment horizontal="center" vertical="center" wrapText="1"/>
    </xf>
    <xf numFmtId="0" fontId="7" fillId="9" borderId="21" xfId="0" applyFont="1" applyFill="1" applyBorder="1" applyAlignment="1">
      <alignment horizontal="center" vertical="center" wrapText="1"/>
    </xf>
    <xf numFmtId="0" fontId="34" fillId="4" borderId="33" xfId="15" applyFont="1" applyFill="1" applyBorder="1" applyAlignment="1">
      <alignment horizontal="center" vertical="center" wrapText="1"/>
    </xf>
    <xf numFmtId="0" fontId="34" fillId="4" borderId="46" xfId="15" applyFont="1" applyFill="1" applyBorder="1" applyAlignment="1">
      <alignment horizontal="center" vertical="center" wrapText="1"/>
    </xf>
    <xf numFmtId="0" fontId="34" fillId="4" borderId="6" xfId="15" applyFont="1" applyFill="1" applyBorder="1" applyAlignment="1">
      <alignment horizontal="center" vertical="center" wrapText="1"/>
    </xf>
    <xf numFmtId="0" fontId="7" fillId="8" borderId="33" xfId="14" applyFont="1" applyFill="1" applyBorder="1" applyAlignment="1">
      <alignment horizontal="center" vertical="center" wrapText="1"/>
    </xf>
    <xf numFmtId="0" fontId="7" fillId="8" borderId="58" xfId="14" applyFont="1" applyFill="1" applyBorder="1" applyAlignment="1">
      <alignment horizontal="center" vertical="center" wrapText="1"/>
    </xf>
    <xf numFmtId="0" fontId="7" fillId="8" borderId="30" xfId="14" applyFont="1" applyFill="1" applyBorder="1" applyAlignment="1">
      <alignment horizontal="center" vertical="center" wrapText="1"/>
    </xf>
    <xf numFmtId="0" fontId="7" fillId="8" borderId="31" xfId="14" applyFont="1" applyFill="1" applyBorder="1" applyAlignment="1">
      <alignment horizontal="center" vertical="center" wrapText="1"/>
    </xf>
    <xf numFmtId="0" fontId="7" fillId="8" borderId="32" xfId="14" applyFont="1" applyFill="1" applyBorder="1" applyAlignment="1">
      <alignment horizontal="center" vertical="center" wrapText="1"/>
    </xf>
    <xf numFmtId="0" fontId="7" fillId="8" borderId="59" xfId="14" applyFont="1" applyFill="1" applyBorder="1" applyAlignment="1">
      <alignment horizontal="center" vertical="center" wrapText="1"/>
    </xf>
    <xf numFmtId="0" fontId="30" fillId="4" borderId="1" xfId="15" applyFont="1" applyFill="1" applyBorder="1" applyAlignment="1">
      <alignment horizontal="center" vertical="center" wrapText="1"/>
    </xf>
    <xf numFmtId="0" fontId="30" fillId="4" borderId="0" xfId="15" applyFont="1" applyFill="1" applyBorder="1" applyAlignment="1">
      <alignment horizontal="center" vertical="center" wrapText="1"/>
    </xf>
    <xf numFmtId="0" fontId="30" fillId="4" borderId="2" xfId="15" applyFont="1" applyFill="1" applyBorder="1" applyAlignment="1">
      <alignment horizontal="center" vertical="center" wrapText="1"/>
    </xf>
    <xf numFmtId="0" fontId="35" fillId="4" borderId="1" xfId="15" applyFont="1" applyFill="1" applyBorder="1" applyAlignment="1">
      <alignment horizontal="center" vertical="center" wrapText="1"/>
    </xf>
    <xf numFmtId="0" fontId="35" fillId="4" borderId="0" xfId="15" applyFont="1" applyFill="1" applyBorder="1" applyAlignment="1">
      <alignment horizontal="center" vertical="center" wrapText="1"/>
    </xf>
    <xf numFmtId="0" fontId="35" fillId="4" borderId="2" xfId="15" applyFont="1" applyFill="1" applyBorder="1" applyAlignment="1">
      <alignment horizontal="center" vertical="center" wrapText="1"/>
    </xf>
    <xf numFmtId="0" fontId="7" fillId="6" borderId="1" xfId="14" applyFont="1" applyFill="1" applyBorder="1" applyAlignment="1">
      <alignment horizontal="center" vertical="center" wrapText="1"/>
    </xf>
    <xf numFmtId="0" fontId="7" fillId="6" borderId="0" xfId="14" applyFont="1" applyFill="1" applyBorder="1" applyAlignment="1">
      <alignment horizontal="center" vertical="center" wrapText="1"/>
    </xf>
    <xf numFmtId="0" fontId="7" fillId="6" borderId="2" xfId="14" applyFont="1" applyFill="1" applyBorder="1" applyAlignment="1">
      <alignment horizontal="center" vertical="center" wrapText="1"/>
    </xf>
    <xf numFmtId="0" fontId="7" fillId="8" borderId="28" xfId="14" applyFont="1" applyFill="1" applyBorder="1" applyAlignment="1">
      <alignment horizontal="center" vertical="center" wrapText="1"/>
    </xf>
    <xf numFmtId="0" fontId="7" fillId="8" borderId="60" xfId="14" applyFont="1" applyFill="1" applyBorder="1" applyAlignment="1">
      <alignment horizontal="center" vertical="center"/>
    </xf>
    <xf numFmtId="0" fontId="7" fillId="8" borderId="1" xfId="14" applyFont="1" applyFill="1" applyBorder="1" applyAlignment="1">
      <alignment horizontal="center" vertical="center" wrapText="1"/>
    </xf>
    <xf numFmtId="0" fontId="7" fillId="8" borderId="34" xfId="14" applyFont="1" applyFill="1" applyBorder="1" applyAlignment="1">
      <alignment horizontal="center" vertical="center" wrapText="1"/>
    </xf>
    <xf numFmtId="0" fontId="7" fillId="8" borderId="6" xfId="14" applyFont="1" applyFill="1" applyBorder="1" applyAlignment="1">
      <alignment horizontal="center" vertical="center" wrapText="1"/>
    </xf>
    <xf numFmtId="0" fontId="7" fillId="6" borderId="52" xfId="14" applyFont="1" applyFill="1" applyBorder="1" applyAlignment="1">
      <alignment horizontal="left" vertical="center" wrapText="1"/>
    </xf>
    <xf numFmtId="0" fontId="7" fillId="6" borderId="3" xfId="14" applyFont="1" applyFill="1" applyBorder="1" applyAlignment="1">
      <alignment horizontal="left" vertical="center" wrapText="1"/>
    </xf>
    <xf numFmtId="0" fontId="7" fillId="6" borderId="4" xfId="14" applyFont="1" applyFill="1" applyBorder="1" applyAlignment="1">
      <alignment horizontal="left" vertical="center" wrapText="1"/>
    </xf>
    <xf numFmtId="3" fontId="7" fillId="8" borderId="47" xfId="14" applyNumberFormat="1" applyFont="1" applyFill="1" applyBorder="1" applyAlignment="1">
      <alignment horizontal="center" vertical="center" wrapText="1"/>
    </xf>
    <xf numFmtId="3" fontId="7" fillId="8" borderId="37" xfId="14" applyNumberFormat="1" applyFont="1" applyFill="1" applyBorder="1" applyAlignment="1">
      <alignment horizontal="center" vertical="center" wrapText="1"/>
    </xf>
    <xf numFmtId="3" fontId="7" fillId="8" borderId="5" xfId="14" applyNumberFormat="1" applyFont="1" applyFill="1" applyBorder="1" applyAlignment="1">
      <alignment horizontal="center" vertical="center" wrapText="1"/>
    </xf>
    <xf numFmtId="3" fontId="7" fillId="8" borderId="29" xfId="14" applyNumberFormat="1" applyFont="1" applyFill="1" applyBorder="1" applyAlignment="1">
      <alignment horizontal="center" vertical="center" wrapText="1"/>
    </xf>
    <xf numFmtId="3" fontId="7" fillId="8" borderId="50" xfId="14" applyNumberFormat="1" applyFont="1" applyFill="1" applyBorder="1" applyAlignment="1">
      <alignment horizontal="center" vertical="center" wrapText="1"/>
    </xf>
    <xf numFmtId="3" fontId="7" fillId="8" borderId="51" xfId="14" applyNumberFormat="1" applyFont="1" applyFill="1" applyBorder="1" applyAlignment="1">
      <alignment horizontal="center" vertical="center" wrapText="1"/>
    </xf>
    <xf numFmtId="3" fontId="7" fillId="6" borderId="52" xfId="14" applyNumberFormat="1" applyFont="1" applyFill="1" applyBorder="1" applyAlignment="1">
      <alignment horizontal="left" vertical="center" wrapText="1"/>
    </xf>
    <xf numFmtId="3" fontId="7" fillId="6" borderId="53" xfId="14" applyNumberFormat="1" applyFont="1" applyFill="1" applyBorder="1" applyAlignment="1">
      <alignment horizontal="left" vertical="center" wrapText="1"/>
    </xf>
    <xf numFmtId="3" fontId="7" fillId="8" borderId="48" xfId="14" applyNumberFormat="1" applyFont="1" applyFill="1" applyBorder="1" applyAlignment="1">
      <alignment horizontal="center" vertical="center" wrapText="1"/>
    </xf>
    <xf numFmtId="3" fontId="7" fillId="8" borderId="24" xfId="14" applyNumberFormat="1" applyFont="1" applyFill="1" applyBorder="1" applyAlignment="1">
      <alignment horizontal="center" vertical="center" wrapText="1"/>
    </xf>
    <xf numFmtId="3" fontId="7" fillId="8" borderId="56" xfId="14" applyNumberFormat="1" applyFont="1" applyFill="1" applyBorder="1" applyAlignment="1">
      <alignment horizontal="center" vertical="center" wrapText="1"/>
    </xf>
    <xf numFmtId="0" fontId="34" fillId="4" borderId="0" xfId="15" applyFont="1" applyFill="1" applyBorder="1" applyAlignment="1">
      <alignment horizontal="center" vertical="center" wrapText="1"/>
    </xf>
    <xf numFmtId="0" fontId="28" fillId="4" borderId="0" xfId="15" applyFont="1" applyFill="1" applyBorder="1" applyAlignment="1">
      <alignment horizontal="center" vertical="center" wrapText="1"/>
    </xf>
    <xf numFmtId="0" fontId="7" fillId="6" borderId="34" xfId="15" applyFont="1" applyFill="1" applyBorder="1" applyAlignment="1">
      <alignment horizontal="center" vertical="center" wrapText="1"/>
    </xf>
    <xf numFmtId="0" fontId="7" fillId="6" borderId="36" xfId="15" applyFont="1" applyFill="1" applyBorder="1" applyAlignment="1">
      <alignment horizontal="center" vertical="center" wrapText="1"/>
    </xf>
    <xf numFmtId="0" fontId="7" fillId="6" borderId="35" xfId="15" applyFont="1" applyFill="1" applyBorder="1" applyAlignment="1">
      <alignment horizontal="center" vertical="center" wrapText="1"/>
    </xf>
    <xf numFmtId="0" fontId="7" fillId="5" borderId="88" xfId="0" applyFont="1" applyFill="1" applyBorder="1" applyAlignment="1">
      <alignment vertical="center" wrapText="1"/>
    </xf>
    <xf numFmtId="0" fontId="7" fillId="5" borderId="64" xfId="0" applyFont="1" applyFill="1" applyBorder="1" applyAlignment="1">
      <alignment vertical="center" wrapText="1"/>
    </xf>
    <xf numFmtId="0" fontId="7" fillId="8" borderId="96" xfId="0" applyFont="1" applyFill="1" applyBorder="1" applyAlignment="1">
      <alignment horizontal="left" vertical="center" wrapText="1"/>
    </xf>
    <xf numFmtId="0" fontId="7" fillId="8" borderId="97" xfId="0" applyFont="1" applyFill="1" applyBorder="1" applyAlignment="1">
      <alignment horizontal="left" vertical="center" wrapText="1"/>
    </xf>
    <xf numFmtId="0" fontId="28" fillId="7" borderId="87" xfId="0" applyFont="1" applyFill="1" applyBorder="1" applyAlignment="1">
      <alignment horizontal="right" vertical="center" wrapText="1"/>
    </xf>
    <xf numFmtId="0" fontId="28" fillId="7" borderId="68" xfId="0" applyFont="1" applyFill="1" applyBorder="1" applyAlignment="1">
      <alignment horizontal="right" vertical="center" wrapText="1"/>
    </xf>
    <xf numFmtId="0" fontId="19" fillId="0" borderId="87" xfId="0" applyFont="1" applyBorder="1" applyAlignment="1">
      <alignment horizontal="left" vertical="center" wrapText="1"/>
    </xf>
    <xf numFmtId="0" fontId="19" fillId="0" borderId="68" xfId="0" applyFont="1" applyBorder="1" applyAlignment="1">
      <alignment horizontal="left" vertical="center" wrapText="1"/>
    </xf>
    <xf numFmtId="0" fontId="19" fillId="0" borderId="87" xfId="0" applyFont="1" applyFill="1" applyBorder="1" applyAlignment="1">
      <alignment horizontal="left" vertical="center" wrapText="1"/>
    </xf>
    <xf numFmtId="0" fontId="19" fillId="0" borderId="68" xfId="0" applyFont="1" applyFill="1" applyBorder="1" applyAlignment="1">
      <alignment horizontal="left" vertical="center" wrapText="1"/>
    </xf>
    <xf numFmtId="3" fontId="7" fillId="14" borderId="73" xfId="0" applyNumberFormat="1" applyFont="1" applyFill="1" applyBorder="1" applyAlignment="1">
      <alignment horizontal="center" vertical="center" wrapText="1"/>
    </xf>
    <xf numFmtId="3" fontId="7" fillId="14" borderId="74" xfId="0" applyNumberFormat="1" applyFont="1" applyFill="1" applyBorder="1" applyAlignment="1">
      <alignment horizontal="center" vertical="center" wrapText="1"/>
    </xf>
    <xf numFmtId="3" fontId="7" fillId="14" borderId="86" xfId="0" applyNumberFormat="1" applyFont="1" applyFill="1" applyBorder="1" applyAlignment="1">
      <alignment horizontal="center" vertical="center" wrapText="1"/>
    </xf>
    <xf numFmtId="0" fontId="34" fillId="4" borderId="33" xfId="15" applyFont="1" applyFill="1" applyBorder="1" applyAlignment="1">
      <alignment horizontal="center"/>
    </xf>
    <xf numFmtId="0" fontId="34" fillId="4" borderId="46" xfId="15" applyFont="1" applyFill="1" applyBorder="1" applyAlignment="1">
      <alignment horizontal="center"/>
    </xf>
    <xf numFmtId="0" fontId="34" fillId="4" borderId="6" xfId="15" applyFont="1" applyFill="1" applyBorder="1" applyAlignment="1">
      <alignment horizontal="center"/>
    </xf>
    <xf numFmtId="0" fontId="7" fillId="8" borderId="85" xfId="0" applyFont="1" applyFill="1" applyBorder="1" applyAlignment="1">
      <alignment horizontal="center" vertical="center" wrapText="1"/>
    </xf>
    <xf numFmtId="0" fontId="7" fillId="8" borderId="67" xfId="0" applyFont="1" applyFill="1" applyBorder="1" applyAlignment="1">
      <alignment horizontal="center" vertical="center" wrapText="1"/>
    </xf>
    <xf numFmtId="0" fontId="30" fillId="4" borderId="1" xfId="15" applyFont="1" applyFill="1" applyBorder="1" applyAlignment="1">
      <alignment horizontal="center"/>
    </xf>
    <xf numFmtId="0" fontId="30" fillId="4" borderId="0" xfId="15" applyFont="1" applyFill="1" applyBorder="1" applyAlignment="1">
      <alignment horizontal="center"/>
    </xf>
    <xf numFmtId="0" fontId="30" fillId="4" borderId="2" xfId="15" applyFont="1" applyFill="1" applyBorder="1" applyAlignment="1">
      <alignment horizontal="center"/>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7" fillId="8" borderId="87" xfId="0" applyFont="1" applyFill="1" applyBorder="1" applyAlignment="1">
      <alignment horizontal="left" vertical="center" wrapText="1"/>
    </xf>
    <xf numFmtId="0" fontId="7" fillId="8" borderId="68"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7" fillId="5" borderId="66"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5" borderId="79" xfId="0" applyFont="1" applyFill="1" applyBorder="1" applyAlignment="1">
      <alignment horizontal="center" vertical="center" wrapText="1"/>
    </xf>
    <xf numFmtId="0" fontId="28" fillId="4" borderId="0"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77" xfId="0" applyFont="1" applyFill="1" applyBorder="1" applyAlignment="1">
      <alignment horizontal="center" vertical="center" wrapText="1"/>
    </xf>
    <xf numFmtId="0" fontId="28" fillId="4" borderId="62" xfId="0" applyFont="1" applyFill="1" applyBorder="1" applyAlignment="1">
      <alignment horizontal="center" vertical="center" wrapText="1"/>
    </xf>
    <xf numFmtId="0" fontId="28" fillId="4" borderId="78" xfId="0" applyFont="1" applyFill="1" applyBorder="1" applyAlignment="1">
      <alignment horizontal="center" vertical="center" wrapText="1"/>
    </xf>
    <xf numFmtId="0" fontId="7" fillId="8" borderId="62" xfId="0" applyFont="1" applyFill="1" applyBorder="1" applyAlignment="1">
      <alignment horizontal="center" vertical="center" wrapText="1"/>
    </xf>
    <xf numFmtId="0" fontId="7" fillId="8" borderId="77"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34" fillId="4" borderId="33" xfId="15" applyFont="1" applyFill="1" applyBorder="1" applyAlignment="1">
      <alignment horizontal="center" vertical="center"/>
    </xf>
    <xf numFmtId="0" fontId="34" fillId="4" borderId="46" xfId="15" applyFont="1" applyFill="1" applyBorder="1" applyAlignment="1">
      <alignment horizontal="center" vertical="center"/>
    </xf>
    <xf numFmtId="0" fontId="34" fillId="4" borderId="6" xfId="15" applyFont="1" applyFill="1" applyBorder="1" applyAlignment="1">
      <alignment horizontal="center" vertical="center"/>
    </xf>
    <xf numFmtId="0" fontId="30" fillId="4" borderId="1" xfId="15" applyFont="1" applyFill="1" applyBorder="1" applyAlignment="1">
      <alignment horizontal="center" vertical="center"/>
    </xf>
    <xf numFmtId="0" fontId="30" fillId="4" borderId="0" xfId="15" applyFont="1" applyFill="1" applyBorder="1" applyAlignment="1">
      <alignment horizontal="center" vertical="center"/>
    </xf>
    <xf numFmtId="0" fontId="30" fillId="4" borderId="2" xfId="15"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19" fillId="0" borderId="1" xfId="0" applyFont="1" applyBorder="1" applyAlignment="1">
      <alignment horizontal="center" vertical="center"/>
    </xf>
    <xf numFmtId="0" fontId="19" fillId="0" borderId="0" xfId="0" applyFont="1" applyBorder="1" applyAlignment="1">
      <alignment horizontal="center" vertical="center"/>
    </xf>
    <xf numFmtId="0" fontId="19" fillId="0" borderId="2" xfId="0" applyFont="1" applyBorder="1" applyAlignment="1">
      <alignment horizontal="center" vertical="center"/>
    </xf>
    <xf numFmtId="0" fontId="19" fillId="0" borderId="83"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84" xfId="0" applyFont="1" applyFill="1" applyBorder="1" applyAlignment="1">
      <alignment horizontal="center" vertical="center" wrapText="1"/>
    </xf>
    <xf numFmtId="0" fontId="34" fillId="4" borderId="23" xfId="15" applyFont="1" applyFill="1" applyBorder="1" applyAlignment="1">
      <alignment horizontal="center" vertical="center" wrapText="1"/>
    </xf>
    <xf numFmtId="0" fontId="34" fillId="4" borderId="24" xfId="15" applyFont="1" applyFill="1" applyBorder="1" applyAlignment="1">
      <alignment horizontal="center" vertical="center" wrapText="1"/>
    </xf>
    <xf numFmtId="0" fontId="34" fillId="4" borderId="56" xfId="15" applyFont="1" applyFill="1" applyBorder="1" applyAlignment="1">
      <alignment horizontal="center" vertical="center" wrapText="1"/>
    </xf>
    <xf numFmtId="0" fontId="19" fillId="0" borderId="34" xfId="0" applyFont="1" applyBorder="1" applyAlignment="1">
      <alignment horizontal="left" vertical="center" wrapText="1"/>
    </xf>
    <xf numFmtId="0" fontId="19" fillId="0" borderId="36" xfId="0" applyFont="1" applyBorder="1" applyAlignment="1">
      <alignment horizontal="left" vertical="center" wrapText="1"/>
    </xf>
    <xf numFmtId="0" fontId="19" fillId="0" borderId="35" xfId="0" applyFont="1" applyBorder="1" applyAlignment="1">
      <alignment horizontal="left" vertical="center" wrapText="1"/>
    </xf>
    <xf numFmtId="0" fontId="30" fillId="4" borderId="26" xfId="15" applyFont="1" applyFill="1" applyBorder="1" applyAlignment="1">
      <alignment horizontal="center" vertical="center" wrapText="1"/>
    </xf>
    <xf numFmtId="0" fontId="30" fillId="4" borderId="25" xfId="15" applyFont="1" applyFill="1" applyBorder="1" applyAlignment="1">
      <alignment horizontal="center" vertical="center" wrapText="1"/>
    </xf>
    <xf numFmtId="0" fontId="30" fillId="4" borderId="57" xfId="15" applyFont="1" applyFill="1" applyBorder="1" applyAlignment="1">
      <alignment horizontal="center" vertical="center" wrapText="1"/>
    </xf>
    <xf numFmtId="0" fontId="19" fillId="0" borderId="26" xfId="0" applyFont="1" applyBorder="1" applyAlignment="1">
      <alignment horizontal="center" vertical="center"/>
    </xf>
    <xf numFmtId="0" fontId="19" fillId="0" borderId="25" xfId="0" applyFont="1" applyBorder="1" applyAlignment="1">
      <alignment horizontal="center" vertical="center"/>
    </xf>
    <xf numFmtId="0" fontId="19" fillId="0" borderId="57" xfId="0" applyFont="1" applyBorder="1" applyAlignment="1">
      <alignment horizontal="center" vertical="center"/>
    </xf>
    <xf numFmtId="0" fontId="7" fillId="0" borderId="92" xfId="15" applyFont="1" applyBorder="1" applyAlignment="1">
      <alignment horizontal="center" vertical="center" wrapText="1"/>
    </xf>
    <xf numFmtId="0" fontId="7" fillId="0" borderId="69" xfId="15" applyFont="1" applyBorder="1" applyAlignment="1">
      <alignment horizontal="center" vertical="center" wrapText="1"/>
    </xf>
    <xf numFmtId="0" fontId="7" fillId="0" borderId="93" xfId="15" applyFont="1" applyBorder="1" applyAlignment="1">
      <alignment horizontal="center" vertical="center" wrapText="1"/>
    </xf>
    <xf numFmtId="0" fontId="19" fillId="9" borderId="83"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9"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3" xfId="0" applyFont="1" applyFill="1" applyBorder="1" applyAlignment="1">
      <alignment horizontal="center" vertical="center" wrapText="1"/>
    </xf>
    <xf numFmtId="0" fontId="28" fillId="4" borderId="79" xfId="0" applyFont="1" applyFill="1" applyBorder="1" applyAlignment="1">
      <alignment horizontal="center" vertical="center" wrapText="1"/>
    </xf>
    <xf numFmtId="0" fontId="7" fillId="0" borderId="92"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 fillId="8" borderId="70" xfId="0" applyFont="1" applyFill="1" applyBorder="1" applyAlignment="1">
      <alignment horizontal="center" vertical="center" wrapText="1"/>
    </xf>
    <xf numFmtId="0" fontId="7" fillId="8" borderId="65" xfId="0" applyFont="1" applyFill="1" applyBorder="1" applyAlignment="1">
      <alignment horizontal="center" vertical="center" wrapText="1"/>
    </xf>
    <xf numFmtId="0" fontId="7" fillId="8" borderId="94" xfId="0" applyFont="1" applyFill="1" applyBorder="1" applyAlignment="1">
      <alignment horizontal="center" vertical="center" wrapText="1"/>
    </xf>
    <xf numFmtId="0" fontId="7" fillId="8" borderId="95"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5" borderId="72" xfId="0" applyFont="1" applyFill="1" applyBorder="1" applyAlignment="1">
      <alignment horizontal="center" vertical="center" wrapText="1"/>
    </xf>
    <xf numFmtId="0" fontId="7" fillId="5" borderId="76" xfId="0" applyFont="1" applyFill="1" applyBorder="1" applyAlignment="1">
      <alignment horizontal="center" vertical="center" wrapText="1"/>
    </xf>
    <xf numFmtId="0" fontId="10" fillId="0" borderId="0" xfId="0" applyFont="1" applyFill="1" applyBorder="1" applyAlignment="1" applyProtection="1">
      <alignment horizontal="center" wrapText="1"/>
      <protection hidden="1"/>
    </xf>
    <xf numFmtId="0" fontId="10" fillId="5" borderId="0" xfId="15" applyFont="1" applyFill="1" applyBorder="1" applyAlignment="1">
      <alignment horizontal="center"/>
    </xf>
    <xf numFmtId="0" fontId="11" fillId="0" borderId="0" xfId="15" applyFont="1" applyBorder="1" applyAlignment="1">
      <alignment horizontal="center" wrapText="1"/>
    </xf>
    <xf numFmtId="0" fontId="10" fillId="2" borderId="30"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10" fillId="2" borderId="32"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10" fillId="2" borderId="35" xfId="0" applyFont="1" applyFill="1" applyBorder="1" applyAlignment="1" applyProtection="1">
      <alignment horizontal="center" vertical="center" wrapText="1"/>
      <protection hidden="1"/>
    </xf>
    <xf numFmtId="49" fontId="8" fillId="0" borderId="30" xfId="15" applyNumberFormat="1" applyFont="1" applyBorder="1" applyAlignment="1">
      <alignment horizontal="center" vertical="center" wrapText="1"/>
    </xf>
    <xf numFmtId="49" fontId="8" fillId="0" borderId="31" xfId="15" applyNumberFormat="1" applyFont="1" applyBorder="1" applyAlignment="1">
      <alignment horizontal="center" vertical="center" wrapText="1"/>
    </xf>
    <xf numFmtId="49" fontId="8" fillId="0" borderId="32" xfId="15" applyNumberFormat="1" applyFont="1" applyBorder="1" applyAlignment="1">
      <alignment horizontal="center" vertical="center" wrapText="1"/>
    </xf>
    <xf numFmtId="0" fontId="10" fillId="2" borderId="33"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center" wrapText="1"/>
      <protection hidden="1"/>
    </xf>
    <xf numFmtId="3" fontId="7" fillId="5" borderId="66" xfId="0" applyNumberFormat="1" applyFont="1" applyFill="1" applyBorder="1" applyAlignment="1">
      <alignment horizontal="center" vertical="center" wrapText="1"/>
    </xf>
    <xf numFmtId="0" fontId="19" fillId="0" borderId="75"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76" xfId="0" applyFont="1" applyFill="1" applyBorder="1" applyAlignment="1">
      <alignment horizontal="center" vertical="center" wrapText="1"/>
    </xf>
  </cellXfs>
  <cellStyles count="18">
    <cellStyle name="F2" xfId="1"/>
    <cellStyle name="F3" xfId="2"/>
    <cellStyle name="F4" xfId="3"/>
    <cellStyle name="F5" xfId="4"/>
    <cellStyle name="F6" xfId="5"/>
    <cellStyle name="F7" xfId="6"/>
    <cellStyle name="F8" xfId="7"/>
    <cellStyle name="Millares" xfId="8" builtinId="3"/>
    <cellStyle name="Millares 2" xfId="9"/>
    <cellStyle name="Millares_Evaluacion Final CM-GTM-030-2001" xfId="10"/>
    <cellStyle name="Moneda" xfId="11" builtinId="4"/>
    <cellStyle name="Moneda 2" xfId="12"/>
    <cellStyle name="Moneda 3" xfId="13"/>
    <cellStyle name="Normal" xfId="0" builtinId="0"/>
    <cellStyle name="Normal 2" xfId="14"/>
    <cellStyle name="Normal_CAPACIDAD" xfId="15"/>
    <cellStyle name="Porcentaje" xfId="16" builtinId="5"/>
    <cellStyle name="Porcentaje 2"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5.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3</xdr:row>
      <xdr:rowOff>9525</xdr:rowOff>
    </xdr:from>
    <xdr:to>
      <xdr:col>6</xdr:col>
      <xdr:colOff>523875</xdr:colOff>
      <xdr:row>12</xdr:row>
      <xdr:rowOff>76200</xdr:rowOff>
    </xdr:to>
    <xdr:pic>
      <xdr:nvPicPr>
        <xdr:cNvPr id="1468"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4425" y="990600"/>
          <a:ext cx="398145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pic>
      <xdr:nvPicPr>
        <xdr:cNvPr id="6046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pic>
      <xdr:nvPicPr>
        <xdr:cNvPr id="5811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pic>
      <xdr:nvPicPr>
        <xdr:cNvPr id="996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6550" y="466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0</xdr:colOff>
      <xdr:row>2</xdr:row>
      <xdr:rowOff>0</xdr:rowOff>
    </xdr:to>
    <xdr:pic>
      <xdr:nvPicPr>
        <xdr:cNvPr id="358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438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0</xdr:colOff>
      <xdr:row>8</xdr:row>
      <xdr:rowOff>0</xdr:rowOff>
    </xdr:to>
    <xdr:pic>
      <xdr:nvPicPr>
        <xdr:cNvPr id="6255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4575" y="514350"/>
          <a:ext cx="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4</xdr:row>
      <xdr:rowOff>152400</xdr:rowOff>
    </xdr:from>
    <xdr:to>
      <xdr:col>9</xdr:col>
      <xdr:colOff>0</xdr:colOff>
      <xdr:row>8</xdr:row>
      <xdr:rowOff>0</xdr:rowOff>
    </xdr:to>
    <xdr:pic>
      <xdr:nvPicPr>
        <xdr:cNvPr id="62557"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34575" y="838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8</xdr:row>
      <xdr:rowOff>0</xdr:rowOff>
    </xdr:from>
    <xdr:to>
      <xdr:col>8</xdr:col>
      <xdr:colOff>1066800</xdr:colOff>
      <xdr:row>8</xdr:row>
      <xdr:rowOff>0</xdr:rowOff>
    </xdr:to>
    <xdr:pic>
      <xdr:nvPicPr>
        <xdr:cNvPr id="62558"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00925" y="1714500"/>
          <a:ext cx="2533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0</xdr:row>
      <xdr:rowOff>0</xdr:rowOff>
    </xdr:from>
    <xdr:to>
      <xdr:col>8</xdr:col>
      <xdr:colOff>1066800</xdr:colOff>
      <xdr:row>0</xdr:row>
      <xdr:rowOff>0</xdr:rowOff>
    </xdr:to>
    <xdr:pic>
      <xdr:nvPicPr>
        <xdr:cNvPr id="62559"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00925" y="0"/>
          <a:ext cx="2533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ICITAC\IDU\ST-1197\ANEXO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ristian\EVALUACIONES%20BERNARDO\AGOSTO-2000\IDU-LP-DTE-058-2000\LICITACIONES\IDU-LP-DTE-108-99\Jco\Evaluaciones\FRANCISCO\IDU-CM-GPL-007-98\Fernando\licitaciones\idu-lp-st-05-97\EXP-LP-05-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bogdc01\Documents_Users\Califica%20Previsora\RTVC\ICBF%20%20-%20CALIFICACI&#211;N\CALIFICACION%20ICBF%20_%20FINAL\ICA\Califica_ICA%20_Sep_23_2005\Documents%20and%20Settings\nneira\Mis%20documentos\LICITACI&#211;N%20SEGUROS%20-%202005\CALIFICACI&#211;N%20DE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vasquez/AppData/Local/Microsoft/Windows/Temporary%20Internet%20Files/Content.IE5/TV777ZVV/DA_PROCESO_14-1-110029_126002000_97724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2"/>
    </sheetNames>
    <sheetDataSet>
      <sheetData sheetId="0" refreshError="1">
        <row r="92">
          <cell r="B92" t="str">
            <v>INSTITUTO  DE  DESARROLLO  URBANO</v>
          </cell>
        </row>
        <row r="93">
          <cell r="B93" t="str">
            <v>PROYECTO: AVENIDA CIUDAD DE CALI</v>
          </cell>
          <cell r="I93" t="str">
            <v>SECTOR :</v>
          </cell>
          <cell r="J93" t="str">
            <v>CALLE 13 - AVENIDA  AMERICAS</v>
          </cell>
        </row>
        <row r="95">
          <cell r="B95" t="str">
            <v>CAP.</v>
          </cell>
          <cell r="C95" t="str">
            <v>ITEM</v>
          </cell>
          <cell r="D95" t="str">
            <v>ESP. GEN.</v>
          </cell>
          <cell r="E95" t="str">
            <v>ESP. PART.</v>
          </cell>
          <cell r="F95" t="str">
            <v>G.P.P.</v>
          </cell>
          <cell r="G95" t="str">
            <v>G. AJUSTE</v>
          </cell>
          <cell r="H95" t="str">
            <v>DESCRIPCION</v>
          </cell>
          <cell r="I95" t="str">
            <v>UN.</v>
          </cell>
          <cell r="J95" t="str">
            <v>CANTID.</v>
          </cell>
          <cell r="K95" t="str">
            <v>V/UNITARIO</v>
          </cell>
          <cell r="L95" t="str">
            <v>V/PARCIAL</v>
          </cell>
          <cell r="M95" t="str">
            <v>V/CAPITULO</v>
          </cell>
        </row>
        <row r="96">
          <cell r="C96" t="str">
            <v>13,1,2,19</v>
          </cell>
          <cell r="E96" t="str">
            <v>Norma EEB</v>
          </cell>
          <cell r="F96" t="str">
            <v>IEL</v>
          </cell>
          <cell r="G96">
            <v>6</v>
          </cell>
          <cell r="H96" t="str">
            <v>Cable subterraneo de cobre triplex tipo XLPE clase 15kV No 4/0 AWG</v>
          </cell>
          <cell r="I96" t="str">
            <v>ml</v>
          </cell>
          <cell r="J96">
            <v>3690</v>
          </cell>
          <cell r="K96">
            <v>56097</v>
          </cell>
          <cell r="L96">
            <v>206997930</v>
          </cell>
        </row>
        <row r="97">
          <cell r="C97" t="str">
            <v>13,1,2,20</v>
          </cell>
          <cell r="E97" t="str">
            <v>Norma EEB</v>
          </cell>
          <cell r="F97" t="str">
            <v>IEL</v>
          </cell>
          <cell r="G97">
            <v>6</v>
          </cell>
          <cell r="H97" t="str">
            <v>CS338.  Barraje preformado de media tension.</v>
          </cell>
          <cell r="I97" t="str">
            <v>un</v>
          </cell>
          <cell r="J97">
            <v>69</v>
          </cell>
          <cell r="K97">
            <v>90087</v>
          </cell>
          <cell r="L97">
            <v>6216003</v>
          </cell>
        </row>
        <row r="98">
          <cell r="C98" t="str">
            <v>13,1,2,21</v>
          </cell>
          <cell r="E98" t="str">
            <v>Norma EEB</v>
          </cell>
          <cell r="F98" t="str">
            <v>IEL</v>
          </cell>
          <cell r="G98">
            <v>6</v>
          </cell>
          <cell r="H98" t="str">
            <v>CS336.  Terminal tipo codo de media tension.</v>
          </cell>
          <cell r="I98" t="str">
            <v>un</v>
          </cell>
          <cell r="K98">
            <v>368682</v>
          </cell>
        </row>
        <row r="99">
          <cell r="C99" t="str">
            <v>13,1,3</v>
          </cell>
          <cell r="H99" t="str">
            <v>REUBICACIoN</v>
          </cell>
        </row>
        <row r="100">
          <cell r="C100" t="str">
            <v>13,1,3,1</v>
          </cell>
          <cell r="E100" t="str">
            <v>Norma EEB</v>
          </cell>
          <cell r="F100" t="str">
            <v>IEL</v>
          </cell>
          <cell r="G100">
            <v>6</v>
          </cell>
          <cell r="H100" t="str">
            <v>Poste de concreto</v>
          </cell>
          <cell r="I100" t="str">
            <v>un</v>
          </cell>
          <cell r="J100">
            <v>31</v>
          </cell>
          <cell r="K100">
            <v>93558</v>
          </cell>
          <cell r="L100">
            <v>2900298</v>
          </cell>
        </row>
        <row r="101">
          <cell r="C101" t="str">
            <v>13,1,3,2</v>
          </cell>
          <cell r="E101" t="str">
            <v>Norma EEB</v>
          </cell>
          <cell r="F101" t="str">
            <v>IEL</v>
          </cell>
          <cell r="G101">
            <v>6</v>
          </cell>
          <cell r="H101" t="str">
            <v>Herrajes de baja tension</v>
          </cell>
          <cell r="I101" t="str">
            <v>un</v>
          </cell>
          <cell r="J101">
            <v>14</v>
          </cell>
          <cell r="K101">
            <v>22558</v>
          </cell>
          <cell r="L101">
            <v>315812</v>
          </cell>
        </row>
        <row r="102">
          <cell r="C102" t="str">
            <v>13,1,3,3</v>
          </cell>
          <cell r="E102" t="str">
            <v>Norma EEB</v>
          </cell>
          <cell r="F102" t="str">
            <v>IEL</v>
          </cell>
          <cell r="G102">
            <v>6</v>
          </cell>
          <cell r="H102" t="str">
            <v>Transformador trifasico menor de 100 kVA (incluye accesorios y bajantes nuevas)</v>
          </cell>
          <cell r="I102" t="str">
            <v>un</v>
          </cell>
          <cell r="J102">
            <v>5</v>
          </cell>
          <cell r="K102">
            <v>578005</v>
          </cell>
          <cell r="L102">
            <v>2890025</v>
          </cell>
        </row>
        <row r="103">
          <cell r="C103" t="str">
            <v>13,1,3,4</v>
          </cell>
          <cell r="E103" t="str">
            <v>Norma EEB</v>
          </cell>
          <cell r="F103" t="str">
            <v>IEL</v>
          </cell>
          <cell r="G103">
            <v>6</v>
          </cell>
          <cell r="H103" t="str">
            <v>Transformador trifasico mayor de 100 kVA (incluye accesorios y bajantes nuevas)</v>
          </cell>
          <cell r="I103" t="str">
            <v>un</v>
          </cell>
          <cell r="J103">
            <v>1</v>
          </cell>
          <cell r="K103">
            <v>578005</v>
          </cell>
          <cell r="L103">
            <v>578005</v>
          </cell>
        </row>
        <row r="104">
          <cell r="C104">
            <v>13.2</v>
          </cell>
          <cell r="H104" t="str">
            <v>ILUMINACION</v>
          </cell>
        </row>
        <row r="105">
          <cell r="C105" t="str">
            <v>13,2,1</v>
          </cell>
          <cell r="H105" t="str">
            <v>SUMINISTRO, TRANSPORTE E INSTALACION</v>
          </cell>
        </row>
        <row r="106">
          <cell r="C106" t="str">
            <v>13,2,1,1</v>
          </cell>
          <cell r="E106" t="str">
            <v>Norma EEB</v>
          </cell>
          <cell r="F106" t="str">
            <v>IEL</v>
          </cell>
          <cell r="G106">
            <v>6</v>
          </cell>
          <cell r="H106" t="str">
            <v>AP301.  Luminaria de sodio 250 W (incluye fotocontrol, brazo y bombilla, con alambrada y empalmes)</v>
          </cell>
          <cell r="I106" t="str">
            <v>un</v>
          </cell>
          <cell r="J106">
            <v>166</v>
          </cell>
          <cell r="K106">
            <v>448938</v>
          </cell>
          <cell r="L106">
            <v>74523708</v>
          </cell>
        </row>
        <row r="107">
          <cell r="C107" t="str">
            <v>13,2,1,2</v>
          </cell>
          <cell r="E107" t="str">
            <v>Norma EEB</v>
          </cell>
          <cell r="F107" t="str">
            <v>IEL</v>
          </cell>
          <cell r="G107">
            <v>6</v>
          </cell>
          <cell r="H107" t="str">
            <v>Poste de concreto 14 m 750 Kg</v>
          </cell>
          <cell r="I107" t="str">
            <v>un</v>
          </cell>
          <cell r="J107">
            <v>123</v>
          </cell>
          <cell r="K107">
            <v>529269</v>
          </cell>
          <cell r="L107">
            <v>65100087</v>
          </cell>
        </row>
        <row r="108">
          <cell r="C108" t="str">
            <v>13,2,1,3</v>
          </cell>
          <cell r="D108" t="str">
            <v>Seccion 52</v>
          </cell>
          <cell r="E108" t="str">
            <v>Norma EEB</v>
          </cell>
          <cell r="F108" t="str">
            <v>IEL</v>
          </cell>
          <cell r="G108">
            <v>6</v>
          </cell>
          <cell r="H108" t="str">
            <v>Canalizacion (1 ducto PVC tipo EB, 3") en zona verde</v>
          </cell>
          <cell r="I108" t="str">
            <v>ml</v>
          </cell>
          <cell r="J108">
            <v>1452</v>
          </cell>
          <cell r="K108">
            <v>8812</v>
          </cell>
          <cell r="L108">
            <v>12795024</v>
          </cell>
        </row>
        <row r="109">
          <cell r="C109" t="str">
            <v>13,2,1,4</v>
          </cell>
          <cell r="D109" t="str">
            <v>Seccion 52</v>
          </cell>
          <cell r="E109" t="str">
            <v>Norma EEB</v>
          </cell>
          <cell r="F109" t="str">
            <v>IEL</v>
          </cell>
          <cell r="G109">
            <v>6</v>
          </cell>
          <cell r="H109" t="str">
            <v>Canalizacion (2 ductos PVC tipo EB, 3"c/u) en zona verde</v>
          </cell>
          <cell r="I109" t="str">
            <v>ml</v>
          </cell>
          <cell r="J109">
            <v>2070</v>
          </cell>
          <cell r="K109">
            <v>11892</v>
          </cell>
          <cell r="L109">
            <v>24616440</v>
          </cell>
        </row>
        <row r="110">
          <cell r="C110" t="str">
            <v>13,2,1,5</v>
          </cell>
          <cell r="D110" t="str">
            <v>Seccion 52</v>
          </cell>
          <cell r="E110" t="str">
            <v>Norma EEB</v>
          </cell>
          <cell r="F110" t="str">
            <v>IEL</v>
          </cell>
          <cell r="G110">
            <v>6</v>
          </cell>
          <cell r="H110" t="str">
            <v>Canalizacion (2 ductos PVC tipo DB, 3"c/u) en cruce de calzada</v>
          </cell>
          <cell r="I110" t="str">
            <v>ml</v>
          </cell>
          <cell r="J110">
            <v>2031</v>
          </cell>
          <cell r="K110">
            <v>17619</v>
          </cell>
          <cell r="L110">
            <v>35784189</v>
          </cell>
        </row>
        <row r="111">
          <cell r="C111" t="str">
            <v>13,2,1,6</v>
          </cell>
          <cell r="D111" t="str">
            <v>Seccion 52</v>
          </cell>
          <cell r="E111" t="str">
            <v>Norma EEB</v>
          </cell>
          <cell r="F111" t="str">
            <v>IEL</v>
          </cell>
          <cell r="G111">
            <v>6</v>
          </cell>
          <cell r="H111" t="str">
            <v>Canalizacion (2 ductos PVC tipo EB, 3"c/u) en zona dura</v>
          </cell>
          <cell r="I111" t="str">
            <v>ml</v>
          </cell>
          <cell r="J111">
            <v>1050</v>
          </cell>
          <cell r="K111">
            <v>17619</v>
          </cell>
          <cell r="L111">
            <v>18499950</v>
          </cell>
        </row>
        <row r="112">
          <cell r="C112" t="str">
            <v>13,2,1,7</v>
          </cell>
          <cell r="E112" t="str">
            <v>Norma EEB</v>
          </cell>
          <cell r="F112" t="str">
            <v>IEL</v>
          </cell>
          <cell r="G112">
            <v>6</v>
          </cell>
          <cell r="H112" t="str">
            <v>CS274.  Caja de inspeccion para alumbrado publico y acometidas de baja tension</v>
          </cell>
          <cell r="I112" t="str">
            <v>un</v>
          </cell>
          <cell r="J112">
            <v>45</v>
          </cell>
          <cell r="K112">
            <v>171497</v>
          </cell>
          <cell r="L112">
            <v>7717365</v>
          </cell>
        </row>
        <row r="113">
          <cell r="C113" t="str">
            <v>13,2,1,8</v>
          </cell>
          <cell r="E113" t="str">
            <v>Norma EEB</v>
          </cell>
          <cell r="F113" t="str">
            <v>IEL</v>
          </cell>
          <cell r="G113">
            <v>6</v>
          </cell>
          <cell r="H113" t="str">
            <v>Cable subterraneo de aluminio con doble aislamiento en polietileno clase 600 V No 1/0 AWG</v>
          </cell>
          <cell r="I113" t="str">
            <v>ml</v>
          </cell>
          <cell r="J113">
            <v>18960</v>
          </cell>
          <cell r="K113">
            <v>1976</v>
          </cell>
          <cell r="L113">
            <v>37464960</v>
          </cell>
        </row>
        <row r="114">
          <cell r="C114" t="str">
            <v>13,2,1,9</v>
          </cell>
          <cell r="E114" t="str">
            <v>Norma EEB</v>
          </cell>
          <cell r="F114" t="str">
            <v>IEL</v>
          </cell>
          <cell r="G114">
            <v>6</v>
          </cell>
          <cell r="H114" t="str">
            <v>Cable subterraneo de aluminio con doble aislamiento en polietileno clase 600 V No 4 AWG</v>
          </cell>
          <cell r="I114" t="str">
            <v>ml</v>
          </cell>
          <cell r="J114">
            <v>5490</v>
          </cell>
          <cell r="K114">
            <v>1127</v>
          </cell>
          <cell r="L114">
            <v>6187230</v>
          </cell>
        </row>
        <row r="115">
          <cell r="C115" t="str">
            <v>13,2,1,10</v>
          </cell>
          <cell r="E115" t="str">
            <v>Norma EEB</v>
          </cell>
          <cell r="F115" t="str">
            <v>IEL</v>
          </cell>
          <cell r="G115">
            <v>6</v>
          </cell>
          <cell r="H115" t="str">
            <v>Subestacion de pedestal tipo PAD MOUNTED 30 kVA,exclusivo AP</v>
          </cell>
          <cell r="I115" t="str">
            <v>un</v>
          </cell>
          <cell r="J115">
            <v>2</v>
          </cell>
          <cell r="K115">
            <v>7505811</v>
          </cell>
          <cell r="L115">
            <v>15011622</v>
          </cell>
        </row>
        <row r="116">
          <cell r="C116" t="str">
            <v>13,2,1,11</v>
          </cell>
          <cell r="E116" t="str">
            <v>Norma EEB</v>
          </cell>
          <cell r="F116" t="str">
            <v>IEL</v>
          </cell>
          <cell r="G116">
            <v>6</v>
          </cell>
          <cell r="H116" t="str">
            <v>Accesorios para puesta a tierra. Instalacion en poste de concreto.</v>
          </cell>
          <cell r="I116" t="str">
            <v>un</v>
          </cell>
          <cell r="J116">
            <v>41.333333333333336</v>
          </cell>
          <cell r="K116">
            <v>50388</v>
          </cell>
          <cell r="L116">
            <v>2082704.0000000002</v>
          </cell>
        </row>
        <row r="118">
          <cell r="B118">
            <v>14</v>
          </cell>
          <cell r="C118" t="str">
            <v/>
          </cell>
          <cell r="H118" t="str">
            <v xml:space="preserve">CANALIZACION PARA REDES DE TELEFONOS </v>
          </cell>
          <cell r="M118">
            <v>378667410</v>
          </cell>
        </row>
        <row r="119">
          <cell r="C119" t="str">
            <v>14-a</v>
          </cell>
          <cell r="D119" t="str">
            <v>Seccion 53</v>
          </cell>
          <cell r="E119" t="str">
            <v>Norma ETB</v>
          </cell>
          <cell r="F119" t="str">
            <v>ITE</v>
          </cell>
          <cell r="G119">
            <v>6</v>
          </cell>
          <cell r="H119" t="str">
            <v>De 16 ductos de PVC-TDP de diametro 4".</v>
          </cell>
          <cell r="I119" t="str">
            <v>ml</v>
          </cell>
          <cell r="J119">
            <v>20</v>
          </cell>
          <cell r="K119">
            <v>92598</v>
          </cell>
          <cell r="L119">
            <v>1851960</v>
          </cell>
        </row>
        <row r="120">
          <cell r="C120" t="str">
            <v>14-b</v>
          </cell>
          <cell r="D120" t="str">
            <v>Seccion 53</v>
          </cell>
          <cell r="E120" t="str">
            <v>Norma ETB</v>
          </cell>
          <cell r="F120" t="str">
            <v>ITE</v>
          </cell>
          <cell r="G120">
            <v>6</v>
          </cell>
          <cell r="H120" t="str">
            <v>De 8 ductos de PVC-TDP de diametro 4".</v>
          </cell>
          <cell r="I120" t="str">
            <v>ml</v>
          </cell>
          <cell r="J120">
            <v>5555</v>
          </cell>
          <cell r="K120">
            <v>51813</v>
          </cell>
          <cell r="L120">
            <v>287821215</v>
          </cell>
        </row>
        <row r="121">
          <cell r="C121" t="str">
            <v>14-c</v>
          </cell>
          <cell r="D121" t="str">
            <v>Seccion 53</v>
          </cell>
          <cell r="E121" t="str">
            <v>Norma ETB</v>
          </cell>
          <cell r="H121" t="str">
            <v>Construccion de camaras de inspeccion ; incluye marco y tapas</v>
          </cell>
        </row>
        <row r="122">
          <cell r="F122" t="str">
            <v>ITE</v>
          </cell>
          <cell r="G122">
            <v>6</v>
          </cell>
          <cell r="H122" t="str">
            <v>a- Camara T-13</v>
          </cell>
          <cell r="I122" t="str">
            <v>un</v>
          </cell>
          <cell r="J122">
            <v>79</v>
          </cell>
          <cell r="K122">
            <v>801631</v>
          </cell>
          <cell r="L122">
            <v>63328849</v>
          </cell>
        </row>
        <row r="123">
          <cell r="F123" t="str">
            <v>ITE</v>
          </cell>
          <cell r="G123">
            <v>6</v>
          </cell>
          <cell r="H123" t="str">
            <v>b- Camara T-14</v>
          </cell>
          <cell r="I123" t="str">
            <v>un</v>
          </cell>
          <cell r="J123">
            <v>3</v>
          </cell>
          <cell r="K123">
            <v>927119</v>
          </cell>
          <cell r="L123">
            <v>2781357</v>
          </cell>
        </row>
        <row r="124">
          <cell r="F124" t="str">
            <v>ITE</v>
          </cell>
          <cell r="G124">
            <v>6</v>
          </cell>
          <cell r="H124" t="str">
            <v>c- Camara T-16</v>
          </cell>
          <cell r="I124" t="str">
            <v>un</v>
          </cell>
          <cell r="J124">
            <v>2</v>
          </cell>
          <cell r="K124">
            <v>1074591</v>
          </cell>
          <cell r="L124">
            <v>2149182</v>
          </cell>
        </row>
        <row r="125">
          <cell r="F125" t="str">
            <v>ITE</v>
          </cell>
          <cell r="G125">
            <v>6</v>
          </cell>
          <cell r="H125" t="str">
            <v>d- Camara T-18</v>
          </cell>
          <cell r="I125" t="str">
            <v>un</v>
          </cell>
          <cell r="J125">
            <v>3</v>
          </cell>
          <cell r="K125">
            <v>989099</v>
          </cell>
          <cell r="L125">
            <v>2967297</v>
          </cell>
        </row>
        <row r="126">
          <cell r="C126" t="str">
            <v>14-d</v>
          </cell>
          <cell r="D126" t="str">
            <v>Seccion 53</v>
          </cell>
          <cell r="E126" t="str">
            <v>Norma ETB</v>
          </cell>
          <cell r="F126" t="str">
            <v>ITE</v>
          </cell>
          <cell r="G126">
            <v>6</v>
          </cell>
          <cell r="H126" t="str">
            <v>Concreto simple f'c=175 K/cm¦, para proteccionde redes de telefonos en cruce de calzada.</v>
          </cell>
          <cell r="I126" t="str">
            <v>m3</v>
          </cell>
          <cell r="J126">
            <v>85</v>
          </cell>
          <cell r="K126">
            <v>209030</v>
          </cell>
          <cell r="L126">
            <v>17767550</v>
          </cell>
        </row>
        <row r="127">
          <cell r="B127">
            <v>15</v>
          </cell>
          <cell r="C127" t="str">
            <v/>
          </cell>
          <cell r="H127" t="str">
            <v xml:space="preserve">SIEMBRA DE GRAMA </v>
          </cell>
          <cell r="M127">
            <v>40186300</v>
          </cell>
        </row>
        <row r="128">
          <cell r="C128" t="str">
            <v>15-a</v>
          </cell>
          <cell r="D128" t="str">
            <v>Seccion 60</v>
          </cell>
          <cell r="F128" t="str">
            <v>OUR</v>
          </cell>
          <cell r="G128">
            <v>6</v>
          </cell>
          <cell r="H128" t="str">
            <v>Suministro y colocacion de grama</v>
          </cell>
          <cell r="I128" t="str">
            <v>m2</v>
          </cell>
          <cell r="J128">
            <v>26180</v>
          </cell>
          <cell r="K128">
            <v>1535</v>
          </cell>
          <cell r="L128">
            <v>40186300</v>
          </cell>
        </row>
        <row r="129">
          <cell r="B129">
            <v>16</v>
          </cell>
          <cell r="H129" t="str">
            <v xml:space="preserve">SENALES DE TRANSITO </v>
          </cell>
          <cell r="M129">
            <v>3058962</v>
          </cell>
        </row>
        <row r="130">
          <cell r="C130" t="str">
            <v>16-a</v>
          </cell>
          <cell r="D130" t="str">
            <v>Seccion 62</v>
          </cell>
          <cell r="H130" t="str">
            <v>Se±ales; incluye soportes completos y base.</v>
          </cell>
        </row>
        <row r="131">
          <cell r="F131" t="str">
            <v>OUR</v>
          </cell>
          <cell r="G131">
            <v>9</v>
          </cell>
          <cell r="H131" t="str">
            <v>a- Reglamentarias</v>
          </cell>
          <cell r="I131" t="str">
            <v>un</v>
          </cell>
          <cell r="J131">
            <v>14</v>
          </cell>
          <cell r="K131">
            <v>80499</v>
          </cell>
          <cell r="L131">
            <v>1126986</v>
          </cell>
        </row>
        <row r="132">
          <cell r="F132" t="str">
            <v>OUR</v>
          </cell>
          <cell r="G132">
            <v>9</v>
          </cell>
          <cell r="H132" t="str">
            <v>b- Informativas</v>
          </cell>
          <cell r="I132" t="str">
            <v>un</v>
          </cell>
          <cell r="J132">
            <v>24</v>
          </cell>
          <cell r="K132">
            <v>80499</v>
          </cell>
          <cell r="L132">
            <v>1931976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MV"/>
    </sheetNames>
    <sheetDataSet>
      <sheetData sheetId="0">
        <row r="2">
          <cell r="A2">
            <v>92</v>
          </cell>
          <cell r="B2">
            <v>65190</v>
          </cell>
        </row>
        <row r="3">
          <cell r="A3">
            <v>93</v>
          </cell>
          <cell r="B3">
            <v>81510</v>
          </cell>
        </row>
        <row r="4">
          <cell r="A4">
            <v>94</v>
          </cell>
          <cell r="B4">
            <v>98700</v>
          </cell>
        </row>
        <row r="5">
          <cell r="A5">
            <v>95</v>
          </cell>
          <cell r="B5">
            <v>118933</v>
          </cell>
        </row>
        <row r="6">
          <cell r="A6">
            <v>96</v>
          </cell>
          <cell r="B6">
            <v>142125</v>
          </cell>
        </row>
        <row r="7">
          <cell r="A7">
            <v>97</v>
          </cell>
          <cell r="B7">
            <v>172005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MV"/>
    </sheetNames>
    <sheetDataSet>
      <sheetData sheetId="0">
        <row r="2">
          <cell r="A2">
            <v>92</v>
          </cell>
          <cell r="B2">
            <v>65190</v>
          </cell>
        </row>
        <row r="3">
          <cell r="A3">
            <v>93</v>
          </cell>
          <cell r="B3">
            <v>81510</v>
          </cell>
        </row>
        <row r="4">
          <cell r="A4">
            <v>94</v>
          </cell>
          <cell r="B4">
            <v>98700</v>
          </cell>
        </row>
        <row r="5">
          <cell r="A5">
            <v>95</v>
          </cell>
          <cell r="B5">
            <v>118933</v>
          </cell>
        </row>
        <row r="6">
          <cell r="A6">
            <v>96</v>
          </cell>
          <cell r="B6">
            <v>142125</v>
          </cell>
        </row>
        <row r="7">
          <cell r="A7">
            <v>97</v>
          </cell>
          <cell r="B7">
            <v>172005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ON ECONOMICA"/>
    </sheetNames>
    <sheetDataSet>
      <sheetData sheetId="0">
        <row r="9">
          <cell r="A9" t="str">
            <v>RAMOS</v>
          </cell>
          <cell r="B9" t="str">
            <v>Valor Asegurado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28"/>
  <sheetViews>
    <sheetView tabSelected="1" topLeftCell="A20" zoomScale="130" zoomScaleNormal="130" workbookViewId="0">
      <selection activeCell="A25" sqref="A25:I25"/>
    </sheetView>
  </sheetViews>
  <sheetFormatPr baseColWidth="10" defaultColWidth="0" defaultRowHeight="12.75" zeroHeight="1" x14ac:dyDescent="0.2"/>
  <cols>
    <col min="1" max="9" width="11.42578125" style="79" customWidth="1"/>
    <col min="10" max="10" width="10.7109375" style="79" customWidth="1"/>
    <col min="11" max="20" width="0" style="79" hidden="1" customWidth="1"/>
    <col min="21" max="16384" width="11.42578125" style="79" hidden="1"/>
  </cols>
  <sheetData>
    <row r="1" spans="1:9" ht="51.75" customHeight="1" x14ac:dyDescent="0.2">
      <c r="A1" s="329" t="s">
        <v>155</v>
      </c>
      <c r="B1" s="329"/>
      <c r="C1" s="329"/>
      <c r="D1" s="329"/>
      <c r="E1" s="329"/>
      <c r="F1" s="329"/>
      <c r="G1" s="329"/>
      <c r="H1" s="329"/>
      <c r="I1" s="329"/>
    </row>
    <row r="2" spans="1:9" x14ac:dyDescent="0.2"/>
    <row r="3" spans="1:9" x14ac:dyDescent="0.2"/>
    <row r="4" spans="1:9" x14ac:dyDescent="0.2"/>
    <row r="5" spans="1:9" x14ac:dyDescent="0.2"/>
    <row r="6" spans="1:9" x14ac:dyDescent="0.2"/>
    <row r="7" spans="1:9" x14ac:dyDescent="0.2"/>
    <row r="8" spans="1:9" ht="30" x14ac:dyDescent="0.4">
      <c r="A8" s="80"/>
      <c r="B8" s="81"/>
      <c r="C8" s="81"/>
      <c r="D8" s="81"/>
      <c r="E8" s="81"/>
      <c r="F8" s="81"/>
      <c r="G8" s="81"/>
      <c r="H8" s="81"/>
      <c r="I8" s="81"/>
    </row>
    <row r="9" spans="1:9" ht="23.25" x14ac:dyDescent="0.35">
      <c r="A9" s="82"/>
      <c r="B9" s="81"/>
      <c r="C9" s="81"/>
      <c r="D9" s="81"/>
      <c r="E9" s="81"/>
      <c r="F9" s="81"/>
      <c r="G9" s="81"/>
      <c r="H9" s="81"/>
      <c r="I9" s="81"/>
    </row>
    <row r="10" spans="1:9" x14ac:dyDescent="0.2"/>
    <row r="11" spans="1:9" x14ac:dyDescent="0.2"/>
    <row r="12" spans="1:9" x14ac:dyDescent="0.2"/>
    <row r="13" spans="1:9" ht="11.25" customHeight="1" x14ac:dyDescent="0.2"/>
    <row r="14" spans="1:9" ht="27" x14ac:dyDescent="0.35">
      <c r="A14" s="83"/>
      <c r="B14" s="84"/>
      <c r="C14" s="84"/>
      <c r="D14" s="84"/>
      <c r="E14" s="84"/>
      <c r="F14" s="84"/>
      <c r="G14" s="84"/>
      <c r="H14" s="84"/>
      <c r="I14" s="84"/>
    </row>
    <row r="15" spans="1:9" ht="27" customHeight="1" x14ac:dyDescent="0.2">
      <c r="A15" s="330" t="s">
        <v>186</v>
      </c>
      <c r="B15" s="330"/>
      <c r="C15" s="330"/>
      <c r="D15" s="330"/>
      <c r="E15" s="330"/>
      <c r="F15" s="330"/>
      <c r="G15" s="330"/>
      <c r="H15" s="330"/>
      <c r="I15" s="330"/>
    </row>
    <row r="16" spans="1:9" x14ac:dyDescent="0.2"/>
    <row r="17" spans="1:20" x14ac:dyDescent="0.2"/>
    <row r="18" spans="1:20" x14ac:dyDescent="0.2"/>
    <row r="19" spans="1:20" ht="161.25" customHeight="1" x14ac:dyDescent="0.2">
      <c r="A19" s="331" t="s">
        <v>187</v>
      </c>
      <c r="B19" s="332"/>
      <c r="C19" s="332"/>
      <c r="D19" s="332"/>
      <c r="E19" s="332"/>
      <c r="F19" s="332"/>
      <c r="G19" s="332"/>
      <c r="H19" s="332"/>
      <c r="I19" s="332"/>
      <c r="J19" s="78"/>
      <c r="K19" s="78"/>
      <c r="L19" s="78"/>
      <c r="M19" s="78"/>
      <c r="N19" s="78"/>
      <c r="O19" s="78"/>
      <c r="P19" s="78"/>
      <c r="Q19" s="78"/>
      <c r="R19" s="78"/>
      <c r="S19" s="78"/>
      <c r="T19" s="85"/>
    </row>
    <row r="20" spans="1:20" ht="61.5" customHeight="1" x14ac:dyDescent="0.2"/>
    <row r="21" spans="1:20" ht="20.25" x14ac:dyDescent="0.3">
      <c r="A21" s="86"/>
      <c r="B21" s="84"/>
      <c r="C21" s="84"/>
      <c r="D21" s="84"/>
      <c r="E21" s="84"/>
      <c r="F21" s="84"/>
      <c r="G21" s="84"/>
      <c r="H21" s="84"/>
      <c r="I21" s="84"/>
    </row>
    <row r="22" spans="1:20" x14ac:dyDescent="0.2"/>
    <row r="23" spans="1:20" x14ac:dyDescent="0.2"/>
    <row r="24" spans="1:20" ht="20.25" x14ac:dyDescent="0.3">
      <c r="A24" s="334" t="s">
        <v>72</v>
      </c>
      <c r="B24" s="334"/>
      <c r="C24" s="334"/>
      <c r="D24" s="334"/>
      <c r="E24" s="334"/>
      <c r="F24" s="334"/>
      <c r="G24" s="334"/>
      <c r="H24" s="334"/>
      <c r="I24" s="334"/>
    </row>
    <row r="25" spans="1:20" ht="35.25" customHeight="1" x14ac:dyDescent="0.25">
      <c r="A25" s="333" t="s">
        <v>297</v>
      </c>
      <c r="B25" s="333"/>
      <c r="C25" s="333"/>
      <c r="D25" s="333"/>
      <c r="E25" s="333"/>
      <c r="F25" s="333"/>
      <c r="G25" s="333"/>
      <c r="H25" s="333"/>
      <c r="I25" s="333"/>
    </row>
    <row r="26" spans="1:20" x14ac:dyDescent="0.2"/>
    <row r="27" spans="1:20" x14ac:dyDescent="0.2"/>
    <row r="28" spans="1:20" x14ac:dyDescent="0.2"/>
  </sheetData>
  <mergeCells count="5">
    <mergeCell ref="A1:I1"/>
    <mergeCell ref="A15:I15"/>
    <mergeCell ref="A19:I19"/>
    <mergeCell ref="A25:I25"/>
    <mergeCell ref="A24:I24"/>
  </mergeCells>
  <phoneticPr fontId="0" type="noConversion"/>
  <printOptions horizontalCentered="1" verticalCentered="1"/>
  <pageMargins left="0.61" right="0.39370078740157483" top="0.39370078740157483" bottom="0.39370078740157483" header="0" footer="0"/>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
  <sheetViews>
    <sheetView workbookViewId="0"/>
  </sheetViews>
  <sheetFormatPr baseColWidth="10"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
  <sheetViews>
    <sheetView workbookViewId="0"/>
  </sheetViews>
  <sheetFormatPr baseColWidth="10" defaultRowHeig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
  <sheetViews>
    <sheetView workbookViewId="0"/>
  </sheetViews>
  <sheetFormatPr baseColWidth="10" defaultRowHeight="12.75"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
  <sheetViews>
    <sheetView topLeftCell="B1" workbookViewId="0"/>
  </sheetViews>
  <sheetFormatPr baseColWidth="10" defaultRowHeight="12.7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
  <sheetViews>
    <sheetView workbookViewId="0"/>
  </sheetViews>
  <sheetFormatPr baseColWidth="10" defaultRowHeight="12.7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56"/>
  </sheetPr>
  <dimension ref="A1:F15"/>
  <sheetViews>
    <sheetView topLeftCell="A3" zoomScaleNormal="100" zoomScaleSheetLayoutView="95" workbookViewId="0">
      <selection activeCell="A15" sqref="A15:XFD15"/>
    </sheetView>
  </sheetViews>
  <sheetFormatPr baseColWidth="10" defaultColWidth="0" defaultRowHeight="15.75" zeroHeight="1" x14ac:dyDescent="0.2"/>
  <cols>
    <col min="1" max="1" width="75" style="305" customWidth="1"/>
    <col min="2" max="2" width="12.42578125" style="305" customWidth="1"/>
    <col min="3" max="3" width="19.140625" style="305" customWidth="1"/>
    <col min="4" max="4" width="8.85546875" style="305" customWidth="1"/>
    <col min="5" max="5" width="12.42578125" style="305" customWidth="1"/>
    <col min="6" max="6" width="10.7109375" style="308" customWidth="1"/>
    <col min="7" max="16384" width="11.42578125" style="305" hidden="1"/>
  </cols>
  <sheetData>
    <row r="1" spans="1:6" ht="24" customHeight="1" x14ac:dyDescent="0.2">
      <c r="A1" s="466" t="s">
        <v>155</v>
      </c>
      <c r="B1" s="467"/>
      <c r="C1" s="467"/>
      <c r="D1" s="467"/>
      <c r="E1" s="468"/>
    </row>
    <row r="2" spans="1:6" x14ac:dyDescent="0.2">
      <c r="A2" s="475"/>
      <c r="B2" s="476"/>
      <c r="C2" s="476"/>
      <c r="D2" s="476"/>
      <c r="E2" s="477"/>
    </row>
    <row r="3" spans="1:6" ht="24" customHeight="1" x14ac:dyDescent="0.2">
      <c r="A3" s="469" t="str">
        <f>+PORTADA!A15</f>
        <v>Convocatoria Pública No. 04 de 2019</v>
      </c>
      <c r="B3" s="470"/>
      <c r="C3" s="470"/>
      <c r="D3" s="470"/>
      <c r="E3" s="471"/>
    </row>
    <row r="4" spans="1:6" ht="59.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78"/>
      <c r="B5" s="479"/>
      <c r="C5" s="479"/>
      <c r="D5" s="479"/>
      <c r="E5" s="480"/>
    </row>
    <row r="6" spans="1:6" s="149" customFormat="1" ht="37.5" customHeight="1" x14ac:dyDescent="0.2">
      <c r="A6" s="443" t="s">
        <v>169</v>
      </c>
      <c r="B6" s="454"/>
      <c r="C6" s="454"/>
      <c r="D6" s="454"/>
      <c r="E6" s="455"/>
      <c r="F6" s="163"/>
    </row>
    <row r="7" spans="1:6" x14ac:dyDescent="0.2">
      <c r="A7" s="472"/>
      <c r="B7" s="473"/>
      <c r="C7" s="473"/>
      <c r="D7" s="473"/>
      <c r="E7" s="474"/>
    </row>
    <row r="8" spans="1:6" ht="45.75" customHeight="1" x14ac:dyDescent="0.2">
      <c r="A8" s="456" t="s">
        <v>115</v>
      </c>
      <c r="B8" s="457"/>
      <c r="C8" s="457"/>
      <c r="D8" s="457"/>
      <c r="E8" s="458"/>
    </row>
    <row r="9" spans="1:6" s="147" customFormat="1" ht="39" customHeight="1" x14ac:dyDescent="0.2">
      <c r="A9" s="460" t="s">
        <v>0</v>
      </c>
      <c r="B9" s="459" t="s">
        <v>110</v>
      </c>
      <c r="C9" s="451" t="str">
        <f>+RCE!C9</f>
        <v>PROPONENTE 1
MAPFRE SEGUROS GENERALES</v>
      </c>
      <c r="D9" s="452"/>
      <c r="E9" s="453"/>
      <c r="F9" s="164"/>
    </row>
    <row r="10" spans="1:6" s="147" customFormat="1" ht="35.25" customHeight="1" x14ac:dyDescent="0.2">
      <c r="A10" s="460"/>
      <c r="B10" s="459"/>
      <c r="C10" s="150" t="s">
        <v>68</v>
      </c>
      <c r="D10" s="151" t="s">
        <v>67</v>
      </c>
      <c r="E10" s="174" t="s">
        <v>31</v>
      </c>
      <c r="F10" s="164"/>
    </row>
    <row r="11" spans="1:6" ht="87" customHeight="1" x14ac:dyDescent="0.2">
      <c r="A11" s="175" t="s">
        <v>250</v>
      </c>
      <c r="B11" s="150">
        <v>300</v>
      </c>
      <c r="C11" s="154" t="s">
        <v>251</v>
      </c>
      <c r="D11" s="154" t="s">
        <v>66</v>
      </c>
      <c r="E11" s="176">
        <v>300</v>
      </c>
    </row>
    <row r="12" spans="1:6" ht="27" customHeight="1" thickBot="1" x14ac:dyDescent="0.25">
      <c r="A12" s="177" t="s">
        <v>49</v>
      </c>
      <c r="B12" s="179">
        <f>SUM(B11:B11)</f>
        <v>300</v>
      </c>
      <c r="C12" s="180"/>
      <c r="D12" s="309"/>
      <c r="E12" s="310">
        <f>SUM(E11:E11)</f>
        <v>300</v>
      </c>
    </row>
    <row r="13" spans="1:6" s="308" customFormat="1" ht="21" customHeight="1" x14ac:dyDescent="0.2"/>
    <row r="14" spans="1:6" s="308" customFormat="1" hidden="1" x14ac:dyDescent="0.2"/>
    <row r="15" spans="1:6" s="308" customFormat="1" hidden="1" x14ac:dyDescent="0.2"/>
  </sheetData>
  <mergeCells count="11">
    <mergeCell ref="A1:E1"/>
    <mergeCell ref="A3:E3"/>
    <mergeCell ref="C9:E9"/>
    <mergeCell ref="A4:E4"/>
    <mergeCell ref="A6:E6"/>
    <mergeCell ref="A9:A10"/>
    <mergeCell ref="B9:B10"/>
    <mergeCell ref="A8:E8"/>
    <mergeCell ref="A7:E7"/>
    <mergeCell ref="A2:E2"/>
    <mergeCell ref="A5:E5"/>
  </mergeCells>
  <phoneticPr fontId="15" type="noConversion"/>
  <printOptions horizontalCentered="1" verticalCentered="1"/>
  <pageMargins left="0.19685039370078741" right="0" top="0.78740157480314965" bottom="0.59055118110236227" header="0" footer="0"/>
  <pageSetup scale="7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indexed="56"/>
  </sheetPr>
  <dimension ref="A1:F20"/>
  <sheetViews>
    <sheetView topLeftCell="A11" zoomScaleNormal="100" zoomScaleSheetLayoutView="95" workbookViewId="0">
      <selection activeCell="A17" sqref="A17:E17"/>
    </sheetView>
  </sheetViews>
  <sheetFormatPr baseColWidth="10" defaultColWidth="0" defaultRowHeight="15.75" zeroHeight="1" x14ac:dyDescent="0.2"/>
  <cols>
    <col min="1" max="1" width="91.28515625" style="305" customWidth="1"/>
    <col min="2" max="2" width="10.28515625" style="305" customWidth="1"/>
    <col min="3" max="3" width="19.5703125" style="305" customWidth="1"/>
    <col min="4" max="4" width="7.140625" style="305" bestFit="1" customWidth="1"/>
    <col min="5" max="5" width="10.28515625" style="305" customWidth="1"/>
    <col min="6" max="6" width="10.7109375" style="308" customWidth="1"/>
    <col min="7" max="16384" width="11.42578125" style="305" hidden="1"/>
  </cols>
  <sheetData>
    <row r="1" spans="1:6" ht="23.25" x14ac:dyDescent="0.2">
      <c r="A1" s="481" t="s">
        <v>155</v>
      </c>
      <c r="B1" s="482"/>
      <c r="C1" s="482"/>
      <c r="D1" s="482"/>
      <c r="E1" s="483"/>
    </row>
    <row r="2" spans="1:6" x14ac:dyDescent="0.2">
      <c r="A2" s="490"/>
      <c r="B2" s="491"/>
      <c r="C2" s="491"/>
      <c r="D2" s="491"/>
      <c r="E2" s="492"/>
    </row>
    <row r="3" spans="1:6" ht="20.25" x14ac:dyDescent="0.2">
      <c r="A3" s="487" t="str">
        <f>+PORTADA!A15</f>
        <v>Convocatoria Pública No. 04 de 2019</v>
      </c>
      <c r="B3" s="488"/>
      <c r="C3" s="488"/>
      <c r="D3" s="488"/>
      <c r="E3" s="489"/>
    </row>
    <row r="4" spans="1:6" ht="66.75" customHeight="1" x14ac:dyDescent="0.2">
      <c r="A4" s="47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79"/>
      <c r="C4" s="479"/>
      <c r="D4" s="479"/>
      <c r="E4" s="480"/>
    </row>
    <row r="5" spans="1:6" x14ac:dyDescent="0.2">
      <c r="A5" s="478"/>
      <c r="B5" s="479"/>
      <c r="C5" s="479"/>
      <c r="D5" s="479"/>
      <c r="E5" s="480"/>
    </row>
    <row r="6" spans="1:6" s="149" customFormat="1" ht="40.5" customHeight="1" x14ac:dyDescent="0.2">
      <c r="A6" s="443" t="s">
        <v>182</v>
      </c>
      <c r="B6" s="454"/>
      <c r="C6" s="454"/>
      <c r="D6" s="454"/>
      <c r="E6" s="455"/>
      <c r="F6" s="163"/>
    </row>
    <row r="7" spans="1:6" s="306" customFormat="1" ht="23.25" customHeight="1" x14ac:dyDescent="0.2">
      <c r="A7" s="472"/>
      <c r="B7" s="473"/>
      <c r="C7" s="473"/>
      <c r="D7" s="473"/>
      <c r="E7" s="474"/>
      <c r="F7" s="311"/>
    </row>
    <row r="8" spans="1:6" ht="49.5" customHeight="1" x14ac:dyDescent="0.2">
      <c r="A8" s="456" t="s">
        <v>116</v>
      </c>
      <c r="B8" s="457"/>
      <c r="C8" s="457"/>
      <c r="D8" s="457"/>
      <c r="E8" s="458"/>
    </row>
    <row r="9" spans="1:6" s="147" customFormat="1" ht="36.75" customHeight="1" x14ac:dyDescent="0.2">
      <c r="A9" s="460" t="s">
        <v>0</v>
      </c>
      <c r="B9" s="459" t="s">
        <v>63</v>
      </c>
      <c r="C9" s="451" t="str">
        <f>+'M. GLOBAL'!C9:E9</f>
        <v>PROPONENTE 1
MAPFRE SEGUROS GENERALES</v>
      </c>
      <c r="D9" s="452"/>
      <c r="E9" s="453"/>
      <c r="F9" s="164"/>
    </row>
    <row r="10" spans="1:6" s="147" customFormat="1" ht="36.75" customHeight="1" x14ac:dyDescent="0.2">
      <c r="A10" s="460"/>
      <c r="B10" s="459"/>
      <c r="C10" s="150" t="s">
        <v>68</v>
      </c>
      <c r="D10" s="151" t="s">
        <v>67</v>
      </c>
      <c r="E10" s="174" t="s">
        <v>31</v>
      </c>
      <c r="F10" s="164"/>
    </row>
    <row r="11" spans="1:6" s="147" customFormat="1" ht="99" customHeight="1" x14ac:dyDescent="0.2">
      <c r="A11" s="191" t="s">
        <v>252</v>
      </c>
      <c r="B11" s="150">
        <v>300</v>
      </c>
      <c r="C11" s="154"/>
      <c r="D11" s="154" t="s">
        <v>66</v>
      </c>
      <c r="E11" s="312">
        <f>IF(D11="SI",B11,"0")</f>
        <v>300</v>
      </c>
      <c r="F11" s="164"/>
    </row>
    <row r="12" spans="1:6" s="147" customFormat="1" ht="63" customHeight="1" x14ac:dyDescent="0.2">
      <c r="A12" s="191" t="s">
        <v>253</v>
      </c>
      <c r="B12" s="150">
        <v>200</v>
      </c>
      <c r="C12" s="154"/>
      <c r="D12" s="154" t="s">
        <v>66</v>
      </c>
      <c r="E12" s="312">
        <f>IF(D12="SI",B12,"0")</f>
        <v>200</v>
      </c>
      <c r="F12" s="164"/>
    </row>
    <row r="13" spans="1:6" s="147" customFormat="1" ht="72" customHeight="1" x14ac:dyDescent="0.2">
      <c r="A13" s="191" t="s">
        <v>70</v>
      </c>
      <c r="B13" s="150">
        <v>50</v>
      </c>
      <c r="C13" s="154" t="s">
        <v>254</v>
      </c>
      <c r="D13" s="154" t="s">
        <v>66</v>
      </c>
      <c r="E13" s="312">
        <f>IF(D13="SI",B13,"0")</f>
        <v>50</v>
      </c>
      <c r="F13" s="164"/>
    </row>
    <row r="14" spans="1:6" s="147" customFormat="1" ht="82.5" customHeight="1" x14ac:dyDescent="0.2">
      <c r="A14" s="191" t="s">
        <v>71</v>
      </c>
      <c r="B14" s="150">
        <v>50</v>
      </c>
      <c r="C14" s="154" t="s">
        <v>254</v>
      </c>
      <c r="D14" s="154" t="s">
        <v>255</v>
      </c>
      <c r="E14" s="312">
        <f>IF(D14="SI",B14,"0")</f>
        <v>50</v>
      </c>
      <c r="F14" s="164"/>
    </row>
    <row r="15" spans="1:6" ht="26.25" customHeight="1" x14ac:dyDescent="0.2">
      <c r="A15" s="313" t="s">
        <v>49</v>
      </c>
      <c r="B15" s="157">
        <f>SUM(B11:B14)</f>
        <v>600</v>
      </c>
      <c r="C15" s="156"/>
      <c r="D15" s="307"/>
      <c r="E15" s="314">
        <f>SUM(E11:E14)</f>
        <v>600</v>
      </c>
    </row>
    <row r="16" spans="1:6" ht="12" customHeight="1" x14ac:dyDescent="0.2">
      <c r="A16" s="315"/>
      <c r="B16" s="311"/>
      <c r="C16" s="311"/>
      <c r="D16" s="311"/>
      <c r="E16" s="316"/>
    </row>
    <row r="17" spans="1:5" ht="29.25" customHeight="1" thickBot="1" x14ac:dyDescent="0.25">
      <c r="A17" s="484"/>
      <c r="B17" s="485"/>
      <c r="C17" s="485"/>
      <c r="D17" s="485"/>
      <c r="E17" s="486"/>
    </row>
    <row r="18" spans="1:5" s="308" customFormat="1" ht="21" customHeight="1" x14ac:dyDescent="0.2"/>
    <row r="19" spans="1:5" s="308" customFormat="1" hidden="1" x14ac:dyDescent="0.2"/>
    <row r="20" spans="1:5" s="308" customFormat="1" hidden="1" x14ac:dyDescent="0.2"/>
  </sheetData>
  <mergeCells count="12">
    <mergeCell ref="A1:E1"/>
    <mergeCell ref="A17:E17"/>
    <mergeCell ref="A8:E8"/>
    <mergeCell ref="B9:B10"/>
    <mergeCell ref="A9:A10"/>
    <mergeCell ref="A3:E3"/>
    <mergeCell ref="A4:E4"/>
    <mergeCell ref="A6:E6"/>
    <mergeCell ref="A7:E7"/>
    <mergeCell ref="C9:E9"/>
    <mergeCell ref="A2:E2"/>
    <mergeCell ref="A5:E5"/>
  </mergeCells>
  <phoneticPr fontId="15" type="noConversion"/>
  <printOptions horizontalCentered="1" verticalCentered="1"/>
  <pageMargins left="0.19685039370078741" right="0.51181102362204722" top="0.78740157480314965" bottom="0.59055118110236227" header="0" footer="0"/>
  <pageSetup scale="7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indexed="56"/>
  </sheetPr>
  <dimension ref="A1:F15"/>
  <sheetViews>
    <sheetView topLeftCell="A11" zoomScaleNormal="100" zoomScaleSheetLayoutView="95" workbookViewId="0">
      <selection activeCell="E13" sqref="E13"/>
    </sheetView>
  </sheetViews>
  <sheetFormatPr baseColWidth="10" defaultColWidth="0" defaultRowHeight="15.75" zeroHeight="1" x14ac:dyDescent="0.2"/>
  <cols>
    <col min="1" max="1" width="62" style="147" customWidth="1"/>
    <col min="2" max="2" width="14.85546875" style="147" customWidth="1"/>
    <col min="3" max="3" width="17.5703125" style="147" customWidth="1"/>
    <col min="4" max="4" width="7.140625" style="147" bestFit="1" customWidth="1"/>
    <col min="5" max="5" width="14.42578125" style="147" customWidth="1"/>
    <col min="6" max="6" width="10.7109375" style="164" customWidth="1"/>
    <col min="7" max="16384" width="11.42578125" style="147" hidden="1"/>
  </cols>
  <sheetData>
    <row r="1" spans="1:6" ht="25.5" customHeight="1" x14ac:dyDescent="0.2">
      <c r="A1" s="378" t="s">
        <v>155</v>
      </c>
      <c r="B1" s="379"/>
      <c r="C1" s="379"/>
      <c r="D1" s="379"/>
      <c r="E1" s="380"/>
    </row>
    <row r="2" spans="1:6" x14ac:dyDescent="0.2">
      <c r="A2" s="463"/>
      <c r="B2" s="464"/>
      <c r="C2" s="464"/>
      <c r="D2" s="464"/>
      <c r="E2" s="465"/>
    </row>
    <row r="3" spans="1:6" ht="25.5" customHeight="1" x14ac:dyDescent="0.2">
      <c r="A3" s="387" t="str">
        <f>+PORTADA!A15</f>
        <v>Convocatoria Pública No. 04 de 2019</v>
      </c>
      <c r="B3" s="388"/>
      <c r="C3" s="388"/>
      <c r="D3" s="388"/>
      <c r="E3" s="389"/>
    </row>
    <row r="4" spans="1:6" ht="62.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78"/>
      <c r="B5" s="479"/>
      <c r="C5" s="479"/>
      <c r="D5" s="479"/>
      <c r="E5" s="480"/>
    </row>
    <row r="6" spans="1:6" s="149" customFormat="1" ht="32.25" customHeight="1" x14ac:dyDescent="0.2">
      <c r="A6" s="443" t="s">
        <v>183</v>
      </c>
      <c r="B6" s="454"/>
      <c r="C6" s="454"/>
      <c r="D6" s="454"/>
      <c r="E6" s="455"/>
      <c r="F6" s="163"/>
    </row>
    <row r="7" spans="1:6" s="148" customFormat="1" ht="13.5" customHeight="1" x14ac:dyDescent="0.2">
      <c r="A7" s="493"/>
      <c r="B7" s="494"/>
      <c r="C7" s="494"/>
      <c r="D7" s="494"/>
      <c r="E7" s="495"/>
      <c r="F7" s="163"/>
    </row>
    <row r="8" spans="1:6" ht="50.25" customHeight="1" x14ac:dyDescent="0.2">
      <c r="A8" s="456" t="s">
        <v>112</v>
      </c>
      <c r="B8" s="457"/>
      <c r="C8" s="457"/>
      <c r="D8" s="457"/>
      <c r="E8" s="458"/>
    </row>
    <row r="9" spans="1:6" ht="34.5" customHeight="1" x14ac:dyDescent="0.2">
      <c r="A9" s="460" t="s">
        <v>0</v>
      </c>
      <c r="B9" s="459" t="s">
        <v>110</v>
      </c>
      <c r="C9" s="451" t="str">
        <f>+AUTOMÓVILES!C9</f>
        <v>PROPONENTE 1
MAPFRE SEGUROS GENERALES</v>
      </c>
      <c r="D9" s="452"/>
      <c r="E9" s="453"/>
    </row>
    <row r="10" spans="1:6" ht="26.25" customHeight="1" x14ac:dyDescent="0.2">
      <c r="A10" s="460"/>
      <c r="B10" s="459"/>
      <c r="C10" s="151" t="s">
        <v>68</v>
      </c>
      <c r="D10" s="151" t="s">
        <v>67</v>
      </c>
      <c r="E10" s="174" t="s">
        <v>31</v>
      </c>
    </row>
    <row r="11" spans="1:6" ht="63" x14ac:dyDescent="0.2">
      <c r="A11" s="317" t="s">
        <v>256</v>
      </c>
      <c r="B11" s="150">
        <v>150</v>
      </c>
      <c r="C11" s="154" t="s">
        <v>258</v>
      </c>
      <c r="D11" s="154" t="s">
        <v>66</v>
      </c>
      <c r="E11" s="176">
        <f>IF(D11="SI",B11,"0")</f>
        <v>150</v>
      </c>
    </row>
    <row r="12" spans="1:6" ht="63" x14ac:dyDescent="0.2">
      <c r="A12" s="317" t="s">
        <v>257</v>
      </c>
      <c r="B12" s="150">
        <v>150</v>
      </c>
      <c r="C12" s="154" t="s">
        <v>258</v>
      </c>
      <c r="D12" s="154" t="s">
        <v>66</v>
      </c>
      <c r="E12" s="176">
        <f>IF(D12="SI",B12,"0")</f>
        <v>150</v>
      </c>
    </row>
    <row r="13" spans="1:6" ht="27.75" customHeight="1" thickBot="1" x14ac:dyDescent="0.25">
      <c r="A13" s="177" t="s">
        <v>49</v>
      </c>
      <c r="B13" s="179">
        <f>SUM(B11:B12)</f>
        <v>300</v>
      </c>
      <c r="C13" s="180"/>
      <c r="D13" s="318"/>
      <c r="E13" s="181">
        <f>SUM(E11:E12)</f>
        <v>300</v>
      </c>
    </row>
    <row r="14" spans="1:6" s="164" customFormat="1" ht="21" customHeight="1" x14ac:dyDescent="0.2"/>
    <row r="15" spans="1:6" s="164" customFormat="1" hidden="1" x14ac:dyDescent="0.2"/>
  </sheetData>
  <mergeCells count="11">
    <mergeCell ref="A1:E1"/>
    <mergeCell ref="A6:E6"/>
    <mergeCell ref="B9:B10"/>
    <mergeCell ref="A9:A10"/>
    <mergeCell ref="A3:E3"/>
    <mergeCell ref="A4:E4"/>
    <mergeCell ref="A8:E8"/>
    <mergeCell ref="C9:E9"/>
    <mergeCell ref="A2:E2"/>
    <mergeCell ref="A5:E5"/>
    <mergeCell ref="A7:E7"/>
  </mergeCells>
  <phoneticPr fontId="0" type="noConversion"/>
  <printOptions horizontalCentered="1" verticalCentered="1"/>
  <pageMargins left="0.19685039370078741" right="0" top="0.78740157480314965" bottom="0.59055118110236227" header="0" footer="0"/>
  <pageSetup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F16"/>
  <sheetViews>
    <sheetView topLeftCell="A9" zoomScaleNormal="100" zoomScaleSheetLayoutView="95" workbookViewId="0">
      <selection activeCell="E14" sqref="E14"/>
    </sheetView>
  </sheetViews>
  <sheetFormatPr baseColWidth="10" defaultColWidth="0" defaultRowHeight="15.75" zeroHeight="1" x14ac:dyDescent="0.2"/>
  <cols>
    <col min="1" max="1" width="62" style="147" customWidth="1"/>
    <col min="2" max="2" width="14.85546875" style="147" customWidth="1"/>
    <col min="3" max="3" width="17.5703125" style="147" customWidth="1"/>
    <col min="4" max="4" width="7.140625" style="147" bestFit="1" customWidth="1"/>
    <col min="5" max="5" width="14.42578125" style="147" customWidth="1"/>
    <col min="6" max="6" width="10.7109375" style="164" customWidth="1"/>
    <col min="7" max="16384" width="11.42578125" style="147" hidden="1"/>
  </cols>
  <sheetData>
    <row r="1" spans="1:6" ht="31.5" customHeight="1" x14ac:dyDescent="0.2">
      <c r="A1" s="378" t="s">
        <v>155</v>
      </c>
      <c r="B1" s="379"/>
      <c r="C1" s="379"/>
      <c r="D1" s="379"/>
      <c r="E1" s="380"/>
    </row>
    <row r="2" spans="1:6" x14ac:dyDescent="0.2">
      <c r="A2" s="463"/>
      <c r="B2" s="464"/>
      <c r="C2" s="464"/>
      <c r="D2" s="464"/>
      <c r="E2" s="465"/>
    </row>
    <row r="3" spans="1:6" ht="31.5" customHeight="1" x14ac:dyDescent="0.2">
      <c r="A3" s="387" t="str">
        <f>+PORTADA!A15</f>
        <v>Convocatoria Pública No. 04 de 2019</v>
      </c>
      <c r="B3" s="388"/>
      <c r="C3" s="388"/>
      <c r="D3" s="388"/>
      <c r="E3" s="389"/>
    </row>
    <row r="4" spans="1:6" ht="62.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96"/>
      <c r="B5" s="497"/>
      <c r="C5" s="497"/>
      <c r="D5" s="497"/>
      <c r="E5" s="498"/>
    </row>
    <row r="6" spans="1:6" s="149" customFormat="1" ht="31.5" customHeight="1" x14ac:dyDescent="0.2">
      <c r="A6" s="443" t="s">
        <v>184</v>
      </c>
      <c r="B6" s="454"/>
      <c r="C6" s="454"/>
      <c r="D6" s="454"/>
      <c r="E6" s="455"/>
      <c r="F6" s="163"/>
    </row>
    <row r="7" spans="1:6" s="148" customFormat="1" ht="13.5" customHeight="1" x14ac:dyDescent="0.2">
      <c r="A7" s="493"/>
      <c r="B7" s="494"/>
      <c r="C7" s="494"/>
      <c r="D7" s="494"/>
      <c r="E7" s="495"/>
      <c r="F7" s="163"/>
    </row>
    <row r="8" spans="1:6" ht="50.25" customHeight="1" x14ac:dyDescent="0.2">
      <c r="A8" s="456" t="s">
        <v>117</v>
      </c>
      <c r="B8" s="457"/>
      <c r="C8" s="457"/>
      <c r="D8" s="457"/>
      <c r="E8" s="458"/>
    </row>
    <row r="9" spans="1:6" ht="34.5" customHeight="1" x14ac:dyDescent="0.2">
      <c r="A9" s="460" t="s">
        <v>0</v>
      </c>
      <c r="B9" s="459" t="s">
        <v>110</v>
      </c>
      <c r="C9" s="451" t="str">
        <f>+'T. VALOR'!C9:E9</f>
        <v>PROPONENTE 1
MAPFRE SEGUROS GENERALES</v>
      </c>
      <c r="D9" s="452"/>
      <c r="E9" s="453"/>
    </row>
    <row r="10" spans="1:6" ht="26.25" customHeight="1" x14ac:dyDescent="0.2">
      <c r="A10" s="460"/>
      <c r="B10" s="459"/>
      <c r="C10" s="151" t="s">
        <v>68</v>
      </c>
      <c r="D10" s="151" t="s">
        <v>67</v>
      </c>
      <c r="E10" s="174" t="s">
        <v>31</v>
      </c>
    </row>
    <row r="11" spans="1:6" ht="63" x14ac:dyDescent="0.2">
      <c r="A11" s="317" t="s">
        <v>259</v>
      </c>
      <c r="B11" s="150">
        <v>150</v>
      </c>
      <c r="C11" s="154" t="s">
        <v>262</v>
      </c>
      <c r="D11" s="154" t="s">
        <v>66</v>
      </c>
      <c r="E11" s="176">
        <f>IF(D11="SI",B11,"0")</f>
        <v>150</v>
      </c>
    </row>
    <row r="12" spans="1:6" ht="150" customHeight="1" x14ac:dyDescent="0.2">
      <c r="A12" s="317" t="s">
        <v>260</v>
      </c>
      <c r="B12" s="150">
        <v>100</v>
      </c>
      <c r="C12" s="302"/>
      <c r="D12" s="154" t="s">
        <v>66</v>
      </c>
      <c r="E12" s="176">
        <f>IF(D12="SI",B12,"0")</f>
        <v>100</v>
      </c>
    </row>
    <row r="13" spans="1:6" ht="63.75" customHeight="1" x14ac:dyDescent="0.2">
      <c r="A13" s="317" t="s">
        <v>261</v>
      </c>
      <c r="B13" s="150">
        <v>50</v>
      </c>
      <c r="C13" s="154" t="s">
        <v>263</v>
      </c>
      <c r="D13" s="154" t="s">
        <v>66</v>
      </c>
      <c r="E13" s="176">
        <f>IF(D13="SI",B13,"0")</f>
        <v>50</v>
      </c>
    </row>
    <row r="14" spans="1:6" ht="27.75" customHeight="1" thickBot="1" x14ac:dyDescent="0.25">
      <c r="A14" s="177" t="s">
        <v>49</v>
      </c>
      <c r="B14" s="179">
        <f>SUM(B11:B13)</f>
        <v>300</v>
      </c>
      <c r="C14" s="180"/>
      <c r="D14" s="318"/>
      <c r="E14" s="181">
        <f>SUM(E11:E13)</f>
        <v>300</v>
      </c>
    </row>
    <row r="15" spans="1:6" s="164" customFormat="1" ht="21" customHeight="1" x14ac:dyDescent="0.2"/>
    <row r="16" spans="1:6" s="164" customFormat="1" hidden="1" x14ac:dyDescent="0.2"/>
  </sheetData>
  <mergeCells count="11">
    <mergeCell ref="A9:A10"/>
    <mergeCell ref="B9:B10"/>
    <mergeCell ref="C9:E9"/>
    <mergeCell ref="A5:E5"/>
    <mergeCell ref="A7:E7"/>
    <mergeCell ref="A1:E1"/>
    <mergeCell ref="A3:E3"/>
    <mergeCell ref="A4:E4"/>
    <mergeCell ref="A6:E6"/>
    <mergeCell ref="A8:E8"/>
    <mergeCell ref="A2:E2"/>
  </mergeCells>
  <printOptions horizontalCentered="1" verticalCentered="1"/>
  <pageMargins left="0.19685039370078741" right="0" top="0.78740157480314965" bottom="0.59055118110236227" header="0" footer="0"/>
  <pageSetup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F18"/>
  <sheetViews>
    <sheetView topLeftCell="A7" zoomScaleNormal="100" workbookViewId="0">
      <selection activeCell="E16" sqref="E16"/>
    </sheetView>
  </sheetViews>
  <sheetFormatPr baseColWidth="10" defaultColWidth="0" defaultRowHeight="15.75" zeroHeight="1" x14ac:dyDescent="0.2"/>
  <cols>
    <col min="1" max="1" width="71" style="147" customWidth="1"/>
    <col min="2" max="2" width="13.28515625" style="147" customWidth="1"/>
    <col min="3" max="3" width="22.42578125" style="147" customWidth="1"/>
    <col min="4" max="4" width="8.7109375" style="147" customWidth="1"/>
    <col min="5" max="5" width="11" style="147" customWidth="1"/>
    <col min="6" max="6" width="10.7109375" style="164" customWidth="1"/>
    <col min="7" max="16384" width="11.42578125" style="147" hidden="1"/>
  </cols>
  <sheetData>
    <row r="1" spans="1:6" ht="28.5" customHeight="1" x14ac:dyDescent="0.2">
      <c r="A1" s="378" t="s">
        <v>155</v>
      </c>
      <c r="B1" s="379"/>
      <c r="C1" s="379"/>
      <c r="D1" s="379"/>
      <c r="E1" s="380"/>
    </row>
    <row r="2" spans="1:6" x14ac:dyDescent="0.2">
      <c r="A2" s="463"/>
      <c r="B2" s="464"/>
      <c r="C2" s="464"/>
      <c r="D2" s="464"/>
      <c r="E2" s="465"/>
    </row>
    <row r="3" spans="1:6" ht="28.5" customHeight="1" x14ac:dyDescent="0.2">
      <c r="A3" s="387" t="str">
        <f>+PORTADA!A15</f>
        <v>Convocatoria Pública No. 04 de 2019</v>
      </c>
      <c r="B3" s="388"/>
      <c r="C3" s="388"/>
      <c r="D3" s="388"/>
      <c r="E3" s="389"/>
    </row>
    <row r="4" spans="1:6" ht="60.7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78"/>
      <c r="B5" s="479"/>
      <c r="C5" s="479"/>
      <c r="D5" s="479"/>
      <c r="E5" s="480"/>
    </row>
    <row r="6" spans="1:6" s="149" customFormat="1" ht="42" customHeight="1" x14ac:dyDescent="0.2">
      <c r="A6" s="443" t="s">
        <v>185</v>
      </c>
      <c r="B6" s="454"/>
      <c r="C6" s="454"/>
      <c r="D6" s="454"/>
      <c r="E6" s="455"/>
      <c r="F6" s="163"/>
    </row>
    <row r="7" spans="1:6" ht="13.5" customHeight="1" x14ac:dyDescent="0.2">
      <c r="A7" s="502"/>
      <c r="B7" s="503"/>
      <c r="C7" s="503"/>
      <c r="D7" s="503"/>
      <c r="E7" s="504"/>
    </row>
    <row r="8" spans="1:6" ht="36.75" customHeight="1" x14ac:dyDescent="0.2">
      <c r="A8" s="499" t="s">
        <v>168</v>
      </c>
      <c r="B8" s="500"/>
      <c r="C8" s="500"/>
      <c r="D8" s="500"/>
      <c r="E8" s="501"/>
    </row>
    <row r="9" spans="1:6" ht="39" customHeight="1" x14ac:dyDescent="0.2">
      <c r="A9" s="507" t="s">
        <v>0</v>
      </c>
      <c r="B9" s="505" t="s">
        <v>63</v>
      </c>
      <c r="C9" s="509" t="str">
        <f>+'T. MCIAS'!C9:E9</f>
        <v>PROPONENTE 1
MAPFRE SEGUROS GENERALES</v>
      </c>
      <c r="D9" s="510"/>
      <c r="E9" s="511"/>
    </row>
    <row r="10" spans="1:6" ht="31.5" customHeight="1" x14ac:dyDescent="0.2">
      <c r="A10" s="508"/>
      <c r="B10" s="506"/>
      <c r="C10" s="319" t="s">
        <v>68</v>
      </c>
      <c r="D10" s="151" t="s">
        <v>67</v>
      </c>
      <c r="E10" s="174" t="s">
        <v>31</v>
      </c>
    </row>
    <row r="11" spans="1:6" ht="61.5" customHeight="1" x14ac:dyDescent="0.2">
      <c r="A11" s="191" t="s">
        <v>118</v>
      </c>
      <c r="B11" s="150">
        <v>200</v>
      </c>
      <c r="C11" s="154" t="s">
        <v>268</v>
      </c>
      <c r="D11" s="154" t="s">
        <v>66</v>
      </c>
      <c r="E11" s="320">
        <f>IF(D11="SI",B11,"0")</f>
        <v>200</v>
      </c>
    </row>
    <row r="12" spans="1:6" ht="81" customHeight="1" x14ac:dyDescent="0.2">
      <c r="A12" s="191" t="s">
        <v>264</v>
      </c>
      <c r="B12" s="150">
        <v>100</v>
      </c>
      <c r="C12" s="154" t="s">
        <v>269</v>
      </c>
      <c r="D12" s="154" t="s">
        <v>66</v>
      </c>
      <c r="E12" s="320">
        <f>IF(D12="SI",B12,"0")</f>
        <v>100</v>
      </c>
    </row>
    <row r="13" spans="1:6" ht="31.5" x14ac:dyDescent="0.2">
      <c r="A13" s="191" t="s">
        <v>265</v>
      </c>
      <c r="B13" s="150">
        <v>100</v>
      </c>
      <c r="C13" s="154"/>
      <c r="D13" s="154" t="s">
        <v>171</v>
      </c>
      <c r="E13" s="320" t="str">
        <f>IF(D13="SI",B13,"0")</f>
        <v>0</v>
      </c>
    </row>
    <row r="14" spans="1:6" ht="47.25" x14ac:dyDescent="0.2">
      <c r="A14" s="191" t="s">
        <v>266</v>
      </c>
      <c r="B14" s="150">
        <v>100</v>
      </c>
      <c r="C14" s="154"/>
      <c r="D14" s="154" t="s">
        <v>171</v>
      </c>
      <c r="E14" s="320" t="str">
        <f>IF(D14="SI",B14,"0")</f>
        <v>0</v>
      </c>
    </row>
    <row r="15" spans="1:6" ht="108.75" customHeight="1" x14ac:dyDescent="0.2">
      <c r="A15" s="191" t="s">
        <v>267</v>
      </c>
      <c r="B15" s="150">
        <v>100</v>
      </c>
      <c r="C15" s="154" t="s">
        <v>270</v>
      </c>
      <c r="D15" s="154" t="s">
        <v>66</v>
      </c>
      <c r="E15" s="320">
        <f>IF(D15="SI",B15,"0")</f>
        <v>100</v>
      </c>
    </row>
    <row r="16" spans="1:6" ht="27.75" customHeight="1" thickBot="1" x14ac:dyDescent="0.25">
      <c r="A16" s="321" t="s">
        <v>49</v>
      </c>
      <c r="B16" s="179">
        <f>SUM(B11:B15)</f>
        <v>600</v>
      </c>
      <c r="C16" s="179"/>
      <c r="D16" s="318"/>
      <c r="E16" s="181">
        <f>SUM(E11:E15)</f>
        <v>400</v>
      </c>
    </row>
    <row r="17" s="164" customFormat="1" ht="21" customHeight="1" x14ac:dyDescent="0.2"/>
    <row r="18" s="164" customFormat="1" hidden="1" x14ac:dyDescent="0.2"/>
  </sheetData>
  <mergeCells count="11">
    <mergeCell ref="A1:E1"/>
    <mergeCell ref="A8:E8"/>
    <mergeCell ref="A7:E7"/>
    <mergeCell ref="B9:B10"/>
    <mergeCell ref="A9:A10"/>
    <mergeCell ref="A3:E3"/>
    <mergeCell ref="A4:E4"/>
    <mergeCell ref="A6:E6"/>
    <mergeCell ref="C9:E9"/>
    <mergeCell ref="A5:E5"/>
    <mergeCell ref="A2:E2"/>
  </mergeCells>
  <phoneticPr fontId="15" type="noConversion"/>
  <printOptions horizontalCentered="1" verticalCentered="1"/>
  <pageMargins left="0.19685039370078741" right="0" top="0.59055118110236227" bottom="0.59055118110236227" header="0.31496062992125984" footer="0.31496062992125984"/>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H63"/>
  <sheetViews>
    <sheetView topLeftCell="A44" zoomScaleNormal="100" workbookViewId="0">
      <selection sqref="A1:E1048576"/>
    </sheetView>
  </sheetViews>
  <sheetFormatPr baseColWidth="10" defaultColWidth="0" defaultRowHeight="16.5" zeroHeight="1" x14ac:dyDescent="0.2"/>
  <cols>
    <col min="1" max="1" width="11.85546875" style="105" customWidth="1"/>
    <col min="2" max="2" width="9.85546875" style="95" customWidth="1"/>
    <col min="3" max="3" width="69.28515625" style="91" customWidth="1"/>
    <col min="4" max="4" width="34.42578125" style="106" customWidth="1"/>
    <col min="5" max="5" width="15.140625" style="106" customWidth="1"/>
    <col min="6" max="6" width="10.7109375" style="90" customWidth="1"/>
    <col min="7" max="7" width="16.140625" style="91" hidden="1" customWidth="1"/>
    <col min="8" max="8" width="17.5703125" style="91" hidden="1" customWidth="1"/>
    <col min="9" max="16384" width="11.42578125" style="91" hidden="1"/>
  </cols>
  <sheetData>
    <row r="1" spans="1:6" s="88" customFormat="1" ht="29.25" customHeight="1" x14ac:dyDescent="0.2">
      <c r="A1" s="338" t="str">
        <f>PORTADA!A1</f>
        <v>CANAL CAPITAL</v>
      </c>
      <c r="B1" s="339"/>
      <c r="C1" s="339"/>
      <c r="D1" s="339"/>
      <c r="E1" s="340"/>
      <c r="F1" s="87"/>
    </row>
    <row r="2" spans="1:6" s="89" customFormat="1" ht="15" customHeight="1" x14ac:dyDescent="0.2">
      <c r="A2" s="348"/>
      <c r="B2" s="349"/>
      <c r="C2" s="349"/>
      <c r="D2" s="349"/>
      <c r="E2" s="283"/>
    </row>
    <row r="3" spans="1:6" s="88" customFormat="1" ht="30" customHeight="1" x14ac:dyDescent="0.2">
      <c r="A3" s="335" t="str">
        <f>PORTADA!A15</f>
        <v>Convocatoria Pública No. 04 de 2019</v>
      </c>
      <c r="B3" s="336"/>
      <c r="C3" s="336"/>
      <c r="D3" s="336"/>
      <c r="E3" s="337"/>
      <c r="F3" s="87"/>
    </row>
    <row r="4" spans="1:6" s="89" customFormat="1" ht="17.25" customHeight="1" x14ac:dyDescent="0.2">
      <c r="A4" s="348"/>
      <c r="B4" s="349"/>
      <c r="C4" s="349"/>
      <c r="D4" s="349"/>
      <c r="E4" s="283"/>
    </row>
    <row r="5" spans="1:6" ht="86.25" customHeight="1" x14ac:dyDescent="0.2">
      <c r="A5" s="342"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5" s="343"/>
      <c r="C5" s="343"/>
      <c r="D5" s="343"/>
      <c r="E5" s="344"/>
    </row>
    <row r="6" spans="1:6" s="89" customFormat="1" x14ac:dyDescent="0.2">
      <c r="A6" s="348"/>
      <c r="B6" s="349"/>
      <c r="C6" s="349"/>
      <c r="D6" s="349"/>
      <c r="E6" s="283"/>
    </row>
    <row r="7" spans="1:6" ht="39.75" customHeight="1" x14ac:dyDescent="0.2">
      <c r="A7" s="345" t="s">
        <v>176</v>
      </c>
      <c r="B7" s="346"/>
      <c r="C7" s="346"/>
      <c r="D7" s="346"/>
      <c r="E7" s="347"/>
    </row>
    <row r="8" spans="1:6" s="92" customFormat="1" ht="8.25" customHeight="1" x14ac:dyDescent="0.2">
      <c r="A8" s="358"/>
      <c r="B8" s="359"/>
      <c r="C8" s="359"/>
      <c r="D8" s="359"/>
      <c r="E8" s="284"/>
      <c r="F8" s="89"/>
    </row>
    <row r="9" spans="1:6" s="95" customFormat="1" ht="39.75" customHeight="1" x14ac:dyDescent="0.2">
      <c r="A9" s="277" t="s">
        <v>55</v>
      </c>
      <c r="B9" s="93" t="s">
        <v>56</v>
      </c>
      <c r="C9" s="93" t="s">
        <v>74</v>
      </c>
      <c r="D9" s="93" t="str">
        <f>+CONSOLIDADO!H9</f>
        <v>PROPONENTE 1
MAPFRE SEGUROS GENERALES</v>
      </c>
      <c r="E9" s="278" t="s">
        <v>73</v>
      </c>
      <c r="F9" s="94"/>
    </row>
    <row r="10" spans="1:6" ht="31.5" customHeight="1" x14ac:dyDescent="0.2">
      <c r="A10" s="279"/>
      <c r="B10" s="97" t="s">
        <v>61</v>
      </c>
      <c r="C10" s="96" t="s">
        <v>92</v>
      </c>
      <c r="D10" s="98" t="s">
        <v>57</v>
      </c>
      <c r="E10" s="280"/>
    </row>
    <row r="11" spans="1:6" x14ac:dyDescent="0.2">
      <c r="A11" s="361" t="s">
        <v>90</v>
      </c>
      <c r="B11" s="285" t="s">
        <v>75</v>
      </c>
      <c r="C11" s="370" t="s">
        <v>76</v>
      </c>
      <c r="D11" s="371"/>
      <c r="E11" s="372"/>
    </row>
    <row r="12" spans="1:6" ht="309.75" customHeight="1" x14ac:dyDescent="0.2">
      <c r="A12" s="361"/>
      <c r="B12" s="289" t="s">
        <v>77</v>
      </c>
      <c r="C12" s="290" t="s">
        <v>220</v>
      </c>
      <c r="D12" s="289" t="s">
        <v>197</v>
      </c>
      <c r="E12" s="291" t="s">
        <v>157</v>
      </c>
    </row>
    <row r="13" spans="1:6" ht="407.25" customHeight="1" x14ac:dyDescent="0.2">
      <c r="A13" s="361"/>
      <c r="B13" s="101" t="s">
        <v>78</v>
      </c>
      <c r="C13" s="290" t="s">
        <v>221</v>
      </c>
      <c r="D13" s="289" t="s">
        <v>188</v>
      </c>
      <c r="E13" s="291" t="s">
        <v>157</v>
      </c>
    </row>
    <row r="14" spans="1:6" ht="128.25" customHeight="1" x14ac:dyDescent="0.2">
      <c r="A14" s="361"/>
      <c r="B14" s="101" t="s">
        <v>79</v>
      </c>
      <c r="C14" s="290" t="s">
        <v>222</v>
      </c>
      <c r="D14" s="289" t="s">
        <v>198</v>
      </c>
      <c r="E14" s="291" t="s">
        <v>157</v>
      </c>
    </row>
    <row r="15" spans="1:6" ht="164.25" customHeight="1" x14ac:dyDescent="0.2">
      <c r="A15" s="361"/>
      <c r="B15" s="101" t="s">
        <v>80</v>
      </c>
      <c r="C15" s="292" t="s">
        <v>223</v>
      </c>
      <c r="D15" s="289" t="s">
        <v>199</v>
      </c>
      <c r="E15" s="291" t="s">
        <v>157</v>
      </c>
    </row>
    <row r="16" spans="1:6" ht="148.5" customHeight="1" x14ac:dyDescent="0.2">
      <c r="A16" s="361"/>
      <c r="B16" s="101" t="s">
        <v>81</v>
      </c>
      <c r="C16" s="290" t="s">
        <v>224</v>
      </c>
      <c r="D16" s="289" t="s">
        <v>58</v>
      </c>
      <c r="E16" s="291" t="s">
        <v>58</v>
      </c>
    </row>
    <row r="17" spans="1:6" ht="199.5" customHeight="1" x14ac:dyDescent="0.2">
      <c r="A17" s="361"/>
      <c r="B17" s="101" t="s">
        <v>82</v>
      </c>
      <c r="C17" s="292" t="s">
        <v>225</v>
      </c>
      <c r="D17" s="289" t="s">
        <v>200</v>
      </c>
      <c r="E17" s="291" t="s">
        <v>157</v>
      </c>
    </row>
    <row r="18" spans="1:6" ht="134.25" customHeight="1" x14ac:dyDescent="0.2">
      <c r="A18" s="361"/>
      <c r="B18" s="101" t="s">
        <v>83</v>
      </c>
      <c r="C18" s="290" t="s">
        <v>226</v>
      </c>
      <c r="D18" s="289" t="s">
        <v>58</v>
      </c>
      <c r="E18" s="291" t="s">
        <v>58</v>
      </c>
    </row>
    <row r="19" spans="1:6" ht="90.75" customHeight="1" x14ac:dyDescent="0.2">
      <c r="A19" s="361"/>
      <c r="B19" s="285" t="s">
        <v>84</v>
      </c>
      <c r="C19" s="286" t="s">
        <v>227</v>
      </c>
      <c r="D19" s="287" t="s">
        <v>58</v>
      </c>
      <c r="E19" s="288" t="s">
        <v>58</v>
      </c>
    </row>
    <row r="20" spans="1:6" ht="231" customHeight="1" x14ac:dyDescent="0.2">
      <c r="A20" s="361"/>
      <c r="B20" s="360" t="s">
        <v>85</v>
      </c>
      <c r="C20" s="290" t="s">
        <v>277</v>
      </c>
      <c r="D20" s="289" t="s">
        <v>201</v>
      </c>
      <c r="E20" s="291" t="s">
        <v>157</v>
      </c>
    </row>
    <row r="21" spans="1:6" ht="84.75" customHeight="1" x14ac:dyDescent="0.2">
      <c r="A21" s="361"/>
      <c r="B21" s="360"/>
      <c r="C21" s="292" t="s">
        <v>228</v>
      </c>
      <c r="D21" s="289" t="s">
        <v>278</v>
      </c>
      <c r="E21" s="291" t="s">
        <v>157</v>
      </c>
    </row>
    <row r="22" spans="1:6" ht="47.25" x14ac:dyDescent="0.2">
      <c r="A22" s="361"/>
      <c r="B22" s="360"/>
      <c r="C22" s="292" t="s">
        <v>229</v>
      </c>
      <c r="D22" s="289" t="s">
        <v>189</v>
      </c>
      <c r="E22" s="291" t="s">
        <v>157</v>
      </c>
    </row>
    <row r="23" spans="1:6" ht="107.25" customHeight="1" x14ac:dyDescent="0.2">
      <c r="A23" s="361"/>
      <c r="B23" s="360"/>
      <c r="C23" s="292" t="s">
        <v>230</v>
      </c>
      <c r="D23" s="287" t="s">
        <v>190</v>
      </c>
      <c r="E23" s="288" t="s">
        <v>157</v>
      </c>
    </row>
    <row r="24" spans="1:6" ht="111" customHeight="1" x14ac:dyDescent="0.2">
      <c r="A24" s="361"/>
      <c r="B24" s="360"/>
      <c r="C24" s="292" t="s">
        <v>231</v>
      </c>
      <c r="D24" s="289" t="s">
        <v>202</v>
      </c>
      <c r="E24" s="291" t="s">
        <v>157</v>
      </c>
      <c r="F24" s="99"/>
    </row>
    <row r="25" spans="1:6" ht="288.75" customHeight="1" x14ac:dyDescent="0.2">
      <c r="A25" s="361"/>
      <c r="B25" s="366" t="s">
        <v>86</v>
      </c>
      <c r="C25" s="368" t="s">
        <v>232</v>
      </c>
      <c r="D25" s="364" t="s">
        <v>191</v>
      </c>
      <c r="E25" s="350" t="s">
        <v>157</v>
      </c>
    </row>
    <row r="26" spans="1:6" ht="260.25" customHeight="1" x14ac:dyDescent="0.2">
      <c r="A26" s="361"/>
      <c r="B26" s="367"/>
      <c r="C26" s="369"/>
      <c r="D26" s="365"/>
      <c r="E26" s="351"/>
    </row>
    <row r="27" spans="1:6" ht="186" customHeight="1" x14ac:dyDescent="0.2">
      <c r="A27" s="361"/>
      <c r="B27" s="285" t="s">
        <v>87</v>
      </c>
      <c r="C27" s="292" t="s">
        <v>233</v>
      </c>
      <c r="D27" s="289" t="s">
        <v>203</v>
      </c>
      <c r="E27" s="291" t="s">
        <v>157</v>
      </c>
    </row>
    <row r="28" spans="1:6" ht="222" customHeight="1" x14ac:dyDescent="0.2">
      <c r="A28" s="361"/>
      <c r="B28" s="285" t="s">
        <v>88</v>
      </c>
      <c r="C28" s="290" t="s">
        <v>234</v>
      </c>
      <c r="D28" s="289" t="s">
        <v>204</v>
      </c>
      <c r="E28" s="291" t="s">
        <v>157</v>
      </c>
    </row>
    <row r="29" spans="1:6" ht="160.5" customHeight="1" x14ac:dyDescent="0.2">
      <c r="A29" s="361"/>
      <c r="B29" s="101" t="s">
        <v>89</v>
      </c>
      <c r="C29" s="290" t="s">
        <v>235</v>
      </c>
      <c r="D29" s="289" t="s">
        <v>205</v>
      </c>
      <c r="E29" s="291" t="s">
        <v>157</v>
      </c>
    </row>
    <row r="30" spans="1:6" ht="38.25" customHeight="1" x14ac:dyDescent="0.2">
      <c r="A30" s="279"/>
      <c r="B30" s="97"/>
      <c r="C30" s="373" t="s">
        <v>103</v>
      </c>
      <c r="D30" s="374"/>
      <c r="E30" s="375"/>
      <c r="F30" s="100">
        <f>E30/616000</f>
        <v>0</v>
      </c>
    </row>
    <row r="31" spans="1:6" s="90" customFormat="1" ht="43.5" customHeight="1" x14ac:dyDescent="0.2">
      <c r="A31" s="377" t="s">
        <v>104</v>
      </c>
      <c r="B31" s="101" t="s">
        <v>91</v>
      </c>
      <c r="C31" s="102" t="s">
        <v>93</v>
      </c>
      <c r="D31" s="102"/>
      <c r="E31" s="282"/>
      <c r="F31" s="100"/>
    </row>
    <row r="32" spans="1:6" ht="213" customHeight="1" x14ac:dyDescent="0.2">
      <c r="A32" s="377"/>
      <c r="B32" s="341" t="s">
        <v>94</v>
      </c>
      <c r="C32" s="362" t="s">
        <v>236</v>
      </c>
      <c r="D32" s="364" t="s">
        <v>206</v>
      </c>
      <c r="E32" s="350" t="s">
        <v>157</v>
      </c>
      <c r="F32" s="100"/>
    </row>
    <row r="33" spans="1:8" ht="213" customHeight="1" x14ac:dyDescent="0.2">
      <c r="A33" s="377"/>
      <c r="B33" s="341"/>
      <c r="C33" s="363"/>
      <c r="D33" s="365"/>
      <c r="E33" s="351"/>
      <c r="F33" s="100"/>
    </row>
    <row r="34" spans="1:8" ht="346.5" customHeight="1" x14ac:dyDescent="0.2">
      <c r="A34" s="377"/>
      <c r="B34" s="341"/>
      <c r="C34" s="292" t="s">
        <v>237</v>
      </c>
      <c r="D34" s="289" t="s">
        <v>295</v>
      </c>
      <c r="E34" s="288" t="s">
        <v>294</v>
      </c>
      <c r="F34" s="100"/>
    </row>
    <row r="35" spans="1:8" ht="367.5" customHeight="1" x14ac:dyDescent="0.2">
      <c r="A35" s="377"/>
      <c r="B35" s="341" t="s">
        <v>95</v>
      </c>
      <c r="C35" s="293" t="s">
        <v>238</v>
      </c>
      <c r="D35" s="287" t="s">
        <v>208</v>
      </c>
      <c r="E35" s="288" t="s">
        <v>157</v>
      </c>
      <c r="F35" s="100"/>
    </row>
    <row r="36" spans="1:8" ht="141.75" x14ac:dyDescent="0.2">
      <c r="A36" s="377"/>
      <c r="B36" s="341"/>
      <c r="C36" s="293" t="s">
        <v>239</v>
      </c>
      <c r="D36" s="287" t="s">
        <v>192</v>
      </c>
      <c r="E36" s="288" t="s">
        <v>157</v>
      </c>
      <c r="F36" s="100"/>
    </row>
    <row r="37" spans="1:8" ht="124.5" customHeight="1" x14ac:dyDescent="0.2">
      <c r="A37" s="377"/>
      <c r="B37" s="341"/>
      <c r="C37" s="292" t="s">
        <v>240</v>
      </c>
      <c r="D37" s="289" t="s">
        <v>296</v>
      </c>
      <c r="E37" s="288" t="s">
        <v>157</v>
      </c>
      <c r="F37" s="100"/>
      <c r="G37" s="90"/>
      <c r="H37" s="90"/>
    </row>
    <row r="38" spans="1:8" ht="84.75" customHeight="1" x14ac:dyDescent="0.2">
      <c r="A38" s="377"/>
      <c r="B38" s="294" t="s">
        <v>96</v>
      </c>
      <c r="C38" s="293" t="s">
        <v>241</v>
      </c>
      <c r="D38" s="287" t="s">
        <v>209</v>
      </c>
      <c r="E38" s="288" t="s">
        <v>157</v>
      </c>
      <c r="F38" s="100"/>
    </row>
    <row r="39" spans="1:8" s="90" customFormat="1" ht="184.5" customHeight="1" x14ac:dyDescent="0.2">
      <c r="A39" s="377"/>
      <c r="B39" s="101" t="s">
        <v>100</v>
      </c>
      <c r="C39" s="292" t="s">
        <v>242</v>
      </c>
      <c r="D39" s="289" t="s">
        <v>210</v>
      </c>
      <c r="E39" s="291" t="s">
        <v>157</v>
      </c>
      <c r="G39" s="91"/>
      <c r="H39" s="91"/>
    </row>
    <row r="40" spans="1:8" ht="222.75" customHeight="1" x14ac:dyDescent="0.2">
      <c r="A40" s="377"/>
      <c r="B40" s="294" t="s">
        <v>101</v>
      </c>
      <c r="C40" s="286" t="s">
        <v>243</v>
      </c>
      <c r="D40" s="287" t="s">
        <v>211</v>
      </c>
      <c r="E40" s="288" t="s">
        <v>157</v>
      </c>
    </row>
    <row r="41" spans="1:8" ht="30.75" customHeight="1" x14ac:dyDescent="0.2">
      <c r="A41" s="279"/>
      <c r="B41" s="97" t="s">
        <v>97</v>
      </c>
      <c r="C41" s="96" t="s">
        <v>98</v>
      </c>
      <c r="D41" s="96"/>
      <c r="E41" s="281"/>
    </row>
    <row r="42" spans="1:8" ht="222" customHeight="1" x14ac:dyDescent="0.2">
      <c r="A42" s="376" t="s">
        <v>102</v>
      </c>
      <c r="B42" s="341"/>
      <c r="C42" s="286" t="s">
        <v>244</v>
      </c>
      <c r="D42" s="287"/>
      <c r="E42" s="288"/>
    </row>
    <row r="43" spans="1:8" ht="71.25" customHeight="1" x14ac:dyDescent="0.2">
      <c r="A43" s="376"/>
      <c r="B43" s="341"/>
      <c r="C43" s="292" t="s">
        <v>245</v>
      </c>
      <c r="D43" s="289" t="s">
        <v>292</v>
      </c>
      <c r="E43" s="288" t="s">
        <v>157</v>
      </c>
    </row>
    <row r="44" spans="1:8" ht="66" customHeight="1" x14ac:dyDescent="0.2">
      <c r="A44" s="376"/>
      <c r="B44" s="341"/>
      <c r="C44" s="292" t="s">
        <v>246</v>
      </c>
      <c r="D44" s="289" t="s">
        <v>293</v>
      </c>
      <c r="E44" s="288" t="s">
        <v>157</v>
      </c>
    </row>
    <row r="45" spans="1:8" ht="69" customHeight="1" x14ac:dyDescent="0.2">
      <c r="A45" s="376"/>
      <c r="B45" s="294" t="s">
        <v>99</v>
      </c>
      <c r="C45" s="293" t="s">
        <v>247</v>
      </c>
      <c r="D45" s="287" t="s">
        <v>212</v>
      </c>
      <c r="E45" s="288" t="s">
        <v>157</v>
      </c>
    </row>
    <row r="46" spans="1:8" ht="36.75" customHeight="1" x14ac:dyDescent="0.2">
      <c r="A46" s="352" t="s">
        <v>248</v>
      </c>
      <c r="B46" s="353"/>
      <c r="C46" s="295" t="s">
        <v>108</v>
      </c>
      <c r="D46" s="287" t="s">
        <v>211</v>
      </c>
      <c r="E46" s="288" t="s">
        <v>157</v>
      </c>
    </row>
    <row r="47" spans="1:8" ht="30" customHeight="1" x14ac:dyDescent="0.2">
      <c r="A47" s="354"/>
      <c r="B47" s="355"/>
      <c r="C47" s="295" t="s">
        <v>105</v>
      </c>
      <c r="D47" s="287" t="s">
        <v>193</v>
      </c>
      <c r="E47" s="288" t="s">
        <v>157</v>
      </c>
    </row>
    <row r="48" spans="1:8" ht="30" customHeight="1" x14ac:dyDescent="0.2">
      <c r="A48" s="354"/>
      <c r="B48" s="355"/>
      <c r="C48" s="295" t="s">
        <v>106</v>
      </c>
      <c r="D48" s="287" t="s">
        <v>213</v>
      </c>
      <c r="E48" s="288" t="s">
        <v>157</v>
      </c>
    </row>
    <row r="49" spans="1:5" ht="30" customHeight="1" x14ac:dyDescent="0.2">
      <c r="A49" s="354"/>
      <c r="B49" s="355"/>
      <c r="C49" s="295" t="s">
        <v>107</v>
      </c>
      <c r="D49" s="287" t="s">
        <v>207</v>
      </c>
      <c r="E49" s="296" t="s">
        <v>157</v>
      </c>
    </row>
    <row r="50" spans="1:5" ht="34.5" customHeight="1" x14ac:dyDescent="0.2">
      <c r="A50" s="354"/>
      <c r="B50" s="355"/>
      <c r="C50" s="295" t="s">
        <v>109</v>
      </c>
      <c r="D50" s="287" t="s">
        <v>214</v>
      </c>
      <c r="E50" s="296" t="s">
        <v>157</v>
      </c>
    </row>
    <row r="51" spans="1:5" ht="36" customHeight="1" thickBot="1" x14ac:dyDescent="0.25">
      <c r="A51" s="356"/>
      <c r="B51" s="357"/>
      <c r="C51" s="297" t="s">
        <v>59</v>
      </c>
      <c r="D51" s="298" t="s">
        <v>215</v>
      </c>
      <c r="E51" s="299" t="s">
        <v>157</v>
      </c>
    </row>
    <row r="52" spans="1:5" s="90" customFormat="1" x14ac:dyDescent="0.2">
      <c r="A52" s="103"/>
      <c r="B52" s="94"/>
      <c r="D52" s="104"/>
      <c r="E52" s="104"/>
    </row>
    <row r="53" spans="1:5" s="90" customFormat="1" hidden="1" x14ac:dyDescent="0.2">
      <c r="A53" s="103"/>
      <c r="B53" s="94"/>
      <c r="D53" s="104"/>
      <c r="E53" s="104"/>
    </row>
    <row r="54" spans="1:5" s="90" customFormat="1" hidden="1" x14ac:dyDescent="0.2">
      <c r="A54" s="103"/>
      <c r="B54" s="94"/>
      <c r="D54" s="104"/>
      <c r="E54" s="104"/>
    </row>
    <row r="55" spans="1:5" s="90" customFormat="1" hidden="1" x14ac:dyDescent="0.2">
      <c r="A55" s="103"/>
      <c r="B55" s="94"/>
      <c r="D55" s="104"/>
      <c r="E55" s="104"/>
    </row>
    <row r="56" spans="1:5" s="90" customFormat="1" hidden="1" x14ac:dyDescent="0.2">
      <c r="A56" s="103"/>
      <c r="B56" s="94"/>
      <c r="D56" s="104"/>
      <c r="E56" s="104"/>
    </row>
    <row r="57" spans="1:5" s="90" customFormat="1" hidden="1" x14ac:dyDescent="0.2">
      <c r="A57" s="103"/>
      <c r="B57" s="94"/>
      <c r="D57" s="104"/>
      <c r="E57" s="104"/>
    </row>
    <row r="58" spans="1:5" s="90" customFormat="1" hidden="1" x14ac:dyDescent="0.2">
      <c r="A58" s="103"/>
      <c r="B58" s="94"/>
      <c r="D58" s="104"/>
      <c r="E58" s="104"/>
    </row>
    <row r="59" spans="1:5" s="90" customFormat="1" hidden="1" x14ac:dyDescent="0.2">
      <c r="A59" s="103"/>
      <c r="B59" s="94"/>
      <c r="D59" s="104"/>
      <c r="E59" s="104"/>
    </row>
    <row r="60" spans="1:5" s="90" customFormat="1" hidden="1" x14ac:dyDescent="0.2">
      <c r="A60" s="103"/>
      <c r="B60" s="94"/>
      <c r="D60" s="104"/>
      <c r="E60" s="104"/>
    </row>
    <row r="61" spans="1:5" s="90" customFormat="1" hidden="1" x14ac:dyDescent="0.2">
      <c r="A61" s="103"/>
      <c r="B61" s="94"/>
      <c r="D61" s="104"/>
      <c r="E61" s="104"/>
    </row>
    <row r="62" spans="1:5" s="90" customFormat="1" hidden="1" x14ac:dyDescent="0.2">
      <c r="A62" s="103"/>
      <c r="B62" s="94"/>
      <c r="D62" s="104"/>
      <c r="E62" s="104"/>
    </row>
    <row r="63" spans="1:5" s="90" customFormat="1" hidden="1" x14ac:dyDescent="0.2">
      <c r="A63" s="103"/>
      <c r="B63" s="94"/>
      <c r="D63" s="104"/>
      <c r="E63" s="104"/>
    </row>
  </sheetData>
  <mergeCells count="25">
    <mergeCell ref="A46:B51"/>
    <mergeCell ref="A8:D8"/>
    <mergeCell ref="B20:B24"/>
    <mergeCell ref="A11:A29"/>
    <mergeCell ref="B32:B34"/>
    <mergeCell ref="C32:C33"/>
    <mergeCell ref="D32:D33"/>
    <mergeCell ref="B25:B26"/>
    <mergeCell ref="C25:C26"/>
    <mergeCell ref="D25:D26"/>
    <mergeCell ref="C11:E11"/>
    <mergeCell ref="C30:E30"/>
    <mergeCell ref="A42:A45"/>
    <mergeCell ref="A31:A40"/>
    <mergeCell ref="B42:B44"/>
    <mergeCell ref="A3:E3"/>
    <mergeCell ref="A1:E1"/>
    <mergeCell ref="B35:B37"/>
    <mergeCell ref="A5:E5"/>
    <mergeCell ref="A7:E7"/>
    <mergeCell ref="A6:D6"/>
    <mergeCell ref="A2:D2"/>
    <mergeCell ref="A4:D4"/>
    <mergeCell ref="E32:E33"/>
    <mergeCell ref="E25:E26"/>
  </mergeCells>
  <phoneticPr fontId="15" type="noConversion"/>
  <printOptions horizontalCentered="1" verticalCentered="1"/>
  <pageMargins left="0.19685039370078741" right="0" top="0.59055118110236227" bottom="0.59055118110236227" header="0" footer="0.39370078740157483"/>
  <pageSetup scale="55" orientation="portrait" r:id="rId1"/>
  <headerFooter alignWithMargins="0">
    <oddFooter>&amp;C&amp;N de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4:IV359"/>
  <sheetViews>
    <sheetView topLeftCell="C12" zoomScale="60" zoomScaleNormal="75" workbookViewId="0">
      <pane xSplit="1" ySplit="4" topLeftCell="E25" activePane="bottomRight" state="frozenSplit"/>
      <selection activeCell="D20" sqref="D20"/>
      <selection pane="topRight" activeCell="D20" sqref="D20"/>
      <selection pane="bottomLeft" activeCell="D20" sqref="D20"/>
      <selection pane="bottomRight" activeCell="L47" sqref="L47"/>
    </sheetView>
  </sheetViews>
  <sheetFormatPr baseColWidth="10" defaultRowHeight="13.5" x14ac:dyDescent="0.25"/>
  <cols>
    <col min="1" max="1" width="3.7109375" style="38" customWidth="1"/>
    <col min="2" max="3" width="35.42578125" style="2" customWidth="1"/>
    <col min="4" max="4" width="19.85546875" style="2" customWidth="1"/>
    <col min="5" max="5" width="13.140625" style="2" customWidth="1"/>
    <col min="6" max="6" width="13" style="2" customWidth="1"/>
    <col min="7" max="7" width="13.140625" style="2" hidden="1" customWidth="1"/>
    <col min="8" max="8" width="15.28515625" style="2" customWidth="1"/>
    <col min="9" max="10" width="13.140625" style="2" customWidth="1"/>
    <col min="11" max="11" width="11.42578125" style="2"/>
    <col min="12" max="12" width="38.5703125" style="2" customWidth="1"/>
    <col min="13" max="13" width="5.28515625" style="2" customWidth="1"/>
    <col min="14" max="14" width="30.140625" style="2" customWidth="1"/>
    <col min="15" max="15" width="34.42578125" style="2" customWidth="1"/>
    <col min="16" max="16384" width="11.42578125" style="2"/>
  </cols>
  <sheetData>
    <row r="4" spans="1:256" s="3" customFormat="1" x14ac:dyDescent="0.25">
      <c r="A4" s="512" t="s">
        <v>48</v>
      </c>
      <c r="B4" s="512"/>
      <c r="C4" s="512"/>
      <c r="D4" s="512"/>
      <c r="E4" s="512"/>
      <c r="F4" s="512"/>
      <c r="G4" s="512"/>
      <c r="H4" s="512"/>
      <c r="I4" s="512"/>
      <c r="J4" s="512"/>
      <c r="K4" s="512"/>
      <c r="L4" s="512"/>
      <c r="M4" s="512"/>
      <c r="N4" s="1"/>
      <c r="O4" s="1"/>
      <c r="P4" s="1"/>
      <c r="Q4" s="1"/>
      <c r="R4" s="1"/>
      <c r="S4" s="1"/>
      <c r="T4" s="1"/>
      <c r="U4" s="1"/>
      <c r="V4" s="1"/>
    </row>
    <row r="5" spans="1:256" s="3" customFormat="1" x14ac:dyDescent="0.25">
      <c r="A5" s="513" t="str">
        <f>+PORTADA!A15</f>
        <v>Convocatoria Pública No. 04 de 2019</v>
      </c>
      <c r="B5" s="513"/>
      <c r="C5" s="513"/>
      <c r="D5" s="513"/>
      <c r="E5" s="513"/>
      <c r="F5" s="513"/>
      <c r="G5" s="513"/>
      <c r="H5" s="513"/>
      <c r="I5" s="513"/>
      <c r="J5" s="513"/>
      <c r="K5" s="513"/>
      <c r="L5" s="513"/>
      <c r="M5" s="513"/>
      <c r="N5" s="4"/>
      <c r="O5" s="4"/>
      <c r="P5" s="4"/>
      <c r="Q5" s="4"/>
      <c r="R5" s="4"/>
      <c r="S5" s="4"/>
      <c r="T5" s="4"/>
      <c r="U5" s="4"/>
      <c r="V5" s="4"/>
    </row>
    <row r="6" spans="1:256" s="3" customFormat="1" ht="27" x14ac:dyDescent="0.2">
      <c r="A6" s="5"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6" s="5"/>
      <c r="C6" s="5"/>
      <c r="D6" s="5"/>
      <c r="E6" s="5"/>
      <c r="F6" s="5"/>
      <c r="G6" s="5"/>
      <c r="H6" s="5"/>
      <c r="I6" s="5"/>
      <c r="J6" s="5"/>
      <c r="K6" s="5"/>
      <c r="L6" s="5"/>
      <c r="M6" s="5"/>
      <c r="N6" s="6"/>
      <c r="O6" s="6"/>
      <c r="P6" s="6"/>
      <c r="Q6" s="6"/>
      <c r="R6" s="6"/>
      <c r="S6" s="6"/>
      <c r="T6" s="6"/>
      <c r="U6" s="6"/>
      <c r="V6" s="6"/>
    </row>
    <row r="7" spans="1:256" s="3" customFormat="1" x14ac:dyDescent="0.25">
      <c r="A7" s="514" t="s">
        <v>19</v>
      </c>
      <c r="B7" s="514"/>
      <c r="C7" s="514"/>
      <c r="D7" s="514"/>
      <c r="E7" s="514"/>
      <c r="F7" s="514"/>
      <c r="G7" s="514"/>
      <c r="H7" s="514"/>
      <c r="I7" s="514"/>
      <c r="J7" s="514"/>
      <c r="K7" s="514"/>
      <c r="L7" s="514"/>
      <c r="M7" s="514"/>
      <c r="N7" s="7"/>
      <c r="O7" s="7"/>
      <c r="P7" s="7"/>
      <c r="Q7" s="7"/>
      <c r="R7" s="7"/>
      <c r="S7" s="7"/>
      <c r="T7" s="7"/>
      <c r="U7" s="7"/>
      <c r="V7" s="7"/>
    </row>
    <row r="8" spans="1:256" s="3" customFormat="1" x14ac:dyDescent="0.25">
      <c r="A8" s="514" t="s">
        <v>35</v>
      </c>
      <c r="B8" s="514"/>
      <c r="C8" s="514"/>
      <c r="D8" s="514"/>
      <c r="E8" s="514"/>
      <c r="F8" s="514"/>
      <c r="G8" s="514"/>
      <c r="H8" s="514"/>
      <c r="I8" s="514"/>
      <c r="J8" s="514"/>
      <c r="K8" s="514"/>
      <c r="L8" s="514"/>
      <c r="M8" s="514"/>
      <c r="N8" s="7"/>
      <c r="O8" s="7"/>
      <c r="P8" s="7"/>
      <c r="Q8" s="7"/>
      <c r="R8" s="7"/>
      <c r="S8" s="7"/>
      <c r="T8" s="7"/>
      <c r="U8" s="7"/>
      <c r="V8" s="7"/>
    </row>
    <row r="9" spans="1:256" s="3" customFormat="1" ht="12" x14ac:dyDescent="0.2">
      <c r="A9" s="8"/>
      <c r="B9" s="39" t="s">
        <v>21</v>
      </c>
      <c r="C9" s="39"/>
      <c r="D9" s="44">
        <v>218000000</v>
      </c>
      <c r="E9" s="40"/>
      <c r="F9" s="41">
        <f>D9/332000</f>
        <v>656.62650602409633</v>
      </c>
      <c r="G9" s="9"/>
      <c r="H9" s="39" t="s">
        <v>36</v>
      </c>
      <c r="I9" s="9"/>
      <c r="J9" s="9"/>
      <c r="K9" s="9"/>
      <c r="L9" s="9"/>
      <c r="M9" s="9"/>
    </row>
    <row r="10" spans="1:256" s="11" customFormat="1" ht="28.5" customHeight="1" x14ac:dyDescent="0.2">
      <c r="A10" s="8"/>
      <c r="B10" s="42" t="s">
        <v>22</v>
      </c>
      <c r="C10" s="42"/>
      <c r="D10" s="44">
        <v>208987000</v>
      </c>
      <c r="E10" s="40"/>
      <c r="F10" s="8"/>
      <c r="G10" s="8"/>
      <c r="H10" s="8"/>
      <c r="I10" s="8"/>
      <c r="J10" s="8"/>
      <c r="K10" s="8"/>
      <c r="L10" s="8"/>
      <c r="M10" s="8"/>
    </row>
    <row r="11" spans="1:256" s="3" customFormat="1" ht="14.25" x14ac:dyDescent="0.3">
      <c r="A11" s="10"/>
      <c r="B11" s="42" t="s">
        <v>23</v>
      </c>
      <c r="C11" s="42"/>
      <c r="D11" s="44">
        <v>9013000</v>
      </c>
      <c r="E11" s="40"/>
      <c r="F11" s="9"/>
      <c r="G11" s="9"/>
      <c r="H11" s="9"/>
      <c r="I11" s="9"/>
      <c r="J11" s="9"/>
      <c r="K11" s="9"/>
      <c r="L11" s="9"/>
      <c r="M11" s="9"/>
    </row>
    <row r="12" spans="1:256" ht="14.25" thickBot="1" x14ac:dyDescent="0.3">
      <c r="A12" s="14"/>
      <c r="B12" s="15"/>
      <c r="C12" s="15"/>
      <c r="D12" s="12"/>
      <c r="E12" s="12"/>
      <c r="F12" s="12"/>
      <c r="G12" s="12"/>
      <c r="H12" s="12"/>
      <c r="I12" s="13"/>
      <c r="J12" s="16"/>
      <c r="K12" s="16"/>
      <c r="L12" s="17"/>
    </row>
    <row r="13" spans="1:256" s="24" customFormat="1" ht="27.75" thickBot="1" x14ac:dyDescent="0.3">
      <c r="A13" s="524" t="s">
        <v>37</v>
      </c>
      <c r="B13" s="518"/>
      <c r="C13" s="515" t="s">
        <v>24</v>
      </c>
      <c r="D13" s="18" t="s">
        <v>38</v>
      </c>
      <c r="E13" s="18"/>
      <c r="F13" s="19"/>
      <c r="G13" s="20"/>
      <c r="H13" s="518" t="s">
        <v>32</v>
      </c>
      <c r="I13" s="21" t="s">
        <v>39</v>
      </c>
      <c r="J13" s="515" t="s">
        <v>40</v>
      </c>
      <c r="K13" s="515" t="s">
        <v>25</v>
      </c>
      <c r="L13" s="515" t="s">
        <v>41</v>
      </c>
      <c r="M13" s="22"/>
      <c r="N13" s="23"/>
      <c r="O13" s="23"/>
      <c r="P13" s="23"/>
      <c r="Q13" s="23"/>
      <c r="R13" s="23"/>
      <c r="S13" s="23"/>
      <c r="T13" s="23"/>
      <c r="U13" s="23"/>
      <c r="V13" s="23"/>
      <c r="W13" s="23"/>
      <c r="X13" s="23"/>
      <c r="Y13" s="23"/>
      <c r="Z13" s="23"/>
      <c r="AA13" s="23"/>
      <c r="AB13" s="23"/>
    </row>
    <row r="14" spans="1:256" s="24" customFormat="1" x14ac:dyDescent="0.25">
      <c r="A14" s="525"/>
      <c r="B14" s="519"/>
      <c r="C14" s="516"/>
      <c r="D14" s="27" t="s">
        <v>42</v>
      </c>
      <c r="E14" s="25" t="s">
        <v>43</v>
      </c>
      <c r="F14" s="26"/>
      <c r="G14" s="27"/>
      <c r="H14" s="519"/>
      <c r="I14" s="28" t="s">
        <v>44</v>
      </c>
      <c r="J14" s="516"/>
      <c r="K14" s="516"/>
      <c r="L14" s="516"/>
      <c r="M14" s="22" t="s">
        <v>45</v>
      </c>
      <c r="N14" s="23"/>
      <c r="O14" s="23"/>
      <c r="P14" s="23"/>
      <c r="Q14" s="23"/>
      <c r="R14" s="23"/>
      <c r="S14" s="23"/>
      <c r="T14" s="23"/>
      <c r="U14" s="23"/>
      <c r="V14" s="23"/>
      <c r="W14" s="23"/>
      <c r="X14" s="23"/>
      <c r="Y14" s="23"/>
      <c r="Z14" s="23"/>
      <c r="AA14" s="23"/>
      <c r="AB14" s="23"/>
      <c r="AC14" s="23"/>
    </row>
    <row r="15" spans="1:256" ht="48.75" thickBot="1" x14ac:dyDescent="0.3">
      <c r="A15" s="526"/>
      <c r="B15" s="520"/>
      <c r="C15" s="517"/>
      <c r="D15" s="51" t="s">
        <v>34</v>
      </c>
      <c r="E15" s="29" t="s">
        <v>46</v>
      </c>
      <c r="F15" s="30" t="s">
        <v>47</v>
      </c>
      <c r="G15" s="31"/>
      <c r="H15" s="520"/>
      <c r="I15" s="32" t="s">
        <v>33</v>
      </c>
      <c r="J15" s="517"/>
      <c r="K15" s="517"/>
      <c r="L15" s="517"/>
    </row>
    <row r="16" spans="1:256" s="65" customFormat="1" ht="27" customHeight="1" x14ac:dyDescent="0.25">
      <c r="A16" s="53">
        <v>1</v>
      </c>
      <c r="B16" s="56" t="s">
        <v>20</v>
      </c>
      <c r="C16" s="521" t="s">
        <v>10</v>
      </c>
      <c r="D16" s="45" t="e">
        <f>#REF!</f>
        <v>#REF!</v>
      </c>
      <c r="E16" s="45" t="e">
        <f>#REF!</f>
        <v>#REF!</v>
      </c>
      <c r="F16" s="46" t="e">
        <f>#REF!</f>
        <v>#REF!</v>
      </c>
      <c r="G16" s="47"/>
      <c r="H16" s="47" t="e">
        <f t="shared" ref="H16:H23" si="0">SUM(D16:G16)</f>
        <v>#REF!</v>
      </c>
      <c r="I16" s="47" t="e">
        <f>#REF!</f>
        <v>#REF!</v>
      </c>
      <c r="J16" s="48" t="e">
        <f t="shared" ref="J16:J23" si="1">IF(M16="X","RECHAZADO",+H16+I16)</f>
        <v>#REF!</v>
      </c>
      <c r="K16" s="49">
        <v>3</v>
      </c>
      <c r="L16" s="55"/>
      <c r="M16" s="53"/>
      <c r="N16" s="54"/>
      <c r="O16" s="52"/>
      <c r="P16" s="45"/>
      <c r="Q16" s="45"/>
      <c r="R16" s="46"/>
      <c r="S16" s="47"/>
      <c r="T16" s="47"/>
      <c r="U16" s="47"/>
      <c r="V16" s="48"/>
      <c r="W16" s="49"/>
      <c r="X16" s="55"/>
      <c r="Y16" s="53"/>
      <c r="Z16" s="54"/>
      <c r="AA16" s="52"/>
      <c r="AB16" s="45"/>
      <c r="AC16" s="45"/>
      <c r="AD16" s="46"/>
      <c r="AE16" s="47"/>
      <c r="AF16" s="47"/>
      <c r="AG16" s="47"/>
      <c r="AH16" s="48"/>
      <c r="AI16" s="49"/>
      <c r="AJ16" s="55"/>
      <c r="AK16" s="53"/>
      <c r="AL16" s="54"/>
      <c r="AM16" s="52"/>
      <c r="AN16" s="45"/>
      <c r="AO16" s="45"/>
      <c r="AP16" s="46"/>
      <c r="AQ16" s="47"/>
      <c r="AR16" s="47"/>
      <c r="AS16" s="47"/>
      <c r="AT16" s="48"/>
      <c r="AU16" s="49"/>
      <c r="AV16" s="55"/>
      <c r="AW16" s="53"/>
      <c r="AX16" s="54"/>
      <c r="AY16" s="52"/>
      <c r="AZ16" s="45"/>
      <c r="BA16" s="45"/>
      <c r="BB16" s="46"/>
      <c r="BC16" s="47"/>
      <c r="BD16" s="47"/>
      <c r="BE16" s="47"/>
      <c r="BF16" s="48"/>
      <c r="BG16" s="49"/>
      <c r="BH16" s="55"/>
      <c r="BI16" s="53"/>
      <c r="BJ16" s="54"/>
      <c r="BK16" s="52"/>
      <c r="BL16" s="45"/>
      <c r="BM16" s="45"/>
      <c r="BN16" s="46"/>
      <c r="BO16" s="47"/>
      <c r="BP16" s="47"/>
      <c r="BQ16" s="47"/>
      <c r="BR16" s="48"/>
      <c r="BS16" s="49"/>
      <c r="BT16" s="55"/>
      <c r="BU16" s="53"/>
      <c r="BV16" s="54"/>
      <c r="BW16" s="52"/>
      <c r="BX16" s="45"/>
      <c r="BY16" s="45"/>
      <c r="BZ16" s="46"/>
      <c r="CA16" s="47"/>
      <c r="CB16" s="47"/>
      <c r="CC16" s="47"/>
      <c r="CD16" s="48"/>
      <c r="CE16" s="49"/>
      <c r="CF16" s="55"/>
      <c r="CG16" s="53"/>
      <c r="CH16" s="54"/>
      <c r="CI16" s="52"/>
      <c r="CJ16" s="45"/>
      <c r="CK16" s="45"/>
      <c r="CL16" s="46"/>
      <c r="CM16" s="47"/>
      <c r="CN16" s="47"/>
      <c r="CO16" s="47"/>
      <c r="CP16" s="48"/>
      <c r="CQ16" s="49"/>
      <c r="CR16" s="55"/>
      <c r="CS16" s="53"/>
      <c r="CT16" s="54"/>
      <c r="CU16" s="52"/>
      <c r="CV16" s="45"/>
      <c r="CW16" s="45"/>
      <c r="CX16" s="46"/>
      <c r="CY16" s="47"/>
      <c r="CZ16" s="47"/>
      <c r="DA16" s="47"/>
      <c r="DB16" s="48"/>
      <c r="DC16" s="49"/>
      <c r="DD16" s="55"/>
      <c r="DE16" s="53"/>
      <c r="DF16" s="54"/>
      <c r="DG16" s="52"/>
      <c r="DH16" s="45"/>
      <c r="DI16" s="45"/>
      <c r="DJ16" s="46"/>
      <c r="DK16" s="47"/>
      <c r="DL16" s="47"/>
      <c r="DM16" s="47"/>
      <c r="DN16" s="48"/>
      <c r="DO16" s="49"/>
      <c r="DP16" s="55"/>
      <c r="DQ16" s="53"/>
      <c r="DR16" s="54"/>
      <c r="DS16" s="52"/>
      <c r="DT16" s="45"/>
      <c r="DU16" s="45"/>
      <c r="DV16" s="46"/>
      <c r="DW16" s="47"/>
      <c r="DX16" s="47"/>
      <c r="DY16" s="47"/>
      <c r="DZ16" s="48"/>
      <c r="EA16" s="49"/>
      <c r="EB16" s="55"/>
      <c r="EC16" s="53"/>
      <c r="ED16" s="54"/>
      <c r="EE16" s="52"/>
      <c r="EF16" s="45"/>
      <c r="EG16" s="45"/>
      <c r="EH16" s="46"/>
      <c r="EI16" s="47"/>
      <c r="EJ16" s="47"/>
      <c r="EK16" s="47"/>
      <c r="EL16" s="48"/>
      <c r="EM16" s="49"/>
      <c r="EN16" s="55"/>
      <c r="EO16" s="53"/>
      <c r="EP16" s="54"/>
      <c r="EQ16" s="52"/>
      <c r="ER16" s="45"/>
      <c r="ES16" s="45"/>
      <c r="ET16" s="46"/>
      <c r="EU16" s="47"/>
      <c r="EV16" s="47"/>
      <c r="EW16" s="47"/>
      <c r="EX16" s="48"/>
      <c r="EY16" s="49"/>
      <c r="EZ16" s="55"/>
      <c r="FA16" s="53"/>
      <c r="FB16" s="54"/>
      <c r="FC16" s="52"/>
      <c r="FD16" s="45"/>
      <c r="FE16" s="45"/>
      <c r="FF16" s="46"/>
      <c r="FG16" s="47"/>
      <c r="FH16" s="47"/>
      <c r="FI16" s="47"/>
      <c r="FJ16" s="48"/>
      <c r="FK16" s="49"/>
      <c r="FL16" s="55"/>
      <c r="FM16" s="53"/>
      <c r="FN16" s="54"/>
      <c r="FO16" s="52"/>
      <c r="FP16" s="45"/>
      <c r="FQ16" s="45"/>
      <c r="FR16" s="46"/>
      <c r="FS16" s="47"/>
      <c r="FT16" s="47"/>
      <c r="FU16" s="47"/>
      <c r="FV16" s="48"/>
      <c r="FW16" s="49"/>
      <c r="FX16" s="55"/>
      <c r="FY16" s="53"/>
      <c r="FZ16" s="54"/>
      <c r="GA16" s="52"/>
      <c r="GB16" s="45"/>
      <c r="GC16" s="45"/>
      <c r="GD16" s="46"/>
      <c r="GE16" s="47"/>
      <c r="GF16" s="47"/>
      <c r="GG16" s="47"/>
      <c r="GH16" s="48"/>
      <c r="GI16" s="49"/>
      <c r="GJ16" s="55"/>
      <c r="GK16" s="53"/>
      <c r="GL16" s="54"/>
      <c r="GM16" s="52"/>
      <c r="GN16" s="45"/>
      <c r="GO16" s="45"/>
      <c r="GP16" s="46"/>
      <c r="GQ16" s="47"/>
      <c r="GR16" s="47"/>
      <c r="GS16" s="47"/>
      <c r="GT16" s="48"/>
      <c r="GU16" s="49"/>
      <c r="GV16" s="55"/>
      <c r="GW16" s="53"/>
      <c r="GX16" s="54"/>
      <c r="GY16" s="52"/>
      <c r="GZ16" s="45"/>
      <c r="HA16" s="45"/>
      <c r="HB16" s="46"/>
      <c r="HC16" s="47"/>
      <c r="HD16" s="47"/>
      <c r="HE16" s="47"/>
      <c r="HF16" s="48"/>
      <c r="HG16" s="49"/>
      <c r="HH16" s="55"/>
      <c r="HI16" s="53"/>
      <c r="HJ16" s="54"/>
      <c r="HK16" s="52"/>
      <c r="HL16" s="45"/>
      <c r="HM16" s="45"/>
      <c r="HN16" s="46"/>
      <c r="HO16" s="47"/>
      <c r="HP16" s="47"/>
      <c r="HQ16" s="47"/>
      <c r="HR16" s="48"/>
      <c r="HS16" s="49"/>
      <c r="HT16" s="55"/>
      <c r="HU16" s="53"/>
      <c r="HV16" s="54"/>
      <c r="HW16" s="52"/>
      <c r="HX16" s="45"/>
      <c r="HY16" s="45"/>
      <c r="HZ16" s="46"/>
      <c r="IA16" s="47"/>
      <c r="IB16" s="47"/>
      <c r="IC16" s="47"/>
      <c r="ID16" s="48"/>
      <c r="IE16" s="49"/>
      <c r="IF16" s="55"/>
      <c r="IG16" s="53"/>
      <c r="IH16" s="54"/>
      <c r="II16" s="52"/>
      <c r="IJ16" s="45"/>
      <c r="IK16" s="45"/>
      <c r="IL16" s="46"/>
      <c r="IM16" s="47"/>
      <c r="IN16" s="47"/>
      <c r="IO16" s="47"/>
      <c r="IP16" s="48"/>
      <c r="IQ16" s="49"/>
      <c r="IR16" s="55"/>
      <c r="IS16" s="53"/>
      <c r="IT16" s="54"/>
      <c r="IU16" s="52"/>
      <c r="IV16" s="45"/>
    </row>
    <row r="17" spans="1:256" s="69" customFormat="1" ht="27" x14ac:dyDescent="0.25">
      <c r="A17" s="57">
        <v>2</v>
      </c>
      <c r="B17" s="58" t="s">
        <v>18</v>
      </c>
      <c r="C17" s="522"/>
      <c r="D17" s="36" t="e">
        <f>#REF!</f>
        <v>#REF!</v>
      </c>
      <c r="E17" s="36" t="e">
        <f>#REF!</f>
        <v>#REF!</v>
      </c>
      <c r="F17" s="66" t="e">
        <f>#REF!</f>
        <v>#REF!</v>
      </c>
      <c r="G17" s="37"/>
      <c r="H17" s="37" t="e">
        <f t="shared" si="0"/>
        <v>#REF!</v>
      </c>
      <c r="I17" s="37" t="e">
        <f>#REF!</f>
        <v>#REF!</v>
      </c>
      <c r="J17" s="33" t="e">
        <f t="shared" si="1"/>
        <v>#REF!</v>
      </c>
      <c r="K17" s="67">
        <v>2</v>
      </c>
      <c r="L17" s="35"/>
      <c r="M17" s="57"/>
      <c r="N17" s="43"/>
      <c r="O17" s="68"/>
      <c r="P17" s="36"/>
      <c r="Q17" s="36"/>
      <c r="R17" s="66"/>
      <c r="S17" s="37"/>
      <c r="T17" s="37"/>
      <c r="U17" s="37"/>
      <c r="V17" s="33"/>
      <c r="W17" s="67"/>
      <c r="X17" s="35"/>
      <c r="Y17" s="57"/>
      <c r="Z17" s="43"/>
      <c r="AA17" s="68"/>
      <c r="AB17" s="36"/>
      <c r="AC17" s="36"/>
      <c r="AD17" s="66"/>
      <c r="AE17" s="37"/>
      <c r="AF17" s="37"/>
      <c r="AG17" s="37"/>
      <c r="AH17" s="33"/>
      <c r="AI17" s="67"/>
      <c r="AJ17" s="35"/>
      <c r="AK17" s="57"/>
      <c r="AL17" s="43"/>
      <c r="AM17" s="68"/>
      <c r="AN17" s="36"/>
      <c r="AO17" s="36"/>
      <c r="AP17" s="66"/>
      <c r="AQ17" s="37"/>
      <c r="AR17" s="37"/>
      <c r="AS17" s="37"/>
      <c r="AT17" s="33"/>
      <c r="AU17" s="67"/>
      <c r="AV17" s="35"/>
      <c r="AW17" s="57"/>
      <c r="AX17" s="43"/>
      <c r="AY17" s="68"/>
      <c r="AZ17" s="36"/>
      <c r="BA17" s="36"/>
      <c r="BB17" s="66"/>
      <c r="BC17" s="37"/>
      <c r="BD17" s="37"/>
      <c r="BE17" s="37"/>
      <c r="BF17" s="33"/>
      <c r="BG17" s="67"/>
      <c r="BH17" s="35"/>
      <c r="BI17" s="57"/>
      <c r="BJ17" s="43"/>
      <c r="BK17" s="68"/>
      <c r="BL17" s="36"/>
      <c r="BM17" s="36"/>
      <c r="BN17" s="66"/>
      <c r="BO17" s="37"/>
      <c r="BP17" s="37"/>
      <c r="BQ17" s="37"/>
      <c r="BR17" s="33"/>
      <c r="BS17" s="67"/>
      <c r="BT17" s="35"/>
      <c r="BU17" s="57"/>
      <c r="BV17" s="43"/>
      <c r="BW17" s="68"/>
      <c r="BX17" s="36"/>
      <c r="BY17" s="36"/>
      <c r="BZ17" s="66"/>
      <c r="CA17" s="37"/>
      <c r="CB17" s="37"/>
      <c r="CC17" s="37"/>
      <c r="CD17" s="33"/>
      <c r="CE17" s="67"/>
      <c r="CF17" s="35"/>
      <c r="CG17" s="57"/>
      <c r="CH17" s="43"/>
      <c r="CI17" s="68"/>
      <c r="CJ17" s="36"/>
      <c r="CK17" s="36"/>
      <c r="CL17" s="66"/>
      <c r="CM17" s="37"/>
      <c r="CN17" s="37"/>
      <c r="CO17" s="37"/>
      <c r="CP17" s="33"/>
      <c r="CQ17" s="67"/>
      <c r="CR17" s="35"/>
      <c r="CS17" s="57"/>
      <c r="CT17" s="43"/>
      <c r="CU17" s="68"/>
      <c r="CV17" s="36"/>
      <c r="CW17" s="36"/>
      <c r="CX17" s="66"/>
      <c r="CY17" s="37"/>
      <c r="CZ17" s="37"/>
      <c r="DA17" s="37"/>
      <c r="DB17" s="33"/>
      <c r="DC17" s="67"/>
      <c r="DD17" s="35"/>
      <c r="DE17" s="57"/>
      <c r="DF17" s="43"/>
      <c r="DG17" s="68"/>
      <c r="DH17" s="36"/>
      <c r="DI17" s="36"/>
      <c r="DJ17" s="66"/>
      <c r="DK17" s="37"/>
      <c r="DL17" s="37"/>
      <c r="DM17" s="37"/>
      <c r="DN17" s="33"/>
      <c r="DO17" s="67"/>
      <c r="DP17" s="35"/>
      <c r="DQ17" s="57"/>
      <c r="DR17" s="43"/>
      <c r="DS17" s="68"/>
      <c r="DT17" s="36"/>
      <c r="DU17" s="36"/>
      <c r="DV17" s="66"/>
      <c r="DW17" s="37"/>
      <c r="DX17" s="37"/>
      <c r="DY17" s="37"/>
      <c r="DZ17" s="33"/>
      <c r="EA17" s="67"/>
      <c r="EB17" s="35"/>
      <c r="EC17" s="57"/>
      <c r="ED17" s="43"/>
      <c r="EE17" s="68"/>
      <c r="EF17" s="36"/>
      <c r="EG17" s="36"/>
      <c r="EH17" s="66"/>
      <c r="EI17" s="37"/>
      <c r="EJ17" s="37"/>
      <c r="EK17" s="37"/>
      <c r="EL17" s="33"/>
      <c r="EM17" s="67"/>
      <c r="EN17" s="35"/>
      <c r="EO17" s="57"/>
      <c r="EP17" s="43"/>
      <c r="EQ17" s="68"/>
      <c r="ER17" s="36"/>
      <c r="ES17" s="36"/>
      <c r="ET17" s="66"/>
      <c r="EU17" s="37"/>
      <c r="EV17" s="37"/>
      <c r="EW17" s="37"/>
      <c r="EX17" s="33"/>
      <c r="EY17" s="67"/>
      <c r="EZ17" s="35"/>
      <c r="FA17" s="57"/>
      <c r="FB17" s="43"/>
      <c r="FC17" s="68"/>
      <c r="FD17" s="36"/>
      <c r="FE17" s="36"/>
      <c r="FF17" s="66"/>
      <c r="FG17" s="37"/>
      <c r="FH17" s="37"/>
      <c r="FI17" s="37"/>
      <c r="FJ17" s="33"/>
      <c r="FK17" s="67"/>
      <c r="FL17" s="35"/>
      <c r="FM17" s="57"/>
      <c r="FN17" s="43"/>
      <c r="FO17" s="68"/>
      <c r="FP17" s="36"/>
      <c r="FQ17" s="36"/>
      <c r="FR17" s="66"/>
      <c r="FS17" s="37"/>
      <c r="FT17" s="37"/>
      <c r="FU17" s="37"/>
      <c r="FV17" s="33"/>
      <c r="FW17" s="67"/>
      <c r="FX17" s="35"/>
      <c r="FY17" s="57"/>
      <c r="FZ17" s="43"/>
      <c r="GA17" s="68"/>
      <c r="GB17" s="36"/>
      <c r="GC17" s="36"/>
      <c r="GD17" s="66"/>
      <c r="GE17" s="37"/>
      <c r="GF17" s="37"/>
      <c r="GG17" s="37"/>
      <c r="GH17" s="33"/>
      <c r="GI17" s="67"/>
      <c r="GJ17" s="35"/>
      <c r="GK17" s="57"/>
      <c r="GL17" s="43"/>
      <c r="GM17" s="68"/>
      <c r="GN17" s="36"/>
      <c r="GO17" s="36"/>
      <c r="GP17" s="66"/>
      <c r="GQ17" s="37"/>
      <c r="GR17" s="37"/>
      <c r="GS17" s="37"/>
      <c r="GT17" s="33"/>
      <c r="GU17" s="67"/>
      <c r="GV17" s="35"/>
      <c r="GW17" s="57"/>
      <c r="GX17" s="43"/>
      <c r="GY17" s="68"/>
      <c r="GZ17" s="36"/>
      <c r="HA17" s="36"/>
      <c r="HB17" s="66"/>
      <c r="HC17" s="37"/>
      <c r="HD17" s="37"/>
      <c r="HE17" s="37"/>
      <c r="HF17" s="33"/>
      <c r="HG17" s="67"/>
      <c r="HH17" s="35"/>
      <c r="HI17" s="57"/>
      <c r="HJ17" s="43"/>
      <c r="HK17" s="68"/>
      <c r="HL17" s="36"/>
      <c r="HM17" s="36"/>
      <c r="HN17" s="66"/>
      <c r="HO17" s="37"/>
      <c r="HP17" s="37"/>
      <c r="HQ17" s="37"/>
      <c r="HR17" s="33"/>
      <c r="HS17" s="67"/>
      <c r="HT17" s="35"/>
      <c r="HU17" s="57"/>
      <c r="HV17" s="43"/>
      <c r="HW17" s="68"/>
      <c r="HX17" s="36"/>
      <c r="HY17" s="36"/>
      <c r="HZ17" s="66"/>
      <c r="IA17" s="37"/>
      <c r="IB17" s="37"/>
      <c r="IC17" s="37"/>
      <c r="ID17" s="33"/>
      <c r="IE17" s="67"/>
      <c r="IF17" s="35"/>
      <c r="IG17" s="57"/>
      <c r="IH17" s="43"/>
      <c r="II17" s="68"/>
      <c r="IJ17" s="36"/>
      <c r="IK17" s="36"/>
      <c r="IL17" s="66"/>
      <c r="IM17" s="37"/>
      <c r="IN17" s="37"/>
      <c r="IO17" s="37"/>
      <c r="IP17" s="33"/>
      <c r="IQ17" s="67"/>
      <c r="IR17" s="35"/>
      <c r="IS17" s="57"/>
      <c r="IT17" s="43"/>
      <c r="IU17" s="68"/>
      <c r="IV17" s="36"/>
    </row>
    <row r="18" spans="1:256" s="69" customFormat="1" ht="86.25" customHeight="1" thickBot="1" x14ac:dyDescent="0.3">
      <c r="A18" s="59">
        <v>3</v>
      </c>
      <c r="B18" s="60" t="s">
        <v>17</v>
      </c>
      <c r="C18" s="523"/>
      <c r="D18" s="72" t="e">
        <f>#REF!</f>
        <v>#REF!</v>
      </c>
      <c r="E18" s="72" t="e">
        <f>#REF!</f>
        <v>#REF!</v>
      </c>
      <c r="F18" s="73" t="e">
        <f>#REF!</f>
        <v>#REF!</v>
      </c>
      <c r="G18" s="74"/>
      <c r="H18" s="74" t="e">
        <f t="shared" si="0"/>
        <v>#REF!</v>
      </c>
      <c r="I18" s="74" t="e">
        <f>#REF!</f>
        <v>#REF!</v>
      </c>
      <c r="J18" s="50" t="e">
        <f t="shared" si="1"/>
        <v>#REF!</v>
      </c>
      <c r="K18" s="75">
        <v>1</v>
      </c>
      <c r="L18" s="76" t="s">
        <v>27</v>
      </c>
      <c r="M18" s="57"/>
      <c r="N18" s="43"/>
      <c r="O18" s="68"/>
      <c r="P18" s="36"/>
      <c r="Q18" s="36"/>
      <c r="R18" s="66"/>
      <c r="S18" s="37"/>
      <c r="T18" s="37"/>
      <c r="U18" s="37"/>
      <c r="V18" s="33"/>
      <c r="W18" s="67"/>
      <c r="X18" s="35"/>
      <c r="Y18" s="57"/>
      <c r="Z18" s="43"/>
      <c r="AA18" s="68"/>
      <c r="AB18" s="36"/>
      <c r="AC18" s="36"/>
      <c r="AD18" s="66"/>
      <c r="AE18" s="37"/>
      <c r="AF18" s="37"/>
      <c r="AG18" s="37"/>
      <c r="AH18" s="33"/>
      <c r="AI18" s="67"/>
      <c r="AJ18" s="35"/>
      <c r="AK18" s="57"/>
      <c r="AL18" s="43"/>
      <c r="AM18" s="68"/>
      <c r="AN18" s="36"/>
      <c r="AO18" s="36"/>
      <c r="AP18" s="66"/>
      <c r="AQ18" s="37"/>
      <c r="AR18" s="37"/>
      <c r="AS18" s="37"/>
      <c r="AT18" s="33"/>
      <c r="AU18" s="67"/>
      <c r="AV18" s="35"/>
      <c r="AW18" s="57"/>
      <c r="AX18" s="43"/>
      <c r="AY18" s="68"/>
      <c r="AZ18" s="36"/>
      <c r="BA18" s="36"/>
      <c r="BB18" s="66"/>
      <c r="BC18" s="37"/>
      <c r="BD18" s="37"/>
      <c r="BE18" s="37"/>
      <c r="BF18" s="33"/>
      <c r="BG18" s="67"/>
      <c r="BH18" s="35"/>
      <c r="BI18" s="57"/>
      <c r="BJ18" s="43"/>
      <c r="BK18" s="68"/>
      <c r="BL18" s="36"/>
      <c r="BM18" s="36"/>
      <c r="BN18" s="66"/>
      <c r="BO18" s="37"/>
      <c r="BP18" s="37"/>
      <c r="BQ18" s="37"/>
      <c r="BR18" s="33"/>
      <c r="BS18" s="67"/>
      <c r="BT18" s="35"/>
      <c r="BU18" s="57"/>
      <c r="BV18" s="43"/>
      <c r="BW18" s="68"/>
      <c r="BX18" s="36"/>
      <c r="BY18" s="36"/>
      <c r="BZ18" s="66"/>
      <c r="CA18" s="37"/>
      <c r="CB18" s="37"/>
      <c r="CC18" s="37"/>
      <c r="CD18" s="33"/>
      <c r="CE18" s="67"/>
      <c r="CF18" s="35"/>
      <c r="CG18" s="57"/>
      <c r="CH18" s="43"/>
      <c r="CI18" s="68"/>
      <c r="CJ18" s="36"/>
      <c r="CK18" s="36"/>
      <c r="CL18" s="66"/>
      <c r="CM18" s="37"/>
      <c r="CN18" s="37"/>
      <c r="CO18" s="37"/>
      <c r="CP18" s="33"/>
      <c r="CQ18" s="67"/>
      <c r="CR18" s="35"/>
      <c r="CS18" s="57"/>
      <c r="CT18" s="43"/>
      <c r="CU18" s="68"/>
      <c r="CV18" s="36"/>
      <c r="CW18" s="36"/>
      <c r="CX18" s="66"/>
      <c r="CY18" s="37"/>
      <c r="CZ18" s="37"/>
      <c r="DA18" s="37"/>
      <c r="DB18" s="33"/>
      <c r="DC18" s="67"/>
      <c r="DD18" s="35"/>
      <c r="DE18" s="57"/>
      <c r="DF18" s="43"/>
      <c r="DG18" s="68"/>
      <c r="DH18" s="36"/>
      <c r="DI18" s="36"/>
      <c r="DJ18" s="66"/>
      <c r="DK18" s="37"/>
      <c r="DL18" s="37"/>
      <c r="DM18" s="37"/>
      <c r="DN18" s="33"/>
      <c r="DO18" s="67"/>
      <c r="DP18" s="35"/>
      <c r="DQ18" s="57"/>
      <c r="DR18" s="43"/>
      <c r="DS18" s="68"/>
      <c r="DT18" s="36"/>
      <c r="DU18" s="36"/>
      <c r="DV18" s="66"/>
      <c r="DW18" s="37"/>
      <c r="DX18" s="37"/>
      <c r="DY18" s="37"/>
      <c r="DZ18" s="33"/>
      <c r="EA18" s="67"/>
      <c r="EB18" s="35"/>
      <c r="EC18" s="57"/>
      <c r="ED18" s="43"/>
      <c r="EE18" s="68"/>
      <c r="EF18" s="36"/>
      <c r="EG18" s="36"/>
      <c r="EH18" s="66"/>
      <c r="EI18" s="37"/>
      <c r="EJ18" s="37"/>
      <c r="EK18" s="37"/>
      <c r="EL18" s="33"/>
      <c r="EM18" s="67"/>
      <c r="EN18" s="35"/>
      <c r="EO18" s="57"/>
      <c r="EP18" s="43"/>
      <c r="EQ18" s="68"/>
      <c r="ER18" s="36"/>
      <c r="ES18" s="36"/>
      <c r="ET18" s="66"/>
      <c r="EU18" s="37"/>
      <c r="EV18" s="37"/>
      <c r="EW18" s="37"/>
      <c r="EX18" s="33"/>
      <c r="EY18" s="67"/>
      <c r="EZ18" s="35"/>
      <c r="FA18" s="57"/>
      <c r="FB18" s="43"/>
      <c r="FC18" s="68"/>
      <c r="FD18" s="36"/>
      <c r="FE18" s="36"/>
      <c r="FF18" s="66"/>
      <c r="FG18" s="37"/>
      <c r="FH18" s="37"/>
      <c r="FI18" s="37"/>
      <c r="FJ18" s="33"/>
      <c r="FK18" s="67"/>
      <c r="FL18" s="35"/>
      <c r="FM18" s="57"/>
      <c r="FN18" s="43"/>
      <c r="FO18" s="68"/>
      <c r="FP18" s="36"/>
      <c r="FQ18" s="36"/>
      <c r="FR18" s="66"/>
      <c r="FS18" s="37"/>
      <c r="FT18" s="37"/>
      <c r="FU18" s="37"/>
      <c r="FV18" s="33"/>
      <c r="FW18" s="67"/>
      <c r="FX18" s="35"/>
      <c r="FY18" s="57"/>
      <c r="FZ18" s="43"/>
      <c r="GA18" s="68"/>
      <c r="GB18" s="36"/>
      <c r="GC18" s="36"/>
      <c r="GD18" s="66"/>
      <c r="GE18" s="37"/>
      <c r="GF18" s="37"/>
      <c r="GG18" s="37"/>
      <c r="GH18" s="33"/>
      <c r="GI18" s="67"/>
      <c r="GJ18" s="35"/>
      <c r="GK18" s="57"/>
      <c r="GL18" s="43"/>
      <c r="GM18" s="68"/>
      <c r="GN18" s="36"/>
      <c r="GO18" s="36"/>
      <c r="GP18" s="66"/>
      <c r="GQ18" s="37"/>
      <c r="GR18" s="37"/>
      <c r="GS18" s="37"/>
      <c r="GT18" s="33"/>
      <c r="GU18" s="67"/>
      <c r="GV18" s="35"/>
      <c r="GW18" s="57"/>
      <c r="GX18" s="43"/>
      <c r="GY18" s="68"/>
      <c r="GZ18" s="36"/>
      <c r="HA18" s="36"/>
      <c r="HB18" s="66"/>
      <c r="HC18" s="37"/>
      <c r="HD18" s="37"/>
      <c r="HE18" s="37"/>
      <c r="HF18" s="33"/>
      <c r="HG18" s="67"/>
      <c r="HH18" s="35"/>
      <c r="HI18" s="57"/>
      <c r="HJ18" s="43"/>
      <c r="HK18" s="68"/>
      <c r="HL18" s="36"/>
      <c r="HM18" s="36"/>
      <c r="HN18" s="66"/>
      <c r="HO18" s="37"/>
      <c r="HP18" s="37"/>
      <c r="HQ18" s="37"/>
      <c r="HR18" s="33"/>
      <c r="HS18" s="67"/>
      <c r="HT18" s="35"/>
      <c r="HU18" s="57"/>
      <c r="HV18" s="43"/>
      <c r="HW18" s="68"/>
      <c r="HX18" s="36"/>
      <c r="HY18" s="36"/>
      <c r="HZ18" s="66"/>
      <c r="IA18" s="37"/>
      <c r="IB18" s="37"/>
      <c r="IC18" s="37"/>
      <c r="ID18" s="33"/>
      <c r="IE18" s="67"/>
      <c r="IF18" s="35"/>
      <c r="IG18" s="57"/>
      <c r="IH18" s="43"/>
      <c r="II18" s="68"/>
      <c r="IJ18" s="36"/>
      <c r="IK18" s="36"/>
      <c r="IL18" s="66"/>
      <c r="IM18" s="37"/>
      <c r="IN18" s="37"/>
      <c r="IO18" s="37"/>
      <c r="IP18" s="33"/>
      <c r="IQ18" s="67"/>
      <c r="IR18" s="35"/>
      <c r="IS18" s="57"/>
      <c r="IT18" s="43"/>
      <c r="IU18" s="68"/>
      <c r="IV18" s="36"/>
    </row>
    <row r="19" spans="1:256" s="69" customFormat="1" ht="27" customHeight="1" x14ac:dyDescent="0.25">
      <c r="A19" s="53">
        <v>1</v>
      </c>
      <c r="B19" s="62" t="s">
        <v>20</v>
      </c>
      <c r="C19" s="521" t="s">
        <v>11</v>
      </c>
      <c r="D19" s="45" t="e">
        <f>#REF!</f>
        <v>#REF!</v>
      </c>
      <c r="E19" s="45" t="e">
        <f>#REF!</f>
        <v>#REF!</v>
      </c>
      <c r="F19" s="46" t="e">
        <f>#REF!</f>
        <v>#REF!</v>
      </c>
      <c r="G19" s="47"/>
      <c r="H19" s="47" t="e">
        <f t="shared" si="0"/>
        <v>#REF!</v>
      </c>
      <c r="I19" s="47" t="e">
        <f>#REF!</f>
        <v>#REF!</v>
      </c>
      <c r="J19" s="48" t="e">
        <f t="shared" si="1"/>
        <v>#REF!</v>
      </c>
      <c r="K19" s="49">
        <v>3</v>
      </c>
      <c r="L19" s="55" t="s">
        <v>28</v>
      </c>
      <c r="M19" s="57"/>
      <c r="N19" s="43"/>
      <c r="O19" s="68"/>
      <c r="P19" s="36"/>
      <c r="Q19" s="36"/>
      <c r="R19" s="66"/>
      <c r="S19" s="37"/>
      <c r="T19" s="37"/>
      <c r="U19" s="37"/>
      <c r="V19" s="33"/>
      <c r="W19" s="67"/>
      <c r="X19" s="35"/>
      <c r="Y19" s="57"/>
      <c r="Z19" s="43"/>
      <c r="AA19" s="68"/>
      <c r="AB19" s="36"/>
      <c r="AC19" s="36"/>
      <c r="AD19" s="66"/>
      <c r="AE19" s="37"/>
      <c r="AF19" s="37"/>
      <c r="AG19" s="37"/>
      <c r="AH19" s="33"/>
      <c r="AI19" s="67"/>
      <c r="AJ19" s="35"/>
      <c r="AK19" s="57"/>
      <c r="AL19" s="43"/>
      <c r="AM19" s="68"/>
      <c r="AN19" s="36"/>
      <c r="AO19" s="36"/>
      <c r="AP19" s="66"/>
      <c r="AQ19" s="37"/>
      <c r="AR19" s="37"/>
      <c r="AS19" s="37"/>
      <c r="AT19" s="33"/>
      <c r="AU19" s="67"/>
      <c r="AV19" s="35"/>
      <c r="AW19" s="57"/>
      <c r="AX19" s="43"/>
      <c r="AY19" s="68"/>
      <c r="AZ19" s="36"/>
      <c r="BA19" s="36"/>
      <c r="BB19" s="66"/>
      <c r="BC19" s="37"/>
      <c r="BD19" s="37"/>
      <c r="BE19" s="37"/>
      <c r="BF19" s="33"/>
      <c r="BG19" s="67"/>
      <c r="BH19" s="35"/>
      <c r="BI19" s="57"/>
      <c r="BJ19" s="43"/>
      <c r="BK19" s="68"/>
      <c r="BL19" s="36"/>
      <c r="BM19" s="36"/>
      <c r="BN19" s="66"/>
      <c r="BO19" s="37"/>
      <c r="BP19" s="37"/>
      <c r="BQ19" s="37"/>
      <c r="BR19" s="33"/>
      <c r="BS19" s="67"/>
      <c r="BT19" s="35"/>
      <c r="BU19" s="57"/>
      <c r="BV19" s="43"/>
      <c r="BW19" s="68"/>
      <c r="BX19" s="36"/>
      <c r="BY19" s="36"/>
      <c r="BZ19" s="66"/>
      <c r="CA19" s="37"/>
      <c r="CB19" s="37"/>
      <c r="CC19" s="37"/>
      <c r="CD19" s="33"/>
      <c r="CE19" s="67"/>
      <c r="CF19" s="35"/>
      <c r="CG19" s="57"/>
      <c r="CH19" s="43"/>
      <c r="CI19" s="68"/>
      <c r="CJ19" s="36"/>
      <c r="CK19" s="36"/>
      <c r="CL19" s="66"/>
      <c r="CM19" s="37"/>
      <c r="CN19" s="37"/>
      <c r="CO19" s="37"/>
      <c r="CP19" s="33"/>
      <c r="CQ19" s="67"/>
      <c r="CR19" s="35"/>
      <c r="CS19" s="57"/>
      <c r="CT19" s="43"/>
      <c r="CU19" s="68"/>
      <c r="CV19" s="36"/>
      <c r="CW19" s="36"/>
      <c r="CX19" s="66"/>
      <c r="CY19" s="37"/>
      <c r="CZ19" s="37"/>
      <c r="DA19" s="37"/>
      <c r="DB19" s="33"/>
      <c r="DC19" s="67"/>
      <c r="DD19" s="35"/>
      <c r="DE19" s="57"/>
      <c r="DF19" s="43"/>
      <c r="DG19" s="68"/>
      <c r="DH19" s="36"/>
      <c r="DI19" s="36"/>
      <c r="DJ19" s="66"/>
      <c r="DK19" s="37"/>
      <c r="DL19" s="37"/>
      <c r="DM19" s="37"/>
      <c r="DN19" s="33"/>
      <c r="DO19" s="67"/>
      <c r="DP19" s="35"/>
      <c r="DQ19" s="57"/>
      <c r="DR19" s="43"/>
      <c r="DS19" s="68"/>
      <c r="DT19" s="36"/>
      <c r="DU19" s="36"/>
      <c r="DV19" s="66"/>
      <c r="DW19" s="37"/>
      <c r="DX19" s="37"/>
      <c r="DY19" s="37"/>
      <c r="DZ19" s="33"/>
      <c r="EA19" s="67"/>
      <c r="EB19" s="35"/>
      <c r="EC19" s="57"/>
      <c r="ED19" s="43"/>
      <c r="EE19" s="68"/>
      <c r="EF19" s="36"/>
      <c r="EG19" s="36"/>
      <c r="EH19" s="66"/>
      <c r="EI19" s="37"/>
      <c r="EJ19" s="37"/>
      <c r="EK19" s="37"/>
      <c r="EL19" s="33"/>
      <c r="EM19" s="67"/>
      <c r="EN19" s="35"/>
      <c r="EO19" s="57"/>
      <c r="EP19" s="43"/>
      <c r="EQ19" s="68"/>
      <c r="ER19" s="36"/>
      <c r="ES19" s="36"/>
      <c r="ET19" s="66"/>
      <c r="EU19" s="37"/>
      <c r="EV19" s="37"/>
      <c r="EW19" s="37"/>
      <c r="EX19" s="33"/>
      <c r="EY19" s="67"/>
      <c r="EZ19" s="35"/>
      <c r="FA19" s="57"/>
      <c r="FB19" s="43"/>
      <c r="FC19" s="68"/>
      <c r="FD19" s="36"/>
      <c r="FE19" s="36"/>
      <c r="FF19" s="66"/>
      <c r="FG19" s="37"/>
      <c r="FH19" s="37"/>
      <c r="FI19" s="37"/>
      <c r="FJ19" s="33"/>
      <c r="FK19" s="67"/>
      <c r="FL19" s="35"/>
      <c r="FM19" s="57"/>
      <c r="FN19" s="43"/>
      <c r="FO19" s="68"/>
      <c r="FP19" s="36"/>
      <c r="FQ19" s="36"/>
      <c r="FR19" s="66"/>
      <c r="FS19" s="37"/>
      <c r="FT19" s="37"/>
      <c r="FU19" s="37"/>
      <c r="FV19" s="33"/>
      <c r="FW19" s="67"/>
      <c r="FX19" s="35"/>
      <c r="FY19" s="57"/>
      <c r="FZ19" s="43"/>
      <c r="GA19" s="68"/>
      <c r="GB19" s="36"/>
      <c r="GC19" s="36"/>
      <c r="GD19" s="66"/>
      <c r="GE19" s="37"/>
      <c r="GF19" s="37"/>
      <c r="GG19" s="37"/>
      <c r="GH19" s="33"/>
      <c r="GI19" s="67"/>
      <c r="GJ19" s="35"/>
      <c r="GK19" s="57"/>
      <c r="GL19" s="43"/>
      <c r="GM19" s="68"/>
      <c r="GN19" s="36"/>
      <c r="GO19" s="36"/>
      <c r="GP19" s="66"/>
      <c r="GQ19" s="37"/>
      <c r="GR19" s="37"/>
      <c r="GS19" s="37"/>
      <c r="GT19" s="33"/>
      <c r="GU19" s="67"/>
      <c r="GV19" s="35"/>
      <c r="GW19" s="57"/>
      <c r="GX19" s="43"/>
      <c r="GY19" s="68"/>
      <c r="GZ19" s="36"/>
      <c r="HA19" s="36"/>
      <c r="HB19" s="66"/>
      <c r="HC19" s="37"/>
      <c r="HD19" s="37"/>
      <c r="HE19" s="37"/>
      <c r="HF19" s="33"/>
      <c r="HG19" s="67"/>
      <c r="HH19" s="35"/>
      <c r="HI19" s="57"/>
      <c r="HJ19" s="43"/>
      <c r="HK19" s="68"/>
      <c r="HL19" s="36"/>
      <c r="HM19" s="36"/>
      <c r="HN19" s="66"/>
      <c r="HO19" s="37"/>
      <c r="HP19" s="37"/>
      <c r="HQ19" s="37"/>
      <c r="HR19" s="33"/>
      <c r="HS19" s="67"/>
      <c r="HT19" s="35"/>
      <c r="HU19" s="57"/>
      <c r="HV19" s="43"/>
      <c r="HW19" s="68"/>
      <c r="HX19" s="36"/>
      <c r="HY19" s="36"/>
      <c r="HZ19" s="66"/>
      <c r="IA19" s="37"/>
      <c r="IB19" s="37"/>
      <c r="IC19" s="37"/>
      <c r="ID19" s="33"/>
      <c r="IE19" s="67"/>
      <c r="IF19" s="35"/>
      <c r="IG19" s="57"/>
      <c r="IH19" s="43"/>
      <c r="II19" s="68"/>
      <c r="IJ19" s="36"/>
      <c r="IK19" s="36"/>
      <c r="IL19" s="66"/>
      <c r="IM19" s="37"/>
      <c r="IN19" s="37"/>
      <c r="IO19" s="37"/>
      <c r="IP19" s="33"/>
      <c r="IQ19" s="67"/>
      <c r="IR19" s="35"/>
      <c r="IS19" s="57"/>
      <c r="IT19" s="43"/>
      <c r="IU19" s="68"/>
      <c r="IV19" s="36"/>
    </row>
    <row r="20" spans="1:256" s="69" customFormat="1" ht="51.75" customHeight="1" x14ac:dyDescent="0.25">
      <c r="A20" s="57">
        <v>2</v>
      </c>
      <c r="B20" s="63" t="s">
        <v>18</v>
      </c>
      <c r="C20" s="522"/>
      <c r="D20" s="36" t="e">
        <f>#REF!</f>
        <v>#REF!</v>
      </c>
      <c r="E20" s="36" t="e">
        <f>#REF!</f>
        <v>#REF!</v>
      </c>
      <c r="F20" s="66" t="e">
        <f>#REF!</f>
        <v>#REF!</v>
      </c>
      <c r="G20" s="37"/>
      <c r="H20" s="37" t="e">
        <f t="shared" si="0"/>
        <v>#REF!</v>
      </c>
      <c r="I20" s="37" t="e">
        <f>#REF!</f>
        <v>#REF!</v>
      </c>
      <c r="J20" s="33" t="e">
        <f t="shared" si="1"/>
        <v>#REF!</v>
      </c>
      <c r="K20" s="67">
        <v>1</v>
      </c>
      <c r="L20" s="35" t="s">
        <v>26</v>
      </c>
      <c r="M20" s="57"/>
      <c r="N20" s="43"/>
      <c r="O20" s="68"/>
      <c r="P20" s="36"/>
      <c r="Q20" s="36"/>
      <c r="R20" s="66"/>
      <c r="S20" s="37"/>
      <c r="T20" s="37"/>
      <c r="U20" s="37"/>
      <c r="V20" s="33"/>
      <c r="W20" s="67"/>
      <c r="X20" s="35"/>
      <c r="Y20" s="57"/>
      <c r="Z20" s="43"/>
      <c r="AA20" s="68"/>
      <c r="AB20" s="36"/>
      <c r="AC20" s="36"/>
      <c r="AD20" s="66"/>
      <c r="AE20" s="37"/>
      <c r="AF20" s="37"/>
      <c r="AG20" s="37"/>
      <c r="AH20" s="33"/>
      <c r="AI20" s="67"/>
      <c r="AJ20" s="35"/>
      <c r="AK20" s="57"/>
      <c r="AL20" s="43"/>
      <c r="AM20" s="68"/>
      <c r="AN20" s="36"/>
      <c r="AO20" s="36"/>
      <c r="AP20" s="66"/>
      <c r="AQ20" s="37"/>
      <c r="AR20" s="37"/>
      <c r="AS20" s="37"/>
      <c r="AT20" s="33"/>
      <c r="AU20" s="67"/>
      <c r="AV20" s="35"/>
      <c r="AW20" s="57"/>
      <c r="AX20" s="43"/>
      <c r="AY20" s="68"/>
      <c r="AZ20" s="36"/>
      <c r="BA20" s="36"/>
      <c r="BB20" s="66"/>
      <c r="BC20" s="37"/>
      <c r="BD20" s="37"/>
      <c r="BE20" s="37"/>
      <c r="BF20" s="33"/>
      <c r="BG20" s="67"/>
      <c r="BH20" s="35"/>
      <c r="BI20" s="57"/>
      <c r="BJ20" s="43"/>
      <c r="BK20" s="68"/>
      <c r="BL20" s="36"/>
      <c r="BM20" s="36"/>
      <c r="BN20" s="66"/>
      <c r="BO20" s="37"/>
      <c r="BP20" s="37"/>
      <c r="BQ20" s="37"/>
      <c r="BR20" s="33"/>
      <c r="BS20" s="67"/>
      <c r="BT20" s="35"/>
      <c r="BU20" s="57"/>
      <c r="BV20" s="43"/>
      <c r="BW20" s="68"/>
      <c r="BX20" s="36"/>
      <c r="BY20" s="36"/>
      <c r="BZ20" s="66"/>
      <c r="CA20" s="37"/>
      <c r="CB20" s="37"/>
      <c r="CC20" s="37"/>
      <c r="CD20" s="33"/>
      <c r="CE20" s="67"/>
      <c r="CF20" s="35"/>
      <c r="CG20" s="57"/>
      <c r="CH20" s="43"/>
      <c r="CI20" s="68"/>
      <c r="CJ20" s="36"/>
      <c r="CK20" s="36"/>
      <c r="CL20" s="66"/>
      <c r="CM20" s="37"/>
      <c r="CN20" s="37"/>
      <c r="CO20" s="37"/>
      <c r="CP20" s="33"/>
      <c r="CQ20" s="67"/>
      <c r="CR20" s="35"/>
      <c r="CS20" s="57"/>
      <c r="CT20" s="43"/>
      <c r="CU20" s="68"/>
      <c r="CV20" s="36"/>
      <c r="CW20" s="36"/>
      <c r="CX20" s="66"/>
      <c r="CY20" s="37"/>
      <c r="CZ20" s="37"/>
      <c r="DA20" s="37"/>
      <c r="DB20" s="33"/>
      <c r="DC20" s="67"/>
      <c r="DD20" s="35"/>
      <c r="DE20" s="57"/>
      <c r="DF20" s="43"/>
      <c r="DG20" s="68"/>
      <c r="DH20" s="36"/>
      <c r="DI20" s="36"/>
      <c r="DJ20" s="66"/>
      <c r="DK20" s="37"/>
      <c r="DL20" s="37"/>
      <c r="DM20" s="37"/>
      <c r="DN20" s="33"/>
      <c r="DO20" s="67"/>
      <c r="DP20" s="35"/>
      <c r="DQ20" s="57"/>
      <c r="DR20" s="43"/>
      <c r="DS20" s="68"/>
      <c r="DT20" s="36"/>
      <c r="DU20" s="36"/>
      <c r="DV20" s="66"/>
      <c r="DW20" s="37"/>
      <c r="DX20" s="37"/>
      <c r="DY20" s="37"/>
      <c r="DZ20" s="33"/>
      <c r="EA20" s="67"/>
      <c r="EB20" s="35"/>
      <c r="EC20" s="57"/>
      <c r="ED20" s="43"/>
      <c r="EE20" s="68"/>
      <c r="EF20" s="36"/>
      <c r="EG20" s="36"/>
      <c r="EH20" s="66"/>
      <c r="EI20" s="37"/>
      <c r="EJ20" s="37"/>
      <c r="EK20" s="37"/>
      <c r="EL20" s="33"/>
      <c r="EM20" s="67"/>
      <c r="EN20" s="35"/>
      <c r="EO20" s="57"/>
      <c r="EP20" s="43"/>
      <c r="EQ20" s="68"/>
      <c r="ER20" s="36"/>
      <c r="ES20" s="36"/>
      <c r="ET20" s="66"/>
      <c r="EU20" s="37"/>
      <c r="EV20" s="37"/>
      <c r="EW20" s="37"/>
      <c r="EX20" s="33"/>
      <c r="EY20" s="67"/>
      <c r="EZ20" s="35"/>
      <c r="FA20" s="57"/>
      <c r="FB20" s="43"/>
      <c r="FC20" s="68"/>
      <c r="FD20" s="36"/>
      <c r="FE20" s="36"/>
      <c r="FF20" s="66"/>
      <c r="FG20" s="37"/>
      <c r="FH20" s="37"/>
      <c r="FI20" s="37"/>
      <c r="FJ20" s="33"/>
      <c r="FK20" s="67"/>
      <c r="FL20" s="35"/>
      <c r="FM20" s="57"/>
      <c r="FN20" s="43"/>
      <c r="FO20" s="68"/>
      <c r="FP20" s="36"/>
      <c r="FQ20" s="36"/>
      <c r="FR20" s="66"/>
      <c r="FS20" s="37"/>
      <c r="FT20" s="37"/>
      <c r="FU20" s="37"/>
      <c r="FV20" s="33"/>
      <c r="FW20" s="67"/>
      <c r="FX20" s="35"/>
      <c r="FY20" s="57"/>
      <c r="FZ20" s="43"/>
      <c r="GA20" s="68"/>
      <c r="GB20" s="36"/>
      <c r="GC20" s="36"/>
      <c r="GD20" s="66"/>
      <c r="GE20" s="37"/>
      <c r="GF20" s="37"/>
      <c r="GG20" s="37"/>
      <c r="GH20" s="33"/>
      <c r="GI20" s="67"/>
      <c r="GJ20" s="35"/>
      <c r="GK20" s="57"/>
      <c r="GL20" s="43"/>
      <c r="GM20" s="68"/>
      <c r="GN20" s="36"/>
      <c r="GO20" s="36"/>
      <c r="GP20" s="66"/>
      <c r="GQ20" s="37"/>
      <c r="GR20" s="37"/>
      <c r="GS20" s="37"/>
      <c r="GT20" s="33"/>
      <c r="GU20" s="67"/>
      <c r="GV20" s="35"/>
      <c r="GW20" s="57"/>
      <c r="GX20" s="43"/>
      <c r="GY20" s="68"/>
      <c r="GZ20" s="36"/>
      <c r="HA20" s="36"/>
      <c r="HB20" s="66"/>
      <c r="HC20" s="37"/>
      <c r="HD20" s="37"/>
      <c r="HE20" s="37"/>
      <c r="HF20" s="33"/>
      <c r="HG20" s="67"/>
      <c r="HH20" s="35"/>
      <c r="HI20" s="57"/>
      <c r="HJ20" s="43"/>
      <c r="HK20" s="68"/>
      <c r="HL20" s="36"/>
      <c r="HM20" s="36"/>
      <c r="HN20" s="66"/>
      <c r="HO20" s="37"/>
      <c r="HP20" s="37"/>
      <c r="HQ20" s="37"/>
      <c r="HR20" s="33"/>
      <c r="HS20" s="67"/>
      <c r="HT20" s="35"/>
      <c r="HU20" s="57"/>
      <c r="HV20" s="43"/>
      <c r="HW20" s="68"/>
      <c r="HX20" s="36"/>
      <c r="HY20" s="36"/>
      <c r="HZ20" s="66"/>
      <c r="IA20" s="37"/>
      <c r="IB20" s="37"/>
      <c r="IC20" s="37"/>
      <c r="ID20" s="33"/>
      <c r="IE20" s="67"/>
      <c r="IF20" s="35"/>
      <c r="IG20" s="57"/>
      <c r="IH20" s="43"/>
      <c r="II20" s="68"/>
      <c r="IJ20" s="36"/>
      <c r="IK20" s="36"/>
      <c r="IL20" s="66"/>
      <c r="IM20" s="37"/>
      <c r="IN20" s="37"/>
      <c r="IO20" s="37"/>
      <c r="IP20" s="33"/>
      <c r="IQ20" s="67"/>
      <c r="IR20" s="35"/>
      <c r="IS20" s="57"/>
      <c r="IT20" s="43"/>
      <c r="IU20" s="68"/>
      <c r="IV20" s="36"/>
    </row>
    <row r="21" spans="1:256" s="69" customFormat="1" ht="30" customHeight="1" thickBot="1" x14ac:dyDescent="0.3">
      <c r="A21" s="59">
        <v>3</v>
      </c>
      <c r="B21" s="64" t="s">
        <v>17</v>
      </c>
      <c r="C21" s="523"/>
      <c r="D21" s="72" t="e">
        <f>#REF!</f>
        <v>#REF!</v>
      </c>
      <c r="E21" s="72" t="e">
        <f>#REF!</f>
        <v>#REF!</v>
      </c>
      <c r="F21" s="73" t="e">
        <f>#REF!</f>
        <v>#REF!</v>
      </c>
      <c r="G21" s="74"/>
      <c r="H21" s="74" t="e">
        <f t="shared" si="0"/>
        <v>#REF!</v>
      </c>
      <c r="I21" s="74" t="e">
        <f>#REF!</f>
        <v>#REF!</v>
      </c>
      <c r="J21" s="50" t="e">
        <f t="shared" si="1"/>
        <v>#REF!</v>
      </c>
      <c r="K21" s="75">
        <v>2</v>
      </c>
      <c r="L21" s="76" t="s">
        <v>29</v>
      </c>
      <c r="M21" s="57"/>
      <c r="N21" s="43"/>
      <c r="O21" s="68"/>
      <c r="P21" s="36"/>
      <c r="Q21" s="36"/>
      <c r="R21" s="66"/>
      <c r="S21" s="37"/>
      <c r="T21" s="37"/>
      <c r="U21" s="37"/>
      <c r="V21" s="33"/>
      <c r="W21" s="67"/>
      <c r="X21" s="35"/>
      <c r="Y21" s="57"/>
      <c r="Z21" s="43"/>
      <c r="AA21" s="68"/>
      <c r="AB21" s="36"/>
      <c r="AC21" s="36"/>
      <c r="AD21" s="66"/>
      <c r="AE21" s="37"/>
      <c r="AF21" s="37"/>
      <c r="AG21" s="37"/>
      <c r="AH21" s="33"/>
      <c r="AI21" s="67"/>
      <c r="AJ21" s="35"/>
      <c r="AK21" s="57"/>
      <c r="AL21" s="43"/>
      <c r="AM21" s="68"/>
      <c r="AN21" s="36"/>
      <c r="AO21" s="36"/>
      <c r="AP21" s="66"/>
      <c r="AQ21" s="37"/>
      <c r="AR21" s="37"/>
      <c r="AS21" s="37"/>
      <c r="AT21" s="33"/>
      <c r="AU21" s="67"/>
      <c r="AV21" s="35"/>
      <c r="AW21" s="57"/>
      <c r="AX21" s="43"/>
      <c r="AY21" s="68"/>
      <c r="AZ21" s="36"/>
      <c r="BA21" s="36"/>
      <c r="BB21" s="66"/>
      <c r="BC21" s="37"/>
      <c r="BD21" s="37"/>
      <c r="BE21" s="37"/>
      <c r="BF21" s="33"/>
      <c r="BG21" s="67"/>
      <c r="BH21" s="35"/>
      <c r="BI21" s="57"/>
      <c r="BJ21" s="43"/>
      <c r="BK21" s="68"/>
      <c r="BL21" s="36"/>
      <c r="BM21" s="36"/>
      <c r="BN21" s="66"/>
      <c r="BO21" s="37"/>
      <c r="BP21" s="37"/>
      <c r="BQ21" s="37"/>
      <c r="BR21" s="33"/>
      <c r="BS21" s="67"/>
      <c r="BT21" s="35"/>
      <c r="BU21" s="57"/>
      <c r="BV21" s="43"/>
      <c r="BW21" s="68"/>
      <c r="BX21" s="36"/>
      <c r="BY21" s="36"/>
      <c r="BZ21" s="66"/>
      <c r="CA21" s="37"/>
      <c r="CB21" s="37"/>
      <c r="CC21" s="37"/>
      <c r="CD21" s="33"/>
      <c r="CE21" s="67"/>
      <c r="CF21" s="35"/>
      <c r="CG21" s="57"/>
      <c r="CH21" s="43"/>
      <c r="CI21" s="68"/>
      <c r="CJ21" s="36"/>
      <c r="CK21" s="36"/>
      <c r="CL21" s="66"/>
      <c r="CM21" s="37"/>
      <c r="CN21" s="37"/>
      <c r="CO21" s="37"/>
      <c r="CP21" s="33"/>
      <c r="CQ21" s="67"/>
      <c r="CR21" s="35"/>
      <c r="CS21" s="57"/>
      <c r="CT21" s="43"/>
      <c r="CU21" s="68"/>
      <c r="CV21" s="36"/>
      <c r="CW21" s="36"/>
      <c r="CX21" s="66"/>
      <c r="CY21" s="37"/>
      <c r="CZ21" s="37"/>
      <c r="DA21" s="37"/>
      <c r="DB21" s="33"/>
      <c r="DC21" s="67"/>
      <c r="DD21" s="35"/>
      <c r="DE21" s="57"/>
      <c r="DF21" s="43"/>
      <c r="DG21" s="68"/>
      <c r="DH21" s="36"/>
      <c r="DI21" s="36"/>
      <c r="DJ21" s="66"/>
      <c r="DK21" s="37"/>
      <c r="DL21" s="37"/>
      <c r="DM21" s="37"/>
      <c r="DN21" s="33"/>
      <c r="DO21" s="67"/>
      <c r="DP21" s="35"/>
      <c r="DQ21" s="57"/>
      <c r="DR21" s="43"/>
      <c r="DS21" s="68"/>
      <c r="DT21" s="36"/>
      <c r="DU21" s="36"/>
      <c r="DV21" s="66"/>
      <c r="DW21" s="37"/>
      <c r="DX21" s="37"/>
      <c r="DY21" s="37"/>
      <c r="DZ21" s="33"/>
      <c r="EA21" s="67"/>
      <c r="EB21" s="35"/>
      <c r="EC21" s="57"/>
      <c r="ED21" s="43"/>
      <c r="EE21" s="68"/>
      <c r="EF21" s="36"/>
      <c r="EG21" s="36"/>
      <c r="EH21" s="66"/>
      <c r="EI21" s="37"/>
      <c r="EJ21" s="37"/>
      <c r="EK21" s="37"/>
      <c r="EL21" s="33"/>
      <c r="EM21" s="67"/>
      <c r="EN21" s="35"/>
      <c r="EO21" s="57"/>
      <c r="EP21" s="43"/>
      <c r="EQ21" s="68"/>
      <c r="ER21" s="36"/>
      <c r="ES21" s="36"/>
      <c r="ET21" s="66"/>
      <c r="EU21" s="37"/>
      <c r="EV21" s="37"/>
      <c r="EW21" s="37"/>
      <c r="EX21" s="33"/>
      <c r="EY21" s="67"/>
      <c r="EZ21" s="35"/>
      <c r="FA21" s="57"/>
      <c r="FB21" s="43"/>
      <c r="FC21" s="68"/>
      <c r="FD21" s="36"/>
      <c r="FE21" s="36"/>
      <c r="FF21" s="66"/>
      <c r="FG21" s="37"/>
      <c r="FH21" s="37"/>
      <c r="FI21" s="37"/>
      <c r="FJ21" s="33"/>
      <c r="FK21" s="67"/>
      <c r="FL21" s="35"/>
      <c r="FM21" s="57"/>
      <c r="FN21" s="43"/>
      <c r="FO21" s="68"/>
      <c r="FP21" s="36"/>
      <c r="FQ21" s="36"/>
      <c r="FR21" s="66"/>
      <c r="FS21" s="37"/>
      <c r="FT21" s="37"/>
      <c r="FU21" s="37"/>
      <c r="FV21" s="33"/>
      <c r="FW21" s="67"/>
      <c r="FX21" s="35"/>
      <c r="FY21" s="57"/>
      <c r="FZ21" s="43"/>
      <c r="GA21" s="68"/>
      <c r="GB21" s="36"/>
      <c r="GC21" s="36"/>
      <c r="GD21" s="66"/>
      <c r="GE21" s="37"/>
      <c r="GF21" s="37"/>
      <c r="GG21" s="37"/>
      <c r="GH21" s="33"/>
      <c r="GI21" s="67"/>
      <c r="GJ21" s="35"/>
      <c r="GK21" s="57"/>
      <c r="GL21" s="43"/>
      <c r="GM21" s="68"/>
      <c r="GN21" s="36"/>
      <c r="GO21" s="36"/>
      <c r="GP21" s="66"/>
      <c r="GQ21" s="37"/>
      <c r="GR21" s="37"/>
      <c r="GS21" s="37"/>
      <c r="GT21" s="33"/>
      <c r="GU21" s="67"/>
      <c r="GV21" s="35"/>
      <c r="GW21" s="57"/>
      <c r="GX21" s="43"/>
      <c r="GY21" s="68"/>
      <c r="GZ21" s="36"/>
      <c r="HA21" s="36"/>
      <c r="HB21" s="66"/>
      <c r="HC21" s="37"/>
      <c r="HD21" s="37"/>
      <c r="HE21" s="37"/>
      <c r="HF21" s="33"/>
      <c r="HG21" s="67"/>
      <c r="HH21" s="35"/>
      <c r="HI21" s="57"/>
      <c r="HJ21" s="43"/>
      <c r="HK21" s="68"/>
      <c r="HL21" s="36"/>
      <c r="HM21" s="36"/>
      <c r="HN21" s="66"/>
      <c r="HO21" s="37"/>
      <c r="HP21" s="37"/>
      <c r="HQ21" s="37"/>
      <c r="HR21" s="33"/>
      <c r="HS21" s="67"/>
      <c r="HT21" s="35"/>
      <c r="HU21" s="57"/>
      <c r="HV21" s="43"/>
      <c r="HW21" s="68"/>
      <c r="HX21" s="36"/>
      <c r="HY21" s="36"/>
      <c r="HZ21" s="66"/>
      <c r="IA21" s="37"/>
      <c r="IB21" s="37"/>
      <c r="IC21" s="37"/>
      <c r="ID21" s="33"/>
      <c r="IE21" s="67"/>
      <c r="IF21" s="35"/>
      <c r="IG21" s="57"/>
      <c r="IH21" s="43"/>
      <c r="II21" s="68"/>
      <c r="IJ21" s="36"/>
      <c r="IK21" s="36"/>
      <c r="IL21" s="66"/>
      <c r="IM21" s="37"/>
      <c r="IN21" s="37"/>
      <c r="IO21" s="37"/>
      <c r="IP21" s="33"/>
      <c r="IQ21" s="67"/>
      <c r="IR21" s="35"/>
      <c r="IS21" s="57"/>
      <c r="IT21" s="43"/>
      <c r="IU21" s="68"/>
      <c r="IV21" s="36"/>
    </row>
    <row r="22" spans="1:256" s="69" customFormat="1" x14ac:dyDescent="0.25">
      <c r="A22" s="53">
        <v>1</v>
      </c>
      <c r="B22" s="62" t="s">
        <v>20</v>
      </c>
      <c r="C22" s="521" t="s">
        <v>12</v>
      </c>
      <c r="D22" s="45" t="e">
        <f>#REF!</f>
        <v>#REF!</v>
      </c>
      <c r="E22" s="45" t="e">
        <f>#REF!</f>
        <v>#REF!</v>
      </c>
      <c r="F22" s="46" t="e">
        <f>#REF!</f>
        <v>#REF!</v>
      </c>
      <c r="G22" s="47"/>
      <c r="H22" s="47" t="e">
        <f t="shared" si="0"/>
        <v>#REF!</v>
      </c>
      <c r="I22" s="47" t="e">
        <f>#REF!</f>
        <v>#REF!</v>
      </c>
      <c r="J22" s="48" t="e">
        <f t="shared" si="1"/>
        <v>#REF!</v>
      </c>
      <c r="K22" s="49">
        <v>2</v>
      </c>
      <c r="L22" s="55"/>
      <c r="M22" s="57"/>
      <c r="N22" s="43"/>
      <c r="O22" s="68"/>
      <c r="P22" s="36"/>
      <c r="Q22" s="36"/>
      <c r="R22" s="66"/>
      <c r="S22" s="37"/>
      <c r="T22" s="37"/>
      <c r="U22" s="37"/>
      <c r="V22" s="33"/>
      <c r="W22" s="67"/>
      <c r="X22" s="35"/>
      <c r="Y22" s="57"/>
      <c r="Z22" s="43"/>
      <c r="AA22" s="68"/>
      <c r="AB22" s="36"/>
      <c r="AC22" s="36"/>
      <c r="AD22" s="66"/>
      <c r="AE22" s="37"/>
      <c r="AF22" s="37"/>
      <c r="AG22" s="37"/>
      <c r="AH22" s="33"/>
      <c r="AI22" s="67"/>
      <c r="AJ22" s="35"/>
      <c r="AK22" s="57"/>
      <c r="AL22" s="43"/>
      <c r="AM22" s="68"/>
      <c r="AN22" s="36"/>
      <c r="AO22" s="36"/>
      <c r="AP22" s="66"/>
      <c r="AQ22" s="37"/>
      <c r="AR22" s="37"/>
      <c r="AS22" s="37"/>
      <c r="AT22" s="33"/>
      <c r="AU22" s="67"/>
      <c r="AV22" s="35"/>
      <c r="AW22" s="57"/>
      <c r="AX22" s="43"/>
      <c r="AY22" s="68"/>
      <c r="AZ22" s="36"/>
      <c r="BA22" s="36"/>
      <c r="BB22" s="66"/>
      <c r="BC22" s="37"/>
      <c r="BD22" s="37"/>
      <c r="BE22" s="37"/>
      <c r="BF22" s="33"/>
      <c r="BG22" s="67"/>
      <c r="BH22" s="35"/>
      <c r="BI22" s="57"/>
      <c r="BJ22" s="43"/>
      <c r="BK22" s="68"/>
      <c r="BL22" s="36"/>
      <c r="BM22" s="36"/>
      <c r="BN22" s="66"/>
      <c r="BO22" s="37"/>
      <c r="BP22" s="37"/>
      <c r="BQ22" s="37"/>
      <c r="BR22" s="33"/>
      <c r="BS22" s="67"/>
      <c r="BT22" s="35"/>
      <c r="BU22" s="57"/>
      <c r="BV22" s="43"/>
      <c r="BW22" s="68"/>
      <c r="BX22" s="36"/>
      <c r="BY22" s="36"/>
      <c r="BZ22" s="66"/>
      <c r="CA22" s="37"/>
      <c r="CB22" s="37"/>
      <c r="CC22" s="37"/>
      <c r="CD22" s="33"/>
      <c r="CE22" s="67"/>
      <c r="CF22" s="35"/>
      <c r="CG22" s="57"/>
      <c r="CH22" s="43"/>
      <c r="CI22" s="68"/>
      <c r="CJ22" s="36"/>
      <c r="CK22" s="36"/>
      <c r="CL22" s="66"/>
      <c r="CM22" s="37"/>
      <c r="CN22" s="37"/>
      <c r="CO22" s="37"/>
      <c r="CP22" s="33"/>
      <c r="CQ22" s="67"/>
      <c r="CR22" s="35"/>
      <c r="CS22" s="57"/>
      <c r="CT22" s="43"/>
      <c r="CU22" s="68"/>
      <c r="CV22" s="36"/>
      <c r="CW22" s="36"/>
      <c r="CX22" s="66"/>
      <c r="CY22" s="37"/>
      <c r="CZ22" s="37"/>
      <c r="DA22" s="37"/>
      <c r="DB22" s="33"/>
      <c r="DC22" s="67"/>
      <c r="DD22" s="35"/>
      <c r="DE22" s="57"/>
      <c r="DF22" s="43"/>
      <c r="DG22" s="68"/>
      <c r="DH22" s="36"/>
      <c r="DI22" s="36"/>
      <c r="DJ22" s="66"/>
      <c r="DK22" s="37"/>
      <c r="DL22" s="37"/>
      <c r="DM22" s="37"/>
      <c r="DN22" s="33"/>
      <c r="DO22" s="67"/>
      <c r="DP22" s="35"/>
      <c r="DQ22" s="57"/>
      <c r="DR22" s="43"/>
      <c r="DS22" s="68"/>
      <c r="DT22" s="36"/>
      <c r="DU22" s="36"/>
      <c r="DV22" s="66"/>
      <c r="DW22" s="37"/>
      <c r="DX22" s="37"/>
      <c r="DY22" s="37"/>
      <c r="DZ22" s="33"/>
      <c r="EA22" s="67"/>
      <c r="EB22" s="35"/>
      <c r="EC22" s="57"/>
      <c r="ED22" s="43"/>
      <c r="EE22" s="68"/>
      <c r="EF22" s="36"/>
      <c r="EG22" s="36"/>
      <c r="EH22" s="66"/>
      <c r="EI22" s="37"/>
      <c r="EJ22" s="37"/>
      <c r="EK22" s="37"/>
      <c r="EL22" s="33"/>
      <c r="EM22" s="67"/>
      <c r="EN22" s="35"/>
      <c r="EO22" s="57"/>
      <c r="EP22" s="43"/>
      <c r="EQ22" s="68"/>
      <c r="ER22" s="36"/>
      <c r="ES22" s="36"/>
      <c r="ET22" s="66"/>
      <c r="EU22" s="37"/>
      <c r="EV22" s="37"/>
      <c r="EW22" s="37"/>
      <c r="EX22" s="33"/>
      <c r="EY22" s="67"/>
      <c r="EZ22" s="35"/>
      <c r="FA22" s="57"/>
      <c r="FB22" s="43"/>
      <c r="FC22" s="68"/>
      <c r="FD22" s="36"/>
      <c r="FE22" s="36"/>
      <c r="FF22" s="66"/>
      <c r="FG22" s="37"/>
      <c r="FH22" s="37"/>
      <c r="FI22" s="37"/>
      <c r="FJ22" s="33"/>
      <c r="FK22" s="67"/>
      <c r="FL22" s="35"/>
      <c r="FM22" s="57"/>
      <c r="FN22" s="43"/>
      <c r="FO22" s="68"/>
      <c r="FP22" s="36"/>
      <c r="FQ22" s="36"/>
      <c r="FR22" s="66"/>
      <c r="FS22" s="37"/>
      <c r="FT22" s="37"/>
      <c r="FU22" s="37"/>
      <c r="FV22" s="33"/>
      <c r="FW22" s="67"/>
      <c r="FX22" s="35"/>
      <c r="FY22" s="57"/>
      <c r="FZ22" s="43"/>
      <c r="GA22" s="68"/>
      <c r="GB22" s="36"/>
      <c r="GC22" s="36"/>
      <c r="GD22" s="66"/>
      <c r="GE22" s="37"/>
      <c r="GF22" s="37"/>
      <c r="GG22" s="37"/>
      <c r="GH22" s="33"/>
      <c r="GI22" s="67"/>
      <c r="GJ22" s="35"/>
      <c r="GK22" s="57"/>
      <c r="GL22" s="43"/>
      <c r="GM22" s="68"/>
      <c r="GN22" s="36"/>
      <c r="GO22" s="36"/>
      <c r="GP22" s="66"/>
      <c r="GQ22" s="37"/>
      <c r="GR22" s="37"/>
      <c r="GS22" s="37"/>
      <c r="GT22" s="33"/>
      <c r="GU22" s="67"/>
      <c r="GV22" s="35"/>
      <c r="GW22" s="57"/>
      <c r="GX22" s="43"/>
      <c r="GY22" s="68"/>
      <c r="GZ22" s="36"/>
      <c r="HA22" s="36"/>
      <c r="HB22" s="66"/>
      <c r="HC22" s="37"/>
      <c r="HD22" s="37"/>
      <c r="HE22" s="37"/>
      <c r="HF22" s="33"/>
      <c r="HG22" s="67"/>
      <c r="HH22" s="35"/>
      <c r="HI22" s="57"/>
      <c r="HJ22" s="43"/>
      <c r="HK22" s="68"/>
      <c r="HL22" s="36"/>
      <c r="HM22" s="36"/>
      <c r="HN22" s="66"/>
      <c r="HO22" s="37"/>
      <c r="HP22" s="37"/>
      <c r="HQ22" s="37"/>
      <c r="HR22" s="33"/>
      <c r="HS22" s="67"/>
      <c r="HT22" s="35"/>
      <c r="HU22" s="57"/>
      <c r="HV22" s="43"/>
      <c r="HW22" s="68"/>
      <c r="HX22" s="36"/>
      <c r="HY22" s="36"/>
      <c r="HZ22" s="66"/>
      <c r="IA22" s="37"/>
      <c r="IB22" s="37"/>
      <c r="IC22" s="37"/>
      <c r="ID22" s="33"/>
      <c r="IE22" s="67"/>
      <c r="IF22" s="35"/>
      <c r="IG22" s="57"/>
      <c r="IH22" s="43"/>
      <c r="II22" s="68"/>
      <c r="IJ22" s="36"/>
      <c r="IK22" s="36"/>
      <c r="IL22" s="66"/>
      <c r="IM22" s="37"/>
      <c r="IN22" s="37"/>
      <c r="IO22" s="37"/>
      <c r="IP22" s="33"/>
      <c r="IQ22" s="67"/>
      <c r="IR22" s="35"/>
      <c r="IS22" s="57"/>
      <c r="IT22" s="43"/>
      <c r="IU22" s="68"/>
      <c r="IV22" s="36"/>
    </row>
    <row r="23" spans="1:256" s="69" customFormat="1" ht="72" customHeight="1" x14ac:dyDescent="0.25">
      <c r="A23" s="70">
        <v>2</v>
      </c>
      <c r="B23" s="63" t="s">
        <v>18</v>
      </c>
      <c r="C23" s="522"/>
      <c r="D23" s="36" t="e">
        <f>#REF!</f>
        <v>#REF!</v>
      </c>
      <c r="E23" s="36" t="e">
        <f>#REF!</f>
        <v>#REF!</v>
      </c>
      <c r="F23" s="66" t="e">
        <f>#REF!</f>
        <v>#REF!</v>
      </c>
      <c r="G23" s="37"/>
      <c r="H23" s="37" t="e">
        <f t="shared" si="0"/>
        <v>#REF!</v>
      </c>
      <c r="I23" s="37" t="e">
        <f>#REF!</f>
        <v>#REF!</v>
      </c>
      <c r="J23" s="33" t="e">
        <f t="shared" si="1"/>
        <v>#REF!</v>
      </c>
      <c r="K23" s="67">
        <v>1</v>
      </c>
      <c r="L23" s="35" t="s">
        <v>30</v>
      </c>
      <c r="M23" s="57"/>
      <c r="N23" s="43"/>
      <c r="O23" s="68"/>
      <c r="P23" s="36"/>
      <c r="Q23" s="36"/>
      <c r="R23" s="66"/>
      <c r="S23" s="37"/>
      <c r="T23" s="37"/>
      <c r="U23" s="37"/>
      <c r="V23" s="33"/>
      <c r="W23" s="67"/>
      <c r="X23" s="35"/>
      <c r="Y23" s="57"/>
      <c r="Z23" s="43"/>
      <c r="AA23" s="68"/>
      <c r="AB23" s="36"/>
      <c r="AC23" s="36"/>
      <c r="AD23" s="66"/>
      <c r="AE23" s="37"/>
      <c r="AF23" s="37"/>
      <c r="AG23" s="37"/>
      <c r="AH23" s="33"/>
      <c r="AI23" s="67"/>
      <c r="AJ23" s="35"/>
      <c r="AK23" s="57"/>
      <c r="AL23" s="43"/>
      <c r="AM23" s="68"/>
      <c r="AN23" s="36"/>
      <c r="AO23" s="36"/>
      <c r="AP23" s="66"/>
      <c r="AQ23" s="37"/>
      <c r="AR23" s="37"/>
      <c r="AS23" s="37"/>
      <c r="AT23" s="33"/>
      <c r="AU23" s="67"/>
      <c r="AV23" s="35"/>
      <c r="AW23" s="57"/>
      <c r="AX23" s="43"/>
      <c r="AY23" s="68"/>
      <c r="AZ23" s="36"/>
      <c r="BA23" s="36"/>
      <c r="BB23" s="66"/>
      <c r="BC23" s="37"/>
      <c r="BD23" s="37"/>
      <c r="BE23" s="37"/>
      <c r="BF23" s="33"/>
      <c r="BG23" s="67"/>
      <c r="BH23" s="35"/>
      <c r="BI23" s="57"/>
      <c r="BJ23" s="43"/>
      <c r="BK23" s="68"/>
      <c r="BL23" s="36"/>
      <c r="BM23" s="36"/>
      <c r="BN23" s="66"/>
      <c r="BO23" s="37"/>
      <c r="BP23" s="37"/>
      <c r="BQ23" s="37"/>
      <c r="BR23" s="33"/>
      <c r="BS23" s="67"/>
      <c r="BT23" s="35"/>
      <c r="BU23" s="57"/>
      <c r="BV23" s="43"/>
      <c r="BW23" s="68"/>
      <c r="BX23" s="36"/>
      <c r="BY23" s="36"/>
      <c r="BZ23" s="66"/>
      <c r="CA23" s="37"/>
      <c r="CB23" s="37"/>
      <c r="CC23" s="37"/>
      <c r="CD23" s="33"/>
      <c r="CE23" s="67"/>
      <c r="CF23" s="35"/>
      <c r="CG23" s="57"/>
      <c r="CH23" s="43"/>
      <c r="CI23" s="68"/>
      <c r="CJ23" s="36"/>
      <c r="CK23" s="36"/>
      <c r="CL23" s="66"/>
      <c r="CM23" s="37"/>
      <c r="CN23" s="37"/>
      <c r="CO23" s="37"/>
      <c r="CP23" s="33"/>
      <c r="CQ23" s="67"/>
      <c r="CR23" s="35"/>
      <c r="CS23" s="57"/>
      <c r="CT23" s="43"/>
      <c r="CU23" s="68"/>
      <c r="CV23" s="36"/>
      <c r="CW23" s="36"/>
      <c r="CX23" s="66"/>
      <c r="CY23" s="37"/>
      <c r="CZ23" s="37"/>
      <c r="DA23" s="37"/>
      <c r="DB23" s="33"/>
      <c r="DC23" s="67"/>
      <c r="DD23" s="35"/>
      <c r="DE23" s="57"/>
      <c r="DF23" s="43"/>
      <c r="DG23" s="68"/>
      <c r="DH23" s="36"/>
      <c r="DI23" s="36"/>
      <c r="DJ23" s="66"/>
      <c r="DK23" s="37"/>
      <c r="DL23" s="37"/>
      <c r="DM23" s="37"/>
      <c r="DN23" s="33"/>
      <c r="DO23" s="67"/>
      <c r="DP23" s="35"/>
      <c r="DQ23" s="57"/>
      <c r="DR23" s="43"/>
      <c r="DS23" s="68"/>
      <c r="DT23" s="36"/>
      <c r="DU23" s="36"/>
      <c r="DV23" s="66"/>
      <c r="DW23" s="37"/>
      <c r="DX23" s="37"/>
      <c r="DY23" s="37"/>
      <c r="DZ23" s="33"/>
      <c r="EA23" s="67"/>
      <c r="EB23" s="35"/>
      <c r="EC23" s="57"/>
      <c r="ED23" s="43"/>
      <c r="EE23" s="68"/>
      <c r="EF23" s="36"/>
      <c r="EG23" s="36"/>
      <c r="EH23" s="66"/>
      <c r="EI23" s="37"/>
      <c r="EJ23" s="37"/>
      <c r="EK23" s="37"/>
      <c r="EL23" s="33"/>
      <c r="EM23" s="67"/>
      <c r="EN23" s="35"/>
      <c r="EO23" s="57"/>
      <c r="EP23" s="43"/>
      <c r="EQ23" s="68"/>
      <c r="ER23" s="36"/>
      <c r="ES23" s="36"/>
      <c r="ET23" s="66"/>
      <c r="EU23" s="37"/>
      <c r="EV23" s="37"/>
      <c r="EW23" s="37"/>
      <c r="EX23" s="33"/>
      <c r="EY23" s="67"/>
      <c r="EZ23" s="35"/>
      <c r="FA23" s="57"/>
      <c r="FB23" s="43"/>
      <c r="FC23" s="68"/>
      <c r="FD23" s="36"/>
      <c r="FE23" s="36"/>
      <c r="FF23" s="66"/>
      <c r="FG23" s="37"/>
      <c r="FH23" s="37"/>
      <c r="FI23" s="37"/>
      <c r="FJ23" s="33"/>
      <c r="FK23" s="67"/>
      <c r="FL23" s="35"/>
      <c r="FM23" s="57"/>
      <c r="FN23" s="43"/>
      <c r="FO23" s="68"/>
      <c r="FP23" s="36"/>
      <c r="FQ23" s="36"/>
      <c r="FR23" s="66"/>
      <c r="FS23" s="37"/>
      <c r="FT23" s="37"/>
      <c r="FU23" s="37"/>
      <c r="FV23" s="33"/>
      <c r="FW23" s="67"/>
      <c r="FX23" s="35"/>
      <c r="FY23" s="57"/>
      <c r="FZ23" s="43"/>
      <c r="GA23" s="68"/>
      <c r="GB23" s="36"/>
      <c r="GC23" s="36"/>
      <c r="GD23" s="66"/>
      <c r="GE23" s="37"/>
      <c r="GF23" s="37"/>
      <c r="GG23" s="37"/>
      <c r="GH23" s="33"/>
      <c r="GI23" s="67"/>
      <c r="GJ23" s="35"/>
      <c r="GK23" s="57"/>
      <c r="GL23" s="43"/>
      <c r="GM23" s="68"/>
      <c r="GN23" s="36"/>
      <c r="GO23" s="36"/>
      <c r="GP23" s="66"/>
      <c r="GQ23" s="37"/>
      <c r="GR23" s="37"/>
      <c r="GS23" s="37"/>
      <c r="GT23" s="33"/>
      <c r="GU23" s="67"/>
      <c r="GV23" s="35"/>
      <c r="GW23" s="57"/>
      <c r="GX23" s="43"/>
      <c r="GY23" s="68"/>
      <c r="GZ23" s="36"/>
      <c r="HA23" s="36"/>
      <c r="HB23" s="66"/>
      <c r="HC23" s="37"/>
      <c r="HD23" s="37"/>
      <c r="HE23" s="37"/>
      <c r="HF23" s="33"/>
      <c r="HG23" s="67"/>
      <c r="HH23" s="35"/>
      <c r="HI23" s="57"/>
      <c r="HJ23" s="43"/>
      <c r="HK23" s="68"/>
      <c r="HL23" s="36"/>
      <c r="HM23" s="36"/>
      <c r="HN23" s="66"/>
      <c r="HO23" s="37"/>
      <c r="HP23" s="37"/>
      <c r="HQ23" s="37"/>
      <c r="HR23" s="33"/>
      <c r="HS23" s="67"/>
      <c r="HT23" s="35"/>
      <c r="HU23" s="57"/>
      <c r="HV23" s="43"/>
      <c r="HW23" s="68"/>
      <c r="HX23" s="36"/>
      <c r="HY23" s="36"/>
      <c r="HZ23" s="66"/>
      <c r="IA23" s="37"/>
      <c r="IB23" s="37"/>
      <c r="IC23" s="37"/>
      <c r="ID23" s="33"/>
      <c r="IE23" s="67"/>
      <c r="IF23" s="35"/>
      <c r="IG23" s="57"/>
      <c r="IH23" s="43"/>
      <c r="II23" s="68"/>
      <c r="IJ23" s="36"/>
      <c r="IK23" s="36"/>
      <c r="IL23" s="66"/>
      <c r="IM23" s="37"/>
      <c r="IN23" s="37"/>
      <c r="IO23" s="37"/>
      <c r="IP23" s="33"/>
      <c r="IQ23" s="67"/>
      <c r="IR23" s="35"/>
      <c r="IS23" s="57"/>
      <c r="IT23" s="43"/>
      <c r="IU23" s="68"/>
      <c r="IV23" s="36"/>
    </row>
    <row r="24" spans="1:256" s="69" customFormat="1" ht="14.25" thickBot="1" x14ac:dyDescent="0.3">
      <c r="A24" s="77">
        <v>3</v>
      </c>
      <c r="B24" s="64" t="s">
        <v>17</v>
      </c>
      <c r="C24" s="523"/>
      <c r="D24" s="72" t="e">
        <f>#REF!</f>
        <v>#REF!</v>
      </c>
      <c r="E24" s="72" t="e">
        <f>#REF!</f>
        <v>#REF!</v>
      </c>
      <c r="F24" s="73" t="e">
        <f>#REF!</f>
        <v>#REF!</v>
      </c>
      <c r="G24" s="74"/>
      <c r="H24" s="74" t="e">
        <f t="shared" ref="H24:H36" si="2">SUM(D24:G24)</f>
        <v>#REF!</v>
      </c>
      <c r="I24" s="74" t="e">
        <f>#REF!</f>
        <v>#REF!</v>
      </c>
      <c r="J24" s="50" t="e">
        <f t="shared" ref="J24:J30" si="3">IF(M24="X","RECHAZADO",+H24+I24)</f>
        <v>#REF!</v>
      </c>
      <c r="K24" s="75">
        <v>3</v>
      </c>
      <c r="L24" s="76"/>
      <c r="M24" s="57"/>
      <c r="N24" s="43"/>
      <c r="O24" s="68"/>
      <c r="P24" s="36"/>
      <c r="Q24" s="36"/>
      <c r="R24" s="66"/>
      <c r="S24" s="37"/>
      <c r="T24" s="37"/>
      <c r="U24" s="37"/>
      <c r="V24" s="33"/>
      <c r="W24" s="67"/>
      <c r="X24" s="35"/>
      <c r="Y24" s="57"/>
      <c r="Z24" s="43"/>
      <c r="AA24" s="68"/>
      <c r="AB24" s="36"/>
      <c r="AC24" s="36"/>
      <c r="AD24" s="66"/>
      <c r="AE24" s="37"/>
      <c r="AF24" s="37"/>
      <c r="AG24" s="37"/>
      <c r="AH24" s="33"/>
      <c r="AI24" s="67"/>
      <c r="AJ24" s="35"/>
      <c r="AK24" s="57"/>
      <c r="AL24" s="43"/>
      <c r="AM24" s="68"/>
      <c r="AN24" s="36"/>
      <c r="AO24" s="36"/>
      <c r="AP24" s="66"/>
      <c r="AQ24" s="37"/>
      <c r="AR24" s="37"/>
      <c r="AS24" s="37"/>
      <c r="AT24" s="33"/>
      <c r="AU24" s="67"/>
      <c r="AV24" s="35"/>
      <c r="AW24" s="57"/>
      <c r="AX24" s="43"/>
      <c r="AY24" s="68"/>
      <c r="AZ24" s="36"/>
      <c r="BA24" s="36"/>
      <c r="BB24" s="66"/>
      <c r="BC24" s="37"/>
      <c r="BD24" s="37"/>
      <c r="BE24" s="37"/>
      <c r="BF24" s="33"/>
      <c r="BG24" s="67"/>
      <c r="BH24" s="35"/>
      <c r="BI24" s="57"/>
      <c r="BJ24" s="43"/>
      <c r="BK24" s="68"/>
      <c r="BL24" s="36"/>
      <c r="BM24" s="36"/>
      <c r="BN24" s="66"/>
      <c r="BO24" s="37"/>
      <c r="BP24" s="37"/>
      <c r="BQ24" s="37"/>
      <c r="BR24" s="33"/>
      <c r="BS24" s="67"/>
      <c r="BT24" s="35"/>
      <c r="BU24" s="57"/>
      <c r="BV24" s="43"/>
      <c r="BW24" s="68"/>
      <c r="BX24" s="36"/>
      <c r="BY24" s="36"/>
      <c r="BZ24" s="66"/>
      <c r="CA24" s="37"/>
      <c r="CB24" s="37"/>
      <c r="CC24" s="37"/>
      <c r="CD24" s="33"/>
      <c r="CE24" s="67"/>
      <c r="CF24" s="35"/>
      <c r="CG24" s="57"/>
      <c r="CH24" s="43"/>
      <c r="CI24" s="68"/>
      <c r="CJ24" s="36"/>
      <c r="CK24" s="36"/>
      <c r="CL24" s="66"/>
      <c r="CM24" s="37"/>
      <c r="CN24" s="37"/>
      <c r="CO24" s="37"/>
      <c r="CP24" s="33"/>
      <c r="CQ24" s="67"/>
      <c r="CR24" s="35"/>
      <c r="CS24" s="57"/>
      <c r="CT24" s="43"/>
      <c r="CU24" s="68"/>
      <c r="CV24" s="36"/>
      <c r="CW24" s="36"/>
      <c r="CX24" s="66"/>
      <c r="CY24" s="37"/>
      <c r="CZ24" s="37"/>
      <c r="DA24" s="37"/>
      <c r="DB24" s="33"/>
      <c r="DC24" s="67"/>
      <c r="DD24" s="35"/>
      <c r="DE24" s="57"/>
      <c r="DF24" s="43"/>
      <c r="DG24" s="68"/>
      <c r="DH24" s="36"/>
      <c r="DI24" s="36"/>
      <c r="DJ24" s="66"/>
      <c r="DK24" s="37"/>
      <c r="DL24" s="37"/>
      <c r="DM24" s="37"/>
      <c r="DN24" s="33"/>
      <c r="DO24" s="67"/>
      <c r="DP24" s="35"/>
      <c r="DQ24" s="57"/>
      <c r="DR24" s="43"/>
      <c r="DS24" s="68"/>
      <c r="DT24" s="36"/>
      <c r="DU24" s="36"/>
      <c r="DV24" s="66"/>
      <c r="DW24" s="37"/>
      <c r="DX24" s="37"/>
      <c r="DY24" s="37"/>
      <c r="DZ24" s="33"/>
      <c r="EA24" s="67"/>
      <c r="EB24" s="35"/>
      <c r="EC24" s="57"/>
      <c r="ED24" s="43"/>
      <c r="EE24" s="68"/>
      <c r="EF24" s="36"/>
      <c r="EG24" s="36"/>
      <c r="EH24" s="66"/>
      <c r="EI24" s="37"/>
      <c r="EJ24" s="37"/>
      <c r="EK24" s="37"/>
      <c r="EL24" s="33"/>
      <c r="EM24" s="67"/>
      <c r="EN24" s="35"/>
      <c r="EO24" s="57"/>
      <c r="EP24" s="43"/>
      <c r="EQ24" s="68"/>
      <c r="ER24" s="36"/>
      <c r="ES24" s="36"/>
      <c r="ET24" s="66"/>
      <c r="EU24" s="37"/>
      <c r="EV24" s="37"/>
      <c r="EW24" s="37"/>
      <c r="EX24" s="33"/>
      <c r="EY24" s="67"/>
      <c r="EZ24" s="35"/>
      <c r="FA24" s="57"/>
      <c r="FB24" s="43"/>
      <c r="FC24" s="68"/>
      <c r="FD24" s="36"/>
      <c r="FE24" s="36"/>
      <c r="FF24" s="66"/>
      <c r="FG24" s="37"/>
      <c r="FH24" s="37"/>
      <c r="FI24" s="37"/>
      <c r="FJ24" s="33"/>
      <c r="FK24" s="67"/>
      <c r="FL24" s="35"/>
      <c r="FM24" s="57"/>
      <c r="FN24" s="43"/>
      <c r="FO24" s="68"/>
      <c r="FP24" s="36"/>
      <c r="FQ24" s="36"/>
      <c r="FR24" s="66"/>
      <c r="FS24" s="37"/>
      <c r="FT24" s="37"/>
      <c r="FU24" s="37"/>
      <c r="FV24" s="33"/>
      <c r="FW24" s="67"/>
      <c r="FX24" s="35"/>
      <c r="FY24" s="57"/>
      <c r="FZ24" s="43"/>
      <c r="GA24" s="68"/>
      <c r="GB24" s="36"/>
      <c r="GC24" s="36"/>
      <c r="GD24" s="66"/>
      <c r="GE24" s="37"/>
      <c r="GF24" s="37"/>
      <c r="GG24" s="37"/>
      <c r="GH24" s="33"/>
      <c r="GI24" s="67"/>
      <c r="GJ24" s="35"/>
      <c r="GK24" s="57"/>
      <c r="GL24" s="43"/>
      <c r="GM24" s="68"/>
      <c r="GN24" s="36"/>
      <c r="GO24" s="36"/>
      <c r="GP24" s="66"/>
      <c r="GQ24" s="37"/>
      <c r="GR24" s="37"/>
      <c r="GS24" s="37"/>
      <c r="GT24" s="33"/>
      <c r="GU24" s="67"/>
      <c r="GV24" s="35"/>
      <c r="GW24" s="57"/>
      <c r="GX24" s="43"/>
      <c r="GY24" s="68"/>
      <c r="GZ24" s="36"/>
      <c r="HA24" s="36"/>
      <c r="HB24" s="66"/>
      <c r="HC24" s="37"/>
      <c r="HD24" s="37"/>
      <c r="HE24" s="37"/>
      <c r="HF24" s="33"/>
      <c r="HG24" s="67"/>
      <c r="HH24" s="35"/>
      <c r="HI24" s="57"/>
      <c r="HJ24" s="43"/>
      <c r="HK24" s="68"/>
      <c r="HL24" s="36"/>
      <c r="HM24" s="36"/>
      <c r="HN24" s="66"/>
      <c r="HO24" s="37"/>
      <c r="HP24" s="37"/>
      <c r="HQ24" s="37"/>
      <c r="HR24" s="33"/>
      <c r="HS24" s="67"/>
      <c r="HT24" s="35"/>
      <c r="HU24" s="57"/>
      <c r="HV24" s="43"/>
      <c r="HW24" s="68"/>
      <c r="HX24" s="36"/>
      <c r="HY24" s="36"/>
      <c r="HZ24" s="66"/>
      <c r="IA24" s="37"/>
      <c r="IB24" s="37"/>
      <c r="IC24" s="37"/>
      <c r="ID24" s="33"/>
      <c r="IE24" s="67"/>
      <c r="IF24" s="35"/>
      <c r="IG24" s="57"/>
      <c r="IH24" s="43"/>
      <c r="II24" s="68"/>
      <c r="IJ24" s="36"/>
      <c r="IK24" s="36"/>
      <c r="IL24" s="66"/>
      <c r="IM24" s="37"/>
      <c r="IN24" s="37"/>
      <c r="IO24" s="37"/>
      <c r="IP24" s="33"/>
      <c r="IQ24" s="67"/>
      <c r="IR24" s="35"/>
      <c r="IS24" s="57"/>
      <c r="IT24" s="43"/>
      <c r="IU24" s="68"/>
      <c r="IV24" s="36"/>
    </row>
    <row r="25" spans="1:256" s="69" customFormat="1" x14ac:dyDescent="0.25">
      <c r="A25" s="61">
        <v>1</v>
      </c>
      <c r="B25" s="62" t="s">
        <v>20</v>
      </c>
      <c r="C25" s="521" t="s">
        <v>13</v>
      </c>
      <c r="D25" s="45" t="e">
        <f>#REF!</f>
        <v>#REF!</v>
      </c>
      <c r="E25" s="45" t="e">
        <f>#REF!</f>
        <v>#REF!</v>
      </c>
      <c r="F25" s="46" t="e">
        <f>#REF!</f>
        <v>#REF!</v>
      </c>
      <c r="G25" s="47"/>
      <c r="H25" s="47" t="e">
        <f t="shared" ref="H25:H31" si="4">SUM(D25:G25)</f>
        <v>#REF!</v>
      </c>
      <c r="I25" s="47" t="e">
        <f>#REF!</f>
        <v>#REF!</v>
      </c>
      <c r="J25" s="48" t="e">
        <f t="shared" si="3"/>
        <v>#REF!</v>
      </c>
      <c r="K25" s="49">
        <v>3</v>
      </c>
      <c r="L25" s="55"/>
      <c r="M25" s="57"/>
      <c r="N25" s="43"/>
      <c r="O25" s="68"/>
      <c r="P25" s="36"/>
      <c r="Q25" s="36"/>
      <c r="R25" s="66"/>
      <c r="S25" s="37"/>
      <c r="T25" s="37"/>
      <c r="U25" s="37"/>
      <c r="V25" s="33"/>
      <c r="W25" s="67"/>
      <c r="X25" s="35"/>
      <c r="Y25" s="57"/>
      <c r="Z25" s="43"/>
      <c r="AA25" s="68"/>
      <c r="AB25" s="36"/>
      <c r="AC25" s="36"/>
      <c r="AD25" s="66"/>
      <c r="AE25" s="37"/>
      <c r="AF25" s="37"/>
      <c r="AG25" s="37"/>
      <c r="AH25" s="33"/>
      <c r="AI25" s="67"/>
      <c r="AJ25" s="35"/>
      <c r="AK25" s="57"/>
      <c r="AL25" s="43"/>
      <c r="AM25" s="68"/>
      <c r="AN25" s="36"/>
      <c r="AO25" s="36"/>
      <c r="AP25" s="66"/>
      <c r="AQ25" s="37"/>
      <c r="AR25" s="37"/>
      <c r="AS25" s="37"/>
      <c r="AT25" s="33"/>
      <c r="AU25" s="67"/>
      <c r="AV25" s="35"/>
      <c r="AW25" s="57"/>
      <c r="AX25" s="43"/>
      <c r="AY25" s="68"/>
      <c r="AZ25" s="36"/>
      <c r="BA25" s="36"/>
      <c r="BB25" s="66"/>
      <c r="BC25" s="37"/>
      <c r="BD25" s="37"/>
      <c r="BE25" s="37"/>
      <c r="BF25" s="33"/>
      <c r="BG25" s="67"/>
      <c r="BH25" s="35"/>
      <c r="BI25" s="57"/>
      <c r="BJ25" s="43"/>
      <c r="BK25" s="68"/>
      <c r="BL25" s="36"/>
      <c r="BM25" s="36"/>
      <c r="BN25" s="66"/>
      <c r="BO25" s="37"/>
      <c r="BP25" s="37"/>
      <c r="BQ25" s="37"/>
      <c r="BR25" s="33"/>
      <c r="BS25" s="67"/>
      <c r="BT25" s="35"/>
      <c r="BU25" s="57"/>
      <c r="BV25" s="43"/>
      <c r="BW25" s="68"/>
      <c r="BX25" s="36"/>
      <c r="BY25" s="36"/>
      <c r="BZ25" s="66"/>
      <c r="CA25" s="37"/>
      <c r="CB25" s="37"/>
      <c r="CC25" s="37"/>
      <c r="CD25" s="33"/>
      <c r="CE25" s="67"/>
      <c r="CF25" s="35"/>
      <c r="CG25" s="57"/>
      <c r="CH25" s="43"/>
      <c r="CI25" s="68"/>
      <c r="CJ25" s="36"/>
      <c r="CK25" s="36"/>
      <c r="CL25" s="66"/>
      <c r="CM25" s="37"/>
      <c r="CN25" s="37"/>
      <c r="CO25" s="37"/>
      <c r="CP25" s="33"/>
      <c r="CQ25" s="67"/>
      <c r="CR25" s="35"/>
      <c r="CS25" s="57"/>
      <c r="CT25" s="43"/>
      <c r="CU25" s="68"/>
      <c r="CV25" s="36"/>
      <c r="CW25" s="36"/>
      <c r="CX25" s="66"/>
      <c r="CY25" s="37"/>
      <c r="CZ25" s="37"/>
      <c r="DA25" s="37"/>
      <c r="DB25" s="33"/>
      <c r="DC25" s="67"/>
      <c r="DD25" s="35"/>
      <c r="DE25" s="57"/>
      <c r="DF25" s="43"/>
      <c r="DG25" s="68"/>
      <c r="DH25" s="36"/>
      <c r="DI25" s="36"/>
      <c r="DJ25" s="66"/>
      <c r="DK25" s="37"/>
      <c r="DL25" s="37"/>
      <c r="DM25" s="37"/>
      <c r="DN25" s="33"/>
      <c r="DO25" s="67"/>
      <c r="DP25" s="35"/>
      <c r="DQ25" s="57"/>
      <c r="DR25" s="43"/>
      <c r="DS25" s="68"/>
      <c r="DT25" s="36"/>
      <c r="DU25" s="36"/>
      <c r="DV25" s="66"/>
      <c r="DW25" s="37"/>
      <c r="DX25" s="37"/>
      <c r="DY25" s="37"/>
      <c r="DZ25" s="33"/>
      <c r="EA25" s="67"/>
      <c r="EB25" s="35"/>
      <c r="EC25" s="57"/>
      <c r="ED25" s="43"/>
      <c r="EE25" s="68"/>
      <c r="EF25" s="36"/>
      <c r="EG25" s="36"/>
      <c r="EH25" s="66"/>
      <c r="EI25" s="37"/>
      <c r="EJ25" s="37"/>
      <c r="EK25" s="37"/>
      <c r="EL25" s="33"/>
      <c r="EM25" s="67"/>
      <c r="EN25" s="35"/>
      <c r="EO25" s="57"/>
      <c r="EP25" s="43"/>
      <c r="EQ25" s="68"/>
      <c r="ER25" s="36"/>
      <c r="ES25" s="36"/>
      <c r="ET25" s="66"/>
      <c r="EU25" s="37"/>
      <c r="EV25" s="37"/>
      <c r="EW25" s="37"/>
      <c r="EX25" s="33"/>
      <c r="EY25" s="67"/>
      <c r="EZ25" s="35"/>
      <c r="FA25" s="57"/>
      <c r="FB25" s="43"/>
      <c r="FC25" s="68"/>
      <c r="FD25" s="36"/>
      <c r="FE25" s="36"/>
      <c r="FF25" s="66"/>
      <c r="FG25" s="37"/>
      <c r="FH25" s="37"/>
      <c r="FI25" s="37"/>
      <c r="FJ25" s="33"/>
      <c r="FK25" s="67"/>
      <c r="FL25" s="35"/>
      <c r="FM25" s="57"/>
      <c r="FN25" s="43"/>
      <c r="FO25" s="68"/>
      <c r="FP25" s="36"/>
      <c r="FQ25" s="36"/>
      <c r="FR25" s="66"/>
      <c r="FS25" s="37"/>
      <c r="FT25" s="37"/>
      <c r="FU25" s="37"/>
      <c r="FV25" s="33"/>
      <c r="FW25" s="67"/>
      <c r="FX25" s="35"/>
      <c r="FY25" s="57"/>
      <c r="FZ25" s="43"/>
      <c r="GA25" s="68"/>
      <c r="GB25" s="36"/>
      <c r="GC25" s="36"/>
      <c r="GD25" s="66"/>
      <c r="GE25" s="37"/>
      <c r="GF25" s="37"/>
      <c r="GG25" s="37"/>
      <c r="GH25" s="33"/>
      <c r="GI25" s="67"/>
      <c r="GJ25" s="35"/>
      <c r="GK25" s="57"/>
      <c r="GL25" s="43"/>
      <c r="GM25" s="68"/>
      <c r="GN25" s="36"/>
      <c r="GO25" s="36"/>
      <c r="GP25" s="66"/>
      <c r="GQ25" s="37"/>
      <c r="GR25" s="37"/>
      <c r="GS25" s="37"/>
      <c r="GT25" s="33"/>
      <c r="GU25" s="67"/>
      <c r="GV25" s="35"/>
      <c r="GW25" s="57"/>
      <c r="GX25" s="43"/>
      <c r="GY25" s="68"/>
      <c r="GZ25" s="36"/>
      <c r="HA25" s="36"/>
      <c r="HB25" s="66"/>
      <c r="HC25" s="37"/>
      <c r="HD25" s="37"/>
      <c r="HE25" s="37"/>
      <c r="HF25" s="33"/>
      <c r="HG25" s="67"/>
      <c r="HH25" s="35"/>
      <c r="HI25" s="57"/>
      <c r="HJ25" s="43"/>
      <c r="HK25" s="68"/>
      <c r="HL25" s="36"/>
      <c r="HM25" s="36"/>
      <c r="HN25" s="66"/>
      <c r="HO25" s="37"/>
      <c r="HP25" s="37"/>
      <c r="HQ25" s="37"/>
      <c r="HR25" s="33"/>
      <c r="HS25" s="67"/>
      <c r="HT25" s="35"/>
      <c r="HU25" s="57"/>
      <c r="HV25" s="43"/>
      <c r="HW25" s="68"/>
      <c r="HX25" s="36"/>
      <c r="HY25" s="36"/>
      <c r="HZ25" s="66"/>
      <c r="IA25" s="37"/>
      <c r="IB25" s="37"/>
      <c r="IC25" s="37"/>
      <c r="ID25" s="33"/>
      <c r="IE25" s="67"/>
      <c r="IF25" s="35"/>
      <c r="IG25" s="57"/>
      <c r="IH25" s="43"/>
      <c r="II25" s="68"/>
      <c r="IJ25" s="36"/>
      <c r="IK25" s="36"/>
      <c r="IL25" s="66"/>
      <c r="IM25" s="37"/>
      <c r="IN25" s="37"/>
      <c r="IO25" s="37"/>
      <c r="IP25" s="33"/>
      <c r="IQ25" s="67"/>
      <c r="IR25" s="35"/>
      <c r="IS25" s="57"/>
      <c r="IT25" s="43"/>
      <c r="IU25" s="68"/>
      <c r="IV25" s="36"/>
    </row>
    <row r="26" spans="1:256" s="69" customFormat="1" ht="27" x14ac:dyDescent="0.25">
      <c r="A26" s="70">
        <v>2</v>
      </c>
      <c r="B26" s="63" t="s">
        <v>18</v>
      </c>
      <c r="C26" s="522"/>
      <c r="D26" s="36" t="e">
        <f>#REF!</f>
        <v>#REF!</v>
      </c>
      <c r="E26" s="36" t="e">
        <f>#REF!</f>
        <v>#REF!</v>
      </c>
      <c r="F26" s="66" t="e">
        <f>#REF!</f>
        <v>#REF!</v>
      </c>
      <c r="G26" s="37"/>
      <c r="H26" s="37" t="e">
        <f t="shared" si="4"/>
        <v>#REF!</v>
      </c>
      <c r="I26" s="37" t="e">
        <f>#REF!</f>
        <v>#REF!</v>
      </c>
      <c r="J26" s="33" t="e">
        <f t="shared" si="3"/>
        <v>#REF!</v>
      </c>
      <c r="K26" s="67">
        <v>1</v>
      </c>
      <c r="L26" s="35"/>
      <c r="M26" s="57"/>
      <c r="N26" s="43"/>
      <c r="O26" s="68"/>
      <c r="P26" s="36"/>
      <c r="Q26" s="36"/>
      <c r="R26" s="66"/>
      <c r="S26" s="37"/>
      <c r="T26" s="37"/>
      <c r="U26" s="37"/>
      <c r="V26" s="33"/>
      <c r="W26" s="67"/>
      <c r="X26" s="35"/>
      <c r="Y26" s="57"/>
      <c r="Z26" s="43"/>
      <c r="AA26" s="68"/>
      <c r="AB26" s="36"/>
      <c r="AC26" s="36"/>
      <c r="AD26" s="66"/>
      <c r="AE26" s="37"/>
      <c r="AF26" s="37"/>
      <c r="AG26" s="37"/>
      <c r="AH26" s="33"/>
      <c r="AI26" s="67"/>
      <c r="AJ26" s="35"/>
      <c r="AK26" s="57"/>
      <c r="AL26" s="43"/>
      <c r="AM26" s="68"/>
      <c r="AN26" s="36"/>
      <c r="AO26" s="36"/>
      <c r="AP26" s="66"/>
      <c r="AQ26" s="37"/>
      <c r="AR26" s="37"/>
      <c r="AS26" s="37"/>
      <c r="AT26" s="33"/>
      <c r="AU26" s="67"/>
      <c r="AV26" s="35"/>
      <c r="AW26" s="57"/>
      <c r="AX26" s="43"/>
      <c r="AY26" s="68"/>
      <c r="AZ26" s="36"/>
      <c r="BA26" s="36"/>
      <c r="BB26" s="66"/>
      <c r="BC26" s="37"/>
      <c r="BD26" s="37"/>
      <c r="BE26" s="37"/>
      <c r="BF26" s="33"/>
      <c r="BG26" s="67"/>
      <c r="BH26" s="35"/>
      <c r="BI26" s="57"/>
      <c r="BJ26" s="43"/>
      <c r="BK26" s="68"/>
      <c r="BL26" s="36"/>
      <c r="BM26" s="36"/>
      <c r="BN26" s="66"/>
      <c r="BO26" s="37"/>
      <c r="BP26" s="37"/>
      <c r="BQ26" s="37"/>
      <c r="BR26" s="33"/>
      <c r="BS26" s="67"/>
      <c r="BT26" s="35"/>
      <c r="BU26" s="57"/>
      <c r="BV26" s="43"/>
      <c r="BW26" s="68"/>
      <c r="BX26" s="36"/>
      <c r="BY26" s="36"/>
      <c r="BZ26" s="66"/>
      <c r="CA26" s="37"/>
      <c r="CB26" s="37"/>
      <c r="CC26" s="37"/>
      <c r="CD26" s="33"/>
      <c r="CE26" s="67"/>
      <c r="CF26" s="35"/>
      <c r="CG26" s="57"/>
      <c r="CH26" s="43"/>
      <c r="CI26" s="68"/>
      <c r="CJ26" s="36"/>
      <c r="CK26" s="36"/>
      <c r="CL26" s="66"/>
      <c r="CM26" s="37"/>
      <c r="CN26" s="37"/>
      <c r="CO26" s="37"/>
      <c r="CP26" s="33"/>
      <c r="CQ26" s="67"/>
      <c r="CR26" s="35"/>
      <c r="CS26" s="57"/>
      <c r="CT26" s="43"/>
      <c r="CU26" s="68"/>
      <c r="CV26" s="36"/>
      <c r="CW26" s="36"/>
      <c r="CX26" s="66"/>
      <c r="CY26" s="37"/>
      <c r="CZ26" s="37"/>
      <c r="DA26" s="37"/>
      <c r="DB26" s="33"/>
      <c r="DC26" s="67"/>
      <c r="DD26" s="35"/>
      <c r="DE26" s="57"/>
      <c r="DF26" s="43"/>
      <c r="DG26" s="68"/>
      <c r="DH26" s="36"/>
      <c r="DI26" s="36"/>
      <c r="DJ26" s="66"/>
      <c r="DK26" s="37"/>
      <c r="DL26" s="37"/>
      <c r="DM26" s="37"/>
      <c r="DN26" s="33"/>
      <c r="DO26" s="67"/>
      <c r="DP26" s="35"/>
      <c r="DQ26" s="57"/>
      <c r="DR26" s="43"/>
      <c r="DS26" s="68"/>
      <c r="DT26" s="36"/>
      <c r="DU26" s="36"/>
      <c r="DV26" s="66"/>
      <c r="DW26" s="37"/>
      <c r="DX26" s="37"/>
      <c r="DY26" s="37"/>
      <c r="DZ26" s="33"/>
      <c r="EA26" s="67"/>
      <c r="EB26" s="35"/>
      <c r="EC26" s="57"/>
      <c r="ED26" s="43"/>
      <c r="EE26" s="68"/>
      <c r="EF26" s="36"/>
      <c r="EG26" s="36"/>
      <c r="EH26" s="66"/>
      <c r="EI26" s="37"/>
      <c r="EJ26" s="37"/>
      <c r="EK26" s="37"/>
      <c r="EL26" s="33"/>
      <c r="EM26" s="67"/>
      <c r="EN26" s="35"/>
      <c r="EO26" s="57"/>
      <c r="EP26" s="43"/>
      <c r="EQ26" s="68"/>
      <c r="ER26" s="36"/>
      <c r="ES26" s="36"/>
      <c r="ET26" s="66"/>
      <c r="EU26" s="37"/>
      <c r="EV26" s="37"/>
      <c r="EW26" s="37"/>
      <c r="EX26" s="33"/>
      <c r="EY26" s="67"/>
      <c r="EZ26" s="35"/>
      <c r="FA26" s="57"/>
      <c r="FB26" s="43"/>
      <c r="FC26" s="68"/>
      <c r="FD26" s="36"/>
      <c r="FE26" s="36"/>
      <c r="FF26" s="66"/>
      <c r="FG26" s="37"/>
      <c r="FH26" s="37"/>
      <c r="FI26" s="37"/>
      <c r="FJ26" s="33"/>
      <c r="FK26" s="67"/>
      <c r="FL26" s="35"/>
      <c r="FM26" s="57"/>
      <c r="FN26" s="43"/>
      <c r="FO26" s="68"/>
      <c r="FP26" s="36"/>
      <c r="FQ26" s="36"/>
      <c r="FR26" s="66"/>
      <c r="FS26" s="37"/>
      <c r="FT26" s="37"/>
      <c r="FU26" s="37"/>
      <c r="FV26" s="33"/>
      <c r="FW26" s="67"/>
      <c r="FX26" s="35"/>
      <c r="FY26" s="57"/>
      <c r="FZ26" s="43"/>
      <c r="GA26" s="68"/>
      <c r="GB26" s="36"/>
      <c r="GC26" s="36"/>
      <c r="GD26" s="66"/>
      <c r="GE26" s="37"/>
      <c r="GF26" s="37"/>
      <c r="GG26" s="37"/>
      <c r="GH26" s="33"/>
      <c r="GI26" s="67"/>
      <c r="GJ26" s="35"/>
      <c r="GK26" s="57"/>
      <c r="GL26" s="43"/>
      <c r="GM26" s="68"/>
      <c r="GN26" s="36"/>
      <c r="GO26" s="36"/>
      <c r="GP26" s="66"/>
      <c r="GQ26" s="37"/>
      <c r="GR26" s="37"/>
      <c r="GS26" s="37"/>
      <c r="GT26" s="33"/>
      <c r="GU26" s="67"/>
      <c r="GV26" s="35"/>
      <c r="GW26" s="57"/>
      <c r="GX26" s="43"/>
      <c r="GY26" s="68"/>
      <c r="GZ26" s="36"/>
      <c r="HA26" s="36"/>
      <c r="HB26" s="66"/>
      <c r="HC26" s="37"/>
      <c r="HD26" s="37"/>
      <c r="HE26" s="37"/>
      <c r="HF26" s="33"/>
      <c r="HG26" s="67"/>
      <c r="HH26" s="35"/>
      <c r="HI26" s="57"/>
      <c r="HJ26" s="43"/>
      <c r="HK26" s="68"/>
      <c r="HL26" s="36"/>
      <c r="HM26" s="36"/>
      <c r="HN26" s="66"/>
      <c r="HO26" s="37"/>
      <c r="HP26" s="37"/>
      <c r="HQ26" s="37"/>
      <c r="HR26" s="33"/>
      <c r="HS26" s="67"/>
      <c r="HT26" s="35"/>
      <c r="HU26" s="57"/>
      <c r="HV26" s="43"/>
      <c r="HW26" s="68"/>
      <c r="HX26" s="36"/>
      <c r="HY26" s="36"/>
      <c r="HZ26" s="66"/>
      <c r="IA26" s="37"/>
      <c r="IB26" s="37"/>
      <c r="IC26" s="37"/>
      <c r="ID26" s="33"/>
      <c r="IE26" s="67"/>
      <c r="IF26" s="35"/>
      <c r="IG26" s="57"/>
      <c r="IH26" s="43"/>
      <c r="II26" s="68"/>
      <c r="IJ26" s="36"/>
      <c r="IK26" s="36"/>
      <c r="IL26" s="66"/>
      <c r="IM26" s="37"/>
      <c r="IN26" s="37"/>
      <c r="IO26" s="37"/>
      <c r="IP26" s="33"/>
      <c r="IQ26" s="67"/>
      <c r="IR26" s="35"/>
      <c r="IS26" s="57"/>
      <c r="IT26" s="43"/>
      <c r="IU26" s="68"/>
      <c r="IV26" s="36"/>
    </row>
    <row r="27" spans="1:256" s="69" customFormat="1" ht="14.25" thickBot="1" x14ac:dyDescent="0.3">
      <c r="A27" s="77">
        <v>3</v>
      </c>
      <c r="B27" s="64" t="s">
        <v>17</v>
      </c>
      <c r="C27" s="523"/>
      <c r="D27" s="72" t="e">
        <f>#REF!</f>
        <v>#REF!</v>
      </c>
      <c r="E27" s="72" t="e">
        <f>#REF!</f>
        <v>#REF!</v>
      </c>
      <c r="F27" s="73" t="e">
        <f>#REF!</f>
        <v>#REF!</v>
      </c>
      <c r="G27" s="74"/>
      <c r="H27" s="74" t="e">
        <f t="shared" si="4"/>
        <v>#REF!</v>
      </c>
      <c r="I27" s="74" t="e">
        <f>#REF!</f>
        <v>#REF!</v>
      </c>
      <c r="J27" s="50" t="e">
        <f t="shared" si="3"/>
        <v>#REF!</v>
      </c>
      <c r="K27" s="75">
        <v>2</v>
      </c>
      <c r="L27" s="76"/>
      <c r="M27" s="57"/>
      <c r="N27" s="43"/>
      <c r="O27" s="68"/>
      <c r="P27" s="36"/>
      <c r="Q27" s="36"/>
      <c r="R27" s="66"/>
      <c r="S27" s="37"/>
      <c r="T27" s="37"/>
      <c r="U27" s="37"/>
      <c r="V27" s="33"/>
      <c r="W27" s="67"/>
      <c r="X27" s="35"/>
      <c r="Y27" s="57"/>
      <c r="Z27" s="43"/>
      <c r="AA27" s="68"/>
      <c r="AB27" s="36"/>
      <c r="AC27" s="36"/>
      <c r="AD27" s="66"/>
      <c r="AE27" s="37"/>
      <c r="AF27" s="37"/>
      <c r="AG27" s="37"/>
      <c r="AH27" s="33"/>
      <c r="AI27" s="67"/>
      <c r="AJ27" s="35"/>
      <c r="AK27" s="57"/>
      <c r="AL27" s="43"/>
      <c r="AM27" s="68"/>
      <c r="AN27" s="36"/>
      <c r="AO27" s="36"/>
      <c r="AP27" s="66"/>
      <c r="AQ27" s="37"/>
      <c r="AR27" s="37"/>
      <c r="AS27" s="37"/>
      <c r="AT27" s="33"/>
      <c r="AU27" s="67"/>
      <c r="AV27" s="35"/>
      <c r="AW27" s="57"/>
      <c r="AX27" s="43"/>
      <c r="AY27" s="68"/>
      <c r="AZ27" s="36"/>
      <c r="BA27" s="36"/>
      <c r="BB27" s="66"/>
      <c r="BC27" s="37"/>
      <c r="BD27" s="37"/>
      <c r="BE27" s="37"/>
      <c r="BF27" s="33"/>
      <c r="BG27" s="67"/>
      <c r="BH27" s="35"/>
      <c r="BI27" s="57"/>
      <c r="BJ27" s="43"/>
      <c r="BK27" s="68"/>
      <c r="BL27" s="36"/>
      <c r="BM27" s="36"/>
      <c r="BN27" s="66"/>
      <c r="BO27" s="37"/>
      <c r="BP27" s="37"/>
      <c r="BQ27" s="37"/>
      <c r="BR27" s="33"/>
      <c r="BS27" s="67"/>
      <c r="BT27" s="35"/>
      <c r="BU27" s="57"/>
      <c r="BV27" s="43"/>
      <c r="BW27" s="68"/>
      <c r="BX27" s="36"/>
      <c r="BY27" s="36"/>
      <c r="BZ27" s="66"/>
      <c r="CA27" s="37"/>
      <c r="CB27" s="37"/>
      <c r="CC27" s="37"/>
      <c r="CD27" s="33"/>
      <c r="CE27" s="67"/>
      <c r="CF27" s="35"/>
      <c r="CG27" s="57"/>
      <c r="CH27" s="43"/>
      <c r="CI27" s="68"/>
      <c r="CJ27" s="36"/>
      <c r="CK27" s="36"/>
      <c r="CL27" s="66"/>
      <c r="CM27" s="37"/>
      <c r="CN27" s="37"/>
      <c r="CO27" s="37"/>
      <c r="CP27" s="33"/>
      <c r="CQ27" s="67"/>
      <c r="CR27" s="35"/>
      <c r="CS27" s="57"/>
      <c r="CT27" s="43"/>
      <c r="CU27" s="68"/>
      <c r="CV27" s="36"/>
      <c r="CW27" s="36"/>
      <c r="CX27" s="66"/>
      <c r="CY27" s="37"/>
      <c r="CZ27" s="37"/>
      <c r="DA27" s="37"/>
      <c r="DB27" s="33"/>
      <c r="DC27" s="67"/>
      <c r="DD27" s="35"/>
      <c r="DE27" s="57"/>
      <c r="DF27" s="43"/>
      <c r="DG27" s="68"/>
      <c r="DH27" s="36"/>
      <c r="DI27" s="36"/>
      <c r="DJ27" s="66"/>
      <c r="DK27" s="37"/>
      <c r="DL27" s="37"/>
      <c r="DM27" s="37"/>
      <c r="DN27" s="33"/>
      <c r="DO27" s="67"/>
      <c r="DP27" s="35"/>
      <c r="DQ27" s="57"/>
      <c r="DR27" s="43"/>
      <c r="DS27" s="68"/>
      <c r="DT27" s="36"/>
      <c r="DU27" s="36"/>
      <c r="DV27" s="66"/>
      <c r="DW27" s="37"/>
      <c r="DX27" s="37"/>
      <c r="DY27" s="37"/>
      <c r="DZ27" s="33"/>
      <c r="EA27" s="67"/>
      <c r="EB27" s="35"/>
      <c r="EC27" s="57"/>
      <c r="ED27" s="43"/>
      <c r="EE27" s="68"/>
      <c r="EF27" s="36"/>
      <c r="EG27" s="36"/>
      <c r="EH27" s="66"/>
      <c r="EI27" s="37"/>
      <c r="EJ27" s="37"/>
      <c r="EK27" s="37"/>
      <c r="EL27" s="33"/>
      <c r="EM27" s="67"/>
      <c r="EN27" s="35"/>
      <c r="EO27" s="57"/>
      <c r="EP27" s="43"/>
      <c r="EQ27" s="68"/>
      <c r="ER27" s="36"/>
      <c r="ES27" s="36"/>
      <c r="ET27" s="66"/>
      <c r="EU27" s="37"/>
      <c r="EV27" s="37"/>
      <c r="EW27" s="37"/>
      <c r="EX27" s="33"/>
      <c r="EY27" s="67"/>
      <c r="EZ27" s="35"/>
      <c r="FA27" s="57"/>
      <c r="FB27" s="43"/>
      <c r="FC27" s="68"/>
      <c r="FD27" s="36"/>
      <c r="FE27" s="36"/>
      <c r="FF27" s="66"/>
      <c r="FG27" s="37"/>
      <c r="FH27" s="37"/>
      <c r="FI27" s="37"/>
      <c r="FJ27" s="33"/>
      <c r="FK27" s="67"/>
      <c r="FL27" s="35"/>
      <c r="FM27" s="57"/>
      <c r="FN27" s="43"/>
      <c r="FO27" s="68"/>
      <c r="FP27" s="36"/>
      <c r="FQ27" s="36"/>
      <c r="FR27" s="66"/>
      <c r="FS27" s="37"/>
      <c r="FT27" s="37"/>
      <c r="FU27" s="37"/>
      <c r="FV27" s="33"/>
      <c r="FW27" s="67"/>
      <c r="FX27" s="35"/>
      <c r="FY27" s="57"/>
      <c r="FZ27" s="43"/>
      <c r="GA27" s="68"/>
      <c r="GB27" s="36"/>
      <c r="GC27" s="36"/>
      <c r="GD27" s="66"/>
      <c r="GE27" s="37"/>
      <c r="GF27" s="37"/>
      <c r="GG27" s="37"/>
      <c r="GH27" s="33"/>
      <c r="GI27" s="67"/>
      <c r="GJ27" s="35"/>
      <c r="GK27" s="57"/>
      <c r="GL27" s="43"/>
      <c r="GM27" s="68"/>
      <c r="GN27" s="36"/>
      <c r="GO27" s="36"/>
      <c r="GP27" s="66"/>
      <c r="GQ27" s="37"/>
      <c r="GR27" s="37"/>
      <c r="GS27" s="37"/>
      <c r="GT27" s="33"/>
      <c r="GU27" s="67"/>
      <c r="GV27" s="35"/>
      <c r="GW27" s="57"/>
      <c r="GX27" s="43"/>
      <c r="GY27" s="68"/>
      <c r="GZ27" s="36"/>
      <c r="HA27" s="36"/>
      <c r="HB27" s="66"/>
      <c r="HC27" s="37"/>
      <c r="HD27" s="37"/>
      <c r="HE27" s="37"/>
      <c r="HF27" s="33"/>
      <c r="HG27" s="67"/>
      <c r="HH27" s="35"/>
      <c r="HI27" s="57"/>
      <c r="HJ27" s="43"/>
      <c r="HK27" s="68"/>
      <c r="HL27" s="36"/>
      <c r="HM27" s="36"/>
      <c r="HN27" s="66"/>
      <c r="HO27" s="37"/>
      <c r="HP27" s="37"/>
      <c r="HQ27" s="37"/>
      <c r="HR27" s="33"/>
      <c r="HS27" s="67"/>
      <c r="HT27" s="35"/>
      <c r="HU27" s="57"/>
      <c r="HV27" s="43"/>
      <c r="HW27" s="68"/>
      <c r="HX27" s="36"/>
      <c r="HY27" s="36"/>
      <c r="HZ27" s="66"/>
      <c r="IA27" s="37"/>
      <c r="IB27" s="37"/>
      <c r="IC27" s="37"/>
      <c r="ID27" s="33"/>
      <c r="IE27" s="67"/>
      <c r="IF27" s="35"/>
      <c r="IG27" s="57"/>
      <c r="IH27" s="43"/>
      <c r="II27" s="68"/>
      <c r="IJ27" s="36"/>
      <c r="IK27" s="36"/>
      <c r="IL27" s="66"/>
      <c r="IM27" s="37"/>
      <c r="IN27" s="37"/>
      <c r="IO27" s="37"/>
      <c r="IP27" s="33"/>
      <c r="IQ27" s="67"/>
      <c r="IR27" s="35"/>
      <c r="IS27" s="57"/>
      <c r="IT27" s="43"/>
      <c r="IU27" s="68"/>
      <c r="IV27" s="36"/>
    </row>
    <row r="28" spans="1:256" s="69" customFormat="1" x14ac:dyDescent="0.25">
      <c r="A28" s="61">
        <v>1</v>
      </c>
      <c r="B28" s="62" t="s">
        <v>20</v>
      </c>
      <c r="C28" s="521" t="s">
        <v>14</v>
      </c>
      <c r="D28" s="45" t="e">
        <f>#REF!</f>
        <v>#REF!</v>
      </c>
      <c r="E28" s="45" t="e">
        <f>#REF!</f>
        <v>#REF!</v>
      </c>
      <c r="F28" s="46" t="e">
        <f>#REF!</f>
        <v>#REF!</v>
      </c>
      <c r="G28" s="47"/>
      <c r="H28" s="47" t="e">
        <f t="shared" si="4"/>
        <v>#REF!</v>
      </c>
      <c r="I28" s="47" t="e">
        <f>#REF!</f>
        <v>#REF!</v>
      </c>
      <c r="J28" s="48" t="e">
        <f t="shared" si="3"/>
        <v>#REF!</v>
      </c>
      <c r="K28" s="49">
        <v>2</v>
      </c>
      <c r="L28" s="55"/>
      <c r="M28" s="57"/>
      <c r="N28" s="43"/>
      <c r="O28" s="68"/>
      <c r="P28" s="36"/>
      <c r="Q28" s="36"/>
      <c r="R28" s="66"/>
      <c r="S28" s="37"/>
      <c r="T28" s="37"/>
      <c r="U28" s="37"/>
      <c r="V28" s="33"/>
      <c r="W28" s="67"/>
      <c r="X28" s="35"/>
      <c r="Y28" s="57"/>
      <c r="Z28" s="43"/>
      <c r="AA28" s="68"/>
      <c r="AB28" s="36"/>
      <c r="AC28" s="36"/>
      <c r="AD28" s="66"/>
      <c r="AE28" s="37"/>
      <c r="AF28" s="37"/>
      <c r="AG28" s="37"/>
      <c r="AH28" s="33"/>
      <c r="AI28" s="67"/>
      <c r="AJ28" s="35"/>
      <c r="AK28" s="57"/>
      <c r="AL28" s="43"/>
      <c r="AM28" s="68"/>
      <c r="AN28" s="36"/>
      <c r="AO28" s="36"/>
      <c r="AP28" s="66"/>
      <c r="AQ28" s="37"/>
      <c r="AR28" s="37"/>
      <c r="AS28" s="37"/>
      <c r="AT28" s="33"/>
      <c r="AU28" s="67"/>
      <c r="AV28" s="35"/>
      <c r="AW28" s="57"/>
      <c r="AX28" s="43"/>
      <c r="AY28" s="68"/>
      <c r="AZ28" s="36"/>
      <c r="BA28" s="36"/>
      <c r="BB28" s="66"/>
      <c r="BC28" s="37"/>
      <c r="BD28" s="37"/>
      <c r="BE28" s="37"/>
      <c r="BF28" s="33"/>
      <c r="BG28" s="67"/>
      <c r="BH28" s="35"/>
      <c r="BI28" s="57"/>
      <c r="BJ28" s="43"/>
      <c r="BK28" s="68"/>
      <c r="BL28" s="36"/>
      <c r="BM28" s="36"/>
      <c r="BN28" s="66"/>
      <c r="BO28" s="37"/>
      <c r="BP28" s="37"/>
      <c r="BQ28" s="37"/>
      <c r="BR28" s="33"/>
      <c r="BS28" s="67"/>
      <c r="BT28" s="35"/>
      <c r="BU28" s="57"/>
      <c r="BV28" s="43"/>
      <c r="BW28" s="68"/>
      <c r="BX28" s="36"/>
      <c r="BY28" s="36"/>
      <c r="BZ28" s="66"/>
      <c r="CA28" s="37"/>
      <c r="CB28" s="37"/>
      <c r="CC28" s="37"/>
      <c r="CD28" s="33"/>
      <c r="CE28" s="67"/>
      <c r="CF28" s="35"/>
      <c r="CG28" s="57"/>
      <c r="CH28" s="43"/>
      <c r="CI28" s="68"/>
      <c r="CJ28" s="36"/>
      <c r="CK28" s="36"/>
      <c r="CL28" s="66"/>
      <c r="CM28" s="37"/>
      <c r="CN28" s="37"/>
      <c r="CO28" s="37"/>
      <c r="CP28" s="33"/>
      <c r="CQ28" s="67"/>
      <c r="CR28" s="35"/>
      <c r="CS28" s="57"/>
      <c r="CT28" s="43"/>
      <c r="CU28" s="68"/>
      <c r="CV28" s="36"/>
      <c r="CW28" s="36"/>
      <c r="CX28" s="66"/>
      <c r="CY28" s="37"/>
      <c r="CZ28" s="37"/>
      <c r="DA28" s="37"/>
      <c r="DB28" s="33"/>
      <c r="DC28" s="67"/>
      <c r="DD28" s="35"/>
      <c r="DE28" s="57"/>
      <c r="DF28" s="43"/>
      <c r="DG28" s="68"/>
      <c r="DH28" s="36"/>
      <c r="DI28" s="36"/>
      <c r="DJ28" s="66"/>
      <c r="DK28" s="37"/>
      <c r="DL28" s="37"/>
      <c r="DM28" s="37"/>
      <c r="DN28" s="33"/>
      <c r="DO28" s="67"/>
      <c r="DP28" s="35"/>
      <c r="DQ28" s="57"/>
      <c r="DR28" s="43"/>
      <c r="DS28" s="68"/>
      <c r="DT28" s="36"/>
      <c r="DU28" s="36"/>
      <c r="DV28" s="66"/>
      <c r="DW28" s="37"/>
      <c r="DX28" s="37"/>
      <c r="DY28" s="37"/>
      <c r="DZ28" s="33"/>
      <c r="EA28" s="67"/>
      <c r="EB28" s="35"/>
      <c r="EC28" s="57"/>
      <c r="ED28" s="43"/>
      <c r="EE28" s="68"/>
      <c r="EF28" s="36"/>
      <c r="EG28" s="36"/>
      <c r="EH28" s="66"/>
      <c r="EI28" s="37"/>
      <c r="EJ28" s="37"/>
      <c r="EK28" s="37"/>
      <c r="EL28" s="33"/>
      <c r="EM28" s="67"/>
      <c r="EN28" s="35"/>
      <c r="EO28" s="57"/>
      <c r="EP28" s="43"/>
      <c r="EQ28" s="68"/>
      <c r="ER28" s="36"/>
      <c r="ES28" s="36"/>
      <c r="ET28" s="66"/>
      <c r="EU28" s="37"/>
      <c r="EV28" s="37"/>
      <c r="EW28" s="37"/>
      <c r="EX28" s="33"/>
      <c r="EY28" s="67"/>
      <c r="EZ28" s="35"/>
      <c r="FA28" s="57"/>
      <c r="FB28" s="43"/>
      <c r="FC28" s="68"/>
      <c r="FD28" s="36"/>
      <c r="FE28" s="36"/>
      <c r="FF28" s="66"/>
      <c r="FG28" s="37"/>
      <c r="FH28" s="37"/>
      <c r="FI28" s="37"/>
      <c r="FJ28" s="33"/>
      <c r="FK28" s="67"/>
      <c r="FL28" s="35"/>
      <c r="FM28" s="57"/>
      <c r="FN28" s="43"/>
      <c r="FO28" s="68"/>
      <c r="FP28" s="36"/>
      <c r="FQ28" s="36"/>
      <c r="FR28" s="66"/>
      <c r="FS28" s="37"/>
      <c r="FT28" s="37"/>
      <c r="FU28" s="37"/>
      <c r="FV28" s="33"/>
      <c r="FW28" s="67"/>
      <c r="FX28" s="35"/>
      <c r="FY28" s="57"/>
      <c r="FZ28" s="43"/>
      <c r="GA28" s="68"/>
      <c r="GB28" s="36"/>
      <c r="GC28" s="36"/>
      <c r="GD28" s="66"/>
      <c r="GE28" s="37"/>
      <c r="GF28" s="37"/>
      <c r="GG28" s="37"/>
      <c r="GH28" s="33"/>
      <c r="GI28" s="67"/>
      <c r="GJ28" s="35"/>
      <c r="GK28" s="57"/>
      <c r="GL28" s="43"/>
      <c r="GM28" s="68"/>
      <c r="GN28" s="36"/>
      <c r="GO28" s="36"/>
      <c r="GP28" s="66"/>
      <c r="GQ28" s="37"/>
      <c r="GR28" s="37"/>
      <c r="GS28" s="37"/>
      <c r="GT28" s="33"/>
      <c r="GU28" s="67"/>
      <c r="GV28" s="35"/>
      <c r="GW28" s="57"/>
      <c r="GX28" s="43"/>
      <c r="GY28" s="68"/>
      <c r="GZ28" s="36"/>
      <c r="HA28" s="36"/>
      <c r="HB28" s="66"/>
      <c r="HC28" s="37"/>
      <c r="HD28" s="37"/>
      <c r="HE28" s="37"/>
      <c r="HF28" s="33"/>
      <c r="HG28" s="67"/>
      <c r="HH28" s="35"/>
      <c r="HI28" s="57"/>
      <c r="HJ28" s="43"/>
      <c r="HK28" s="68"/>
      <c r="HL28" s="36"/>
      <c r="HM28" s="36"/>
      <c r="HN28" s="66"/>
      <c r="HO28" s="37"/>
      <c r="HP28" s="37"/>
      <c r="HQ28" s="37"/>
      <c r="HR28" s="33"/>
      <c r="HS28" s="67"/>
      <c r="HT28" s="35"/>
      <c r="HU28" s="57"/>
      <c r="HV28" s="43"/>
      <c r="HW28" s="68"/>
      <c r="HX28" s="36"/>
      <c r="HY28" s="36"/>
      <c r="HZ28" s="66"/>
      <c r="IA28" s="37"/>
      <c r="IB28" s="37"/>
      <c r="IC28" s="37"/>
      <c r="ID28" s="33"/>
      <c r="IE28" s="67"/>
      <c r="IF28" s="35"/>
      <c r="IG28" s="57"/>
      <c r="IH28" s="43"/>
      <c r="II28" s="68"/>
      <c r="IJ28" s="36"/>
      <c r="IK28" s="36"/>
      <c r="IL28" s="66"/>
      <c r="IM28" s="37"/>
      <c r="IN28" s="37"/>
      <c r="IO28" s="37"/>
      <c r="IP28" s="33"/>
      <c r="IQ28" s="67"/>
      <c r="IR28" s="35"/>
      <c r="IS28" s="57"/>
      <c r="IT28" s="43"/>
      <c r="IU28" s="68"/>
      <c r="IV28" s="36"/>
    </row>
    <row r="29" spans="1:256" s="69" customFormat="1" ht="27" x14ac:dyDescent="0.25">
      <c r="A29" s="70">
        <v>2</v>
      </c>
      <c r="B29" s="63" t="s">
        <v>18</v>
      </c>
      <c r="C29" s="522"/>
      <c r="D29" s="36" t="e">
        <f>#REF!</f>
        <v>#REF!</v>
      </c>
      <c r="E29" s="36" t="e">
        <f>#REF!</f>
        <v>#REF!</v>
      </c>
      <c r="F29" s="66" t="e">
        <f>#REF!</f>
        <v>#REF!</v>
      </c>
      <c r="G29" s="37"/>
      <c r="H29" s="37" t="e">
        <f t="shared" si="4"/>
        <v>#REF!</v>
      </c>
      <c r="I29" s="37" t="e">
        <f>#REF!</f>
        <v>#REF!</v>
      </c>
      <c r="J29" s="33" t="e">
        <f t="shared" si="3"/>
        <v>#REF!</v>
      </c>
      <c r="K29" s="67">
        <v>3</v>
      </c>
      <c r="L29" s="35"/>
      <c r="M29" s="57"/>
      <c r="N29" s="43"/>
      <c r="O29" s="68"/>
      <c r="P29" s="36"/>
      <c r="Q29" s="36"/>
      <c r="R29" s="66"/>
      <c r="S29" s="37"/>
      <c r="T29" s="37"/>
      <c r="U29" s="37"/>
      <c r="V29" s="33"/>
      <c r="W29" s="67"/>
      <c r="X29" s="35"/>
      <c r="Y29" s="57"/>
      <c r="Z29" s="43"/>
      <c r="AA29" s="68"/>
      <c r="AB29" s="36"/>
      <c r="AC29" s="36"/>
      <c r="AD29" s="66"/>
      <c r="AE29" s="37"/>
      <c r="AF29" s="37"/>
      <c r="AG29" s="37"/>
      <c r="AH29" s="33"/>
      <c r="AI29" s="67"/>
      <c r="AJ29" s="35"/>
      <c r="AK29" s="57"/>
      <c r="AL29" s="43"/>
      <c r="AM29" s="68"/>
      <c r="AN29" s="36"/>
      <c r="AO29" s="36"/>
      <c r="AP29" s="66"/>
      <c r="AQ29" s="37"/>
      <c r="AR29" s="37"/>
      <c r="AS29" s="37"/>
      <c r="AT29" s="33"/>
      <c r="AU29" s="67"/>
      <c r="AV29" s="35"/>
      <c r="AW29" s="57"/>
      <c r="AX29" s="43"/>
      <c r="AY29" s="68"/>
      <c r="AZ29" s="36"/>
      <c r="BA29" s="36"/>
      <c r="BB29" s="66"/>
      <c r="BC29" s="37"/>
      <c r="BD29" s="37"/>
      <c r="BE29" s="37"/>
      <c r="BF29" s="33"/>
      <c r="BG29" s="67"/>
      <c r="BH29" s="35"/>
      <c r="BI29" s="57"/>
      <c r="BJ29" s="43"/>
      <c r="BK29" s="68"/>
      <c r="BL29" s="36"/>
      <c r="BM29" s="36"/>
      <c r="BN29" s="66"/>
      <c r="BO29" s="37"/>
      <c r="BP29" s="37"/>
      <c r="BQ29" s="37"/>
      <c r="BR29" s="33"/>
      <c r="BS29" s="67"/>
      <c r="BT29" s="35"/>
      <c r="BU29" s="57"/>
      <c r="BV29" s="43"/>
      <c r="BW29" s="68"/>
      <c r="BX29" s="36"/>
      <c r="BY29" s="36"/>
      <c r="BZ29" s="66"/>
      <c r="CA29" s="37"/>
      <c r="CB29" s="37"/>
      <c r="CC29" s="37"/>
      <c r="CD29" s="33"/>
      <c r="CE29" s="67"/>
      <c r="CF29" s="35"/>
      <c r="CG29" s="57"/>
      <c r="CH29" s="43"/>
      <c r="CI29" s="68"/>
      <c r="CJ29" s="36"/>
      <c r="CK29" s="36"/>
      <c r="CL29" s="66"/>
      <c r="CM29" s="37"/>
      <c r="CN29" s="37"/>
      <c r="CO29" s="37"/>
      <c r="CP29" s="33"/>
      <c r="CQ29" s="67"/>
      <c r="CR29" s="35"/>
      <c r="CS29" s="57"/>
      <c r="CT29" s="43"/>
      <c r="CU29" s="68"/>
      <c r="CV29" s="36"/>
      <c r="CW29" s="36"/>
      <c r="CX29" s="66"/>
      <c r="CY29" s="37"/>
      <c r="CZ29" s="37"/>
      <c r="DA29" s="37"/>
      <c r="DB29" s="33"/>
      <c r="DC29" s="67"/>
      <c r="DD29" s="35"/>
      <c r="DE29" s="57"/>
      <c r="DF29" s="43"/>
      <c r="DG29" s="68"/>
      <c r="DH29" s="36"/>
      <c r="DI29" s="36"/>
      <c r="DJ29" s="66"/>
      <c r="DK29" s="37"/>
      <c r="DL29" s="37"/>
      <c r="DM29" s="37"/>
      <c r="DN29" s="33"/>
      <c r="DO29" s="67"/>
      <c r="DP29" s="35"/>
      <c r="DQ29" s="57"/>
      <c r="DR29" s="43"/>
      <c r="DS29" s="68"/>
      <c r="DT29" s="36"/>
      <c r="DU29" s="36"/>
      <c r="DV29" s="66"/>
      <c r="DW29" s="37"/>
      <c r="DX29" s="37"/>
      <c r="DY29" s="37"/>
      <c r="DZ29" s="33"/>
      <c r="EA29" s="67"/>
      <c r="EB29" s="35"/>
      <c r="EC29" s="57"/>
      <c r="ED29" s="43"/>
      <c r="EE29" s="68"/>
      <c r="EF29" s="36"/>
      <c r="EG29" s="36"/>
      <c r="EH29" s="66"/>
      <c r="EI29" s="37"/>
      <c r="EJ29" s="37"/>
      <c r="EK29" s="37"/>
      <c r="EL29" s="33"/>
      <c r="EM29" s="67"/>
      <c r="EN29" s="35"/>
      <c r="EO29" s="57"/>
      <c r="EP29" s="43"/>
      <c r="EQ29" s="68"/>
      <c r="ER29" s="36"/>
      <c r="ES29" s="36"/>
      <c r="ET29" s="66"/>
      <c r="EU29" s="37"/>
      <c r="EV29" s="37"/>
      <c r="EW29" s="37"/>
      <c r="EX29" s="33"/>
      <c r="EY29" s="67"/>
      <c r="EZ29" s="35"/>
      <c r="FA29" s="57"/>
      <c r="FB29" s="43"/>
      <c r="FC29" s="68"/>
      <c r="FD29" s="36"/>
      <c r="FE29" s="36"/>
      <c r="FF29" s="66"/>
      <c r="FG29" s="37"/>
      <c r="FH29" s="37"/>
      <c r="FI29" s="37"/>
      <c r="FJ29" s="33"/>
      <c r="FK29" s="67"/>
      <c r="FL29" s="35"/>
      <c r="FM29" s="57"/>
      <c r="FN29" s="43"/>
      <c r="FO29" s="68"/>
      <c r="FP29" s="36"/>
      <c r="FQ29" s="36"/>
      <c r="FR29" s="66"/>
      <c r="FS29" s="37"/>
      <c r="FT29" s="37"/>
      <c r="FU29" s="37"/>
      <c r="FV29" s="33"/>
      <c r="FW29" s="67"/>
      <c r="FX29" s="35"/>
      <c r="FY29" s="57"/>
      <c r="FZ29" s="43"/>
      <c r="GA29" s="68"/>
      <c r="GB29" s="36"/>
      <c r="GC29" s="36"/>
      <c r="GD29" s="66"/>
      <c r="GE29" s="37"/>
      <c r="GF29" s="37"/>
      <c r="GG29" s="37"/>
      <c r="GH29" s="33"/>
      <c r="GI29" s="67"/>
      <c r="GJ29" s="35"/>
      <c r="GK29" s="57"/>
      <c r="GL29" s="43"/>
      <c r="GM29" s="68"/>
      <c r="GN29" s="36"/>
      <c r="GO29" s="36"/>
      <c r="GP29" s="66"/>
      <c r="GQ29" s="37"/>
      <c r="GR29" s="37"/>
      <c r="GS29" s="37"/>
      <c r="GT29" s="33"/>
      <c r="GU29" s="67"/>
      <c r="GV29" s="35"/>
      <c r="GW29" s="57"/>
      <c r="GX29" s="43"/>
      <c r="GY29" s="68"/>
      <c r="GZ29" s="36"/>
      <c r="HA29" s="36"/>
      <c r="HB29" s="66"/>
      <c r="HC29" s="37"/>
      <c r="HD29" s="37"/>
      <c r="HE29" s="37"/>
      <c r="HF29" s="33"/>
      <c r="HG29" s="67"/>
      <c r="HH29" s="35"/>
      <c r="HI29" s="57"/>
      <c r="HJ29" s="43"/>
      <c r="HK29" s="68"/>
      <c r="HL29" s="36"/>
      <c r="HM29" s="36"/>
      <c r="HN29" s="66"/>
      <c r="HO29" s="37"/>
      <c r="HP29" s="37"/>
      <c r="HQ29" s="37"/>
      <c r="HR29" s="33"/>
      <c r="HS29" s="67"/>
      <c r="HT29" s="35"/>
      <c r="HU29" s="57"/>
      <c r="HV29" s="43"/>
      <c r="HW29" s="68"/>
      <c r="HX29" s="36"/>
      <c r="HY29" s="36"/>
      <c r="HZ29" s="66"/>
      <c r="IA29" s="37"/>
      <c r="IB29" s="37"/>
      <c r="IC29" s="37"/>
      <c r="ID29" s="33"/>
      <c r="IE29" s="67"/>
      <c r="IF29" s="35"/>
      <c r="IG29" s="57"/>
      <c r="IH29" s="43"/>
      <c r="II29" s="68"/>
      <c r="IJ29" s="36"/>
      <c r="IK29" s="36"/>
      <c r="IL29" s="66"/>
      <c r="IM29" s="37"/>
      <c r="IN29" s="37"/>
      <c r="IO29" s="37"/>
      <c r="IP29" s="33"/>
      <c r="IQ29" s="67"/>
      <c r="IR29" s="35"/>
      <c r="IS29" s="57"/>
      <c r="IT29" s="43"/>
      <c r="IU29" s="68"/>
      <c r="IV29" s="36"/>
    </row>
    <row r="30" spans="1:256" s="69" customFormat="1" ht="14.25" thickBot="1" x14ac:dyDescent="0.3">
      <c r="A30" s="77">
        <v>3</v>
      </c>
      <c r="B30" s="64" t="s">
        <v>17</v>
      </c>
      <c r="C30" s="523"/>
      <c r="D30" s="72" t="e">
        <f>#REF!</f>
        <v>#REF!</v>
      </c>
      <c r="E30" s="72" t="e">
        <f>#REF!</f>
        <v>#REF!</v>
      </c>
      <c r="F30" s="73" t="e">
        <f>#REF!</f>
        <v>#REF!</v>
      </c>
      <c r="G30" s="74"/>
      <c r="H30" s="74" t="e">
        <f t="shared" si="4"/>
        <v>#REF!</v>
      </c>
      <c r="I30" s="74" t="e">
        <f>#REF!</f>
        <v>#REF!</v>
      </c>
      <c r="J30" s="50" t="e">
        <f t="shared" si="3"/>
        <v>#REF!</v>
      </c>
      <c r="K30" s="75">
        <v>1</v>
      </c>
      <c r="L30" s="76"/>
      <c r="M30" s="57"/>
      <c r="N30" s="43"/>
      <c r="O30" s="68"/>
      <c r="P30" s="36"/>
      <c r="Q30" s="36"/>
      <c r="R30" s="66"/>
      <c r="S30" s="37"/>
      <c r="T30" s="37"/>
      <c r="U30" s="37"/>
      <c r="V30" s="33"/>
      <c r="W30" s="67"/>
      <c r="X30" s="35"/>
      <c r="Y30" s="57"/>
      <c r="Z30" s="43"/>
      <c r="AA30" s="68"/>
      <c r="AB30" s="36"/>
      <c r="AC30" s="36"/>
      <c r="AD30" s="66"/>
      <c r="AE30" s="37"/>
      <c r="AF30" s="37"/>
      <c r="AG30" s="37"/>
      <c r="AH30" s="33"/>
      <c r="AI30" s="67"/>
      <c r="AJ30" s="35"/>
      <c r="AK30" s="57"/>
      <c r="AL30" s="43"/>
      <c r="AM30" s="68"/>
      <c r="AN30" s="36"/>
      <c r="AO30" s="36"/>
      <c r="AP30" s="66"/>
      <c r="AQ30" s="37"/>
      <c r="AR30" s="37"/>
      <c r="AS30" s="37"/>
      <c r="AT30" s="33"/>
      <c r="AU30" s="67"/>
      <c r="AV30" s="35"/>
      <c r="AW30" s="57"/>
      <c r="AX30" s="43"/>
      <c r="AY30" s="68"/>
      <c r="AZ30" s="36"/>
      <c r="BA30" s="36"/>
      <c r="BB30" s="66"/>
      <c r="BC30" s="37"/>
      <c r="BD30" s="37"/>
      <c r="BE30" s="37"/>
      <c r="BF30" s="33"/>
      <c r="BG30" s="67"/>
      <c r="BH30" s="35"/>
      <c r="BI30" s="57"/>
      <c r="BJ30" s="43"/>
      <c r="BK30" s="68"/>
      <c r="BL30" s="36"/>
      <c r="BM30" s="36"/>
      <c r="BN30" s="66"/>
      <c r="BO30" s="37"/>
      <c r="BP30" s="37"/>
      <c r="BQ30" s="37"/>
      <c r="BR30" s="33"/>
      <c r="BS30" s="67"/>
      <c r="BT30" s="35"/>
      <c r="BU30" s="57"/>
      <c r="BV30" s="43"/>
      <c r="BW30" s="68"/>
      <c r="BX30" s="36"/>
      <c r="BY30" s="36"/>
      <c r="BZ30" s="66"/>
      <c r="CA30" s="37"/>
      <c r="CB30" s="37"/>
      <c r="CC30" s="37"/>
      <c r="CD30" s="33"/>
      <c r="CE30" s="67"/>
      <c r="CF30" s="35"/>
      <c r="CG30" s="57"/>
      <c r="CH30" s="43"/>
      <c r="CI30" s="68"/>
      <c r="CJ30" s="36"/>
      <c r="CK30" s="36"/>
      <c r="CL30" s="66"/>
      <c r="CM30" s="37"/>
      <c r="CN30" s="37"/>
      <c r="CO30" s="37"/>
      <c r="CP30" s="33"/>
      <c r="CQ30" s="67"/>
      <c r="CR30" s="35"/>
      <c r="CS30" s="57"/>
      <c r="CT30" s="43"/>
      <c r="CU30" s="68"/>
      <c r="CV30" s="36"/>
      <c r="CW30" s="36"/>
      <c r="CX30" s="66"/>
      <c r="CY30" s="37"/>
      <c r="CZ30" s="37"/>
      <c r="DA30" s="37"/>
      <c r="DB30" s="33"/>
      <c r="DC30" s="67"/>
      <c r="DD30" s="35"/>
      <c r="DE30" s="57"/>
      <c r="DF30" s="43"/>
      <c r="DG30" s="68"/>
      <c r="DH30" s="36"/>
      <c r="DI30" s="36"/>
      <c r="DJ30" s="66"/>
      <c r="DK30" s="37"/>
      <c r="DL30" s="37"/>
      <c r="DM30" s="37"/>
      <c r="DN30" s="33"/>
      <c r="DO30" s="67"/>
      <c r="DP30" s="35"/>
      <c r="DQ30" s="57"/>
      <c r="DR30" s="43"/>
      <c r="DS30" s="68"/>
      <c r="DT30" s="36"/>
      <c r="DU30" s="36"/>
      <c r="DV30" s="66"/>
      <c r="DW30" s="37"/>
      <c r="DX30" s="37"/>
      <c r="DY30" s="37"/>
      <c r="DZ30" s="33"/>
      <c r="EA30" s="67"/>
      <c r="EB30" s="35"/>
      <c r="EC30" s="57"/>
      <c r="ED30" s="43"/>
      <c r="EE30" s="68"/>
      <c r="EF30" s="36"/>
      <c r="EG30" s="36"/>
      <c r="EH30" s="66"/>
      <c r="EI30" s="37"/>
      <c r="EJ30" s="37"/>
      <c r="EK30" s="37"/>
      <c r="EL30" s="33"/>
      <c r="EM30" s="67"/>
      <c r="EN30" s="35"/>
      <c r="EO30" s="57"/>
      <c r="EP30" s="43"/>
      <c r="EQ30" s="68"/>
      <c r="ER30" s="36"/>
      <c r="ES30" s="36"/>
      <c r="ET30" s="66"/>
      <c r="EU30" s="37"/>
      <c r="EV30" s="37"/>
      <c r="EW30" s="37"/>
      <c r="EX30" s="33"/>
      <c r="EY30" s="67"/>
      <c r="EZ30" s="35"/>
      <c r="FA30" s="57"/>
      <c r="FB30" s="43"/>
      <c r="FC30" s="68"/>
      <c r="FD30" s="36"/>
      <c r="FE30" s="36"/>
      <c r="FF30" s="66"/>
      <c r="FG30" s="37"/>
      <c r="FH30" s="37"/>
      <c r="FI30" s="37"/>
      <c r="FJ30" s="33"/>
      <c r="FK30" s="67"/>
      <c r="FL30" s="35"/>
      <c r="FM30" s="57"/>
      <c r="FN30" s="43"/>
      <c r="FO30" s="68"/>
      <c r="FP30" s="36"/>
      <c r="FQ30" s="36"/>
      <c r="FR30" s="66"/>
      <c r="FS30" s="37"/>
      <c r="FT30" s="37"/>
      <c r="FU30" s="37"/>
      <c r="FV30" s="33"/>
      <c r="FW30" s="67"/>
      <c r="FX30" s="35"/>
      <c r="FY30" s="57"/>
      <c r="FZ30" s="43"/>
      <c r="GA30" s="68"/>
      <c r="GB30" s="36"/>
      <c r="GC30" s="36"/>
      <c r="GD30" s="66"/>
      <c r="GE30" s="37"/>
      <c r="GF30" s="37"/>
      <c r="GG30" s="37"/>
      <c r="GH30" s="33"/>
      <c r="GI30" s="67"/>
      <c r="GJ30" s="35"/>
      <c r="GK30" s="57"/>
      <c r="GL30" s="43"/>
      <c r="GM30" s="68"/>
      <c r="GN30" s="36"/>
      <c r="GO30" s="36"/>
      <c r="GP30" s="66"/>
      <c r="GQ30" s="37"/>
      <c r="GR30" s="37"/>
      <c r="GS30" s="37"/>
      <c r="GT30" s="33"/>
      <c r="GU30" s="67"/>
      <c r="GV30" s="35"/>
      <c r="GW30" s="57"/>
      <c r="GX30" s="43"/>
      <c r="GY30" s="68"/>
      <c r="GZ30" s="36"/>
      <c r="HA30" s="36"/>
      <c r="HB30" s="66"/>
      <c r="HC30" s="37"/>
      <c r="HD30" s="37"/>
      <c r="HE30" s="37"/>
      <c r="HF30" s="33"/>
      <c r="HG30" s="67"/>
      <c r="HH30" s="35"/>
      <c r="HI30" s="57"/>
      <c r="HJ30" s="43"/>
      <c r="HK30" s="68"/>
      <c r="HL30" s="36"/>
      <c r="HM30" s="36"/>
      <c r="HN30" s="66"/>
      <c r="HO30" s="37"/>
      <c r="HP30" s="37"/>
      <c r="HQ30" s="37"/>
      <c r="HR30" s="33"/>
      <c r="HS30" s="67"/>
      <c r="HT30" s="35"/>
      <c r="HU30" s="57"/>
      <c r="HV30" s="43"/>
      <c r="HW30" s="68"/>
      <c r="HX30" s="36"/>
      <c r="HY30" s="36"/>
      <c r="HZ30" s="66"/>
      <c r="IA30" s="37"/>
      <c r="IB30" s="37"/>
      <c r="IC30" s="37"/>
      <c r="ID30" s="33"/>
      <c r="IE30" s="67"/>
      <c r="IF30" s="35"/>
      <c r="IG30" s="57"/>
      <c r="IH30" s="43"/>
      <c r="II30" s="68"/>
      <c r="IJ30" s="36"/>
      <c r="IK30" s="36"/>
      <c r="IL30" s="66"/>
      <c r="IM30" s="37"/>
      <c r="IN30" s="37"/>
      <c r="IO30" s="37"/>
      <c r="IP30" s="33"/>
      <c r="IQ30" s="67"/>
      <c r="IR30" s="35"/>
      <c r="IS30" s="57"/>
      <c r="IT30" s="43"/>
      <c r="IU30" s="68"/>
      <c r="IV30" s="36"/>
    </row>
    <row r="31" spans="1:256" s="69" customFormat="1" ht="27" customHeight="1" x14ac:dyDescent="0.25">
      <c r="A31" s="61">
        <v>1</v>
      </c>
      <c r="B31" s="62" t="s">
        <v>20</v>
      </c>
      <c r="C31" s="521" t="s">
        <v>15</v>
      </c>
      <c r="D31" s="45" t="e">
        <f>#REF!</f>
        <v>#REF!</v>
      </c>
      <c r="E31" s="45" t="e">
        <f>#REF!</f>
        <v>#REF!</v>
      </c>
      <c r="F31" s="46" t="e">
        <f>#REF!</f>
        <v>#REF!</v>
      </c>
      <c r="G31" s="47"/>
      <c r="H31" s="47" t="e">
        <f t="shared" si="4"/>
        <v>#REF!</v>
      </c>
      <c r="I31" s="47" t="e">
        <f>#REF!</f>
        <v>#REF!</v>
      </c>
      <c r="J31" s="48" t="e">
        <f t="shared" ref="J31:J36" si="5">IF(M31="X","RECHAZADO",+H31+I31)</f>
        <v>#REF!</v>
      </c>
      <c r="K31" s="49">
        <v>3</v>
      </c>
      <c r="L31" s="55"/>
      <c r="M31" s="57"/>
      <c r="N31" s="43"/>
      <c r="O31" s="68"/>
      <c r="P31" s="36"/>
      <c r="Q31" s="36"/>
      <c r="R31" s="66"/>
      <c r="S31" s="37"/>
      <c r="T31" s="37"/>
      <c r="U31" s="37"/>
      <c r="V31" s="33"/>
      <c r="W31" s="67"/>
      <c r="X31" s="35"/>
      <c r="Y31" s="57"/>
      <c r="Z31" s="43"/>
      <c r="AA31" s="68"/>
      <c r="AB31" s="36"/>
      <c r="AC31" s="36"/>
      <c r="AD31" s="66"/>
      <c r="AE31" s="37"/>
      <c r="AF31" s="37"/>
      <c r="AG31" s="37"/>
      <c r="AH31" s="33"/>
      <c r="AI31" s="67"/>
      <c r="AJ31" s="35"/>
      <c r="AK31" s="57"/>
      <c r="AL31" s="43"/>
      <c r="AM31" s="68"/>
      <c r="AN31" s="36"/>
      <c r="AO31" s="36"/>
      <c r="AP31" s="66"/>
      <c r="AQ31" s="37"/>
      <c r="AR31" s="37"/>
      <c r="AS31" s="37"/>
      <c r="AT31" s="33"/>
      <c r="AU31" s="67"/>
      <c r="AV31" s="35"/>
      <c r="AW31" s="57"/>
      <c r="AX31" s="43"/>
      <c r="AY31" s="68"/>
      <c r="AZ31" s="36"/>
      <c r="BA31" s="36"/>
      <c r="BB31" s="66"/>
      <c r="BC31" s="37"/>
      <c r="BD31" s="37"/>
      <c r="BE31" s="37"/>
      <c r="BF31" s="33"/>
      <c r="BG31" s="67"/>
      <c r="BH31" s="35"/>
      <c r="BI31" s="57"/>
      <c r="BJ31" s="43"/>
      <c r="BK31" s="68"/>
      <c r="BL31" s="36"/>
      <c r="BM31" s="36"/>
      <c r="BN31" s="66"/>
      <c r="BO31" s="37"/>
      <c r="BP31" s="37"/>
      <c r="BQ31" s="37"/>
      <c r="BR31" s="33"/>
      <c r="BS31" s="67"/>
      <c r="BT31" s="35"/>
      <c r="BU31" s="57"/>
      <c r="BV31" s="43"/>
      <c r="BW31" s="68"/>
      <c r="BX31" s="36"/>
      <c r="BY31" s="36"/>
      <c r="BZ31" s="66"/>
      <c r="CA31" s="37"/>
      <c r="CB31" s="37"/>
      <c r="CC31" s="37"/>
      <c r="CD31" s="33"/>
      <c r="CE31" s="67"/>
      <c r="CF31" s="35"/>
      <c r="CG31" s="57"/>
      <c r="CH31" s="43"/>
      <c r="CI31" s="68"/>
      <c r="CJ31" s="36"/>
      <c r="CK31" s="36"/>
      <c r="CL31" s="66"/>
      <c r="CM31" s="37"/>
      <c r="CN31" s="37"/>
      <c r="CO31" s="37"/>
      <c r="CP31" s="33"/>
      <c r="CQ31" s="67"/>
      <c r="CR31" s="35"/>
      <c r="CS31" s="57"/>
      <c r="CT31" s="43"/>
      <c r="CU31" s="68"/>
      <c r="CV31" s="36"/>
      <c r="CW31" s="36"/>
      <c r="CX31" s="66"/>
      <c r="CY31" s="37"/>
      <c r="CZ31" s="37"/>
      <c r="DA31" s="37"/>
      <c r="DB31" s="33"/>
      <c r="DC31" s="67"/>
      <c r="DD31" s="35"/>
      <c r="DE31" s="57"/>
      <c r="DF31" s="43"/>
      <c r="DG31" s="68"/>
      <c r="DH31" s="36"/>
      <c r="DI31" s="36"/>
      <c r="DJ31" s="66"/>
      <c r="DK31" s="37"/>
      <c r="DL31" s="37"/>
      <c r="DM31" s="37"/>
      <c r="DN31" s="33"/>
      <c r="DO31" s="67"/>
      <c r="DP31" s="35"/>
      <c r="DQ31" s="57"/>
      <c r="DR31" s="43"/>
      <c r="DS31" s="68"/>
      <c r="DT31" s="36"/>
      <c r="DU31" s="36"/>
      <c r="DV31" s="66"/>
      <c r="DW31" s="37"/>
      <c r="DX31" s="37"/>
      <c r="DY31" s="37"/>
      <c r="DZ31" s="33"/>
      <c r="EA31" s="67"/>
      <c r="EB31" s="35"/>
      <c r="EC31" s="57"/>
      <c r="ED31" s="43"/>
      <c r="EE31" s="68"/>
      <c r="EF31" s="36"/>
      <c r="EG31" s="36"/>
      <c r="EH31" s="66"/>
      <c r="EI31" s="37"/>
      <c r="EJ31" s="37"/>
      <c r="EK31" s="37"/>
      <c r="EL31" s="33"/>
      <c r="EM31" s="67"/>
      <c r="EN31" s="35"/>
      <c r="EO31" s="57"/>
      <c r="EP31" s="43"/>
      <c r="EQ31" s="68"/>
      <c r="ER31" s="36"/>
      <c r="ES31" s="36"/>
      <c r="ET31" s="66"/>
      <c r="EU31" s="37"/>
      <c r="EV31" s="37"/>
      <c r="EW31" s="37"/>
      <c r="EX31" s="33"/>
      <c r="EY31" s="67"/>
      <c r="EZ31" s="35"/>
      <c r="FA31" s="57"/>
      <c r="FB31" s="43"/>
      <c r="FC31" s="68"/>
      <c r="FD31" s="36"/>
      <c r="FE31" s="36"/>
      <c r="FF31" s="66"/>
      <c r="FG31" s="37"/>
      <c r="FH31" s="37"/>
      <c r="FI31" s="37"/>
      <c r="FJ31" s="33"/>
      <c r="FK31" s="67"/>
      <c r="FL31" s="35"/>
      <c r="FM31" s="57"/>
      <c r="FN31" s="43"/>
      <c r="FO31" s="68"/>
      <c r="FP31" s="36"/>
      <c r="FQ31" s="36"/>
      <c r="FR31" s="66"/>
      <c r="FS31" s="37"/>
      <c r="FT31" s="37"/>
      <c r="FU31" s="37"/>
      <c r="FV31" s="33"/>
      <c r="FW31" s="67"/>
      <c r="FX31" s="35"/>
      <c r="FY31" s="57"/>
      <c r="FZ31" s="43"/>
      <c r="GA31" s="68"/>
      <c r="GB31" s="36"/>
      <c r="GC31" s="36"/>
      <c r="GD31" s="66"/>
      <c r="GE31" s="37"/>
      <c r="GF31" s="37"/>
      <c r="GG31" s="37"/>
      <c r="GH31" s="33"/>
      <c r="GI31" s="67"/>
      <c r="GJ31" s="35"/>
      <c r="GK31" s="57"/>
      <c r="GL31" s="43"/>
      <c r="GM31" s="68"/>
      <c r="GN31" s="36"/>
      <c r="GO31" s="36"/>
      <c r="GP31" s="66"/>
      <c r="GQ31" s="37"/>
      <c r="GR31" s="37"/>
      <c r="GS31" s="37"/>
      <c r="GT31" s="33"/>
      <c r="GU31" s="67"/>
      <c r="GV31" s="35"/>
      <c r="GW31" s="57"/>
      <c r="GX31" s="43"/>
      <c r="GY31" s="68"/>
      <c r="GZ31" s="36"/>
      <c r="HA31" s="36"/>
      <c r="HB31" s="66"/>
      <c r="HC31" s="37"/>
      <c r="HD31" s="37"/>
      <c r="HE31" s="37"/>
      <c r="HF31" s="33"/>
      <c r="HG31" s="67"/>
      <c r="HH31" s="35"/>
      <c r="HI31" s="57"/>
      <c r="HJ31" s="43"/>
      <c r="HK31" s="68"/>
      <c r="HL31" s="36"/>
      <c r="HM31" s="36"/>
      <c r="HN31" s="66"/>
      <c r="HO31" s="37"/>
      <c r="HP31" s="37"/>
      <c r="HQ31" s="37"/>
      <c r="HR31" s="33"/>
      <c r="HS31" s="67"/>
      <c r="HT31" s="35"/>
      <c r="HU31" s="57"/>
      <c r="HV31" s="43"/>
      <c r="HW31" s="68"/>
      <c r="HX31" s="36"/>
      <c r="HY31" s="36"/>
      <c r="HZ31" s="66"/>
      <c r="IA31" s="37"/>
      <c r="IB31" s="37"/>
      <c r="IC31" s="37"/>
      <c r="ID31" s="33"/>
      <c r="IE31" s="67"/>
      <c r="IF31" s="35"/>
      <c r="IG31" s="57"/>
      <c r="IH31" s="43"/>
      <c r="II31" s="68"/>
      <c r="IJ31" s="36"/>
      <c r="IK31" s="36"/>
      <c r="IL31" s="66"/>
      <c r="IM31" s="37"/>
      <c r="IN31" s="37"/>
      <c r="IO31" s="37"/>
      <c r="IP31" s="33"/>
      <c r="IQ31" s="67"/>
      <c r="IR31" s="35"/>
      <c r="IS31" s="57"/>
      <c r="IT31" s="43"/>
      <c r="IU31" s="68"/>
      <c r="IV31" s="36"/>
    </row>
    <row r="32" spans="1:256" s="69" customFormat="1" ht="27" x14ac:dyDescent="0.25">
      <c r="A32" s="70">
        <v>2</v>
      </c>
      <c r="B32" s="63" t="s">
        <v>18</v>
      </c>
      <c r="C32" s="522"/>
      <c r="D32" s="36" t="e">
        <f>#REF!</f>
        <v>#REF!</v>
      </c>
      <c r="E32" s="36" t="e">
        <f>#REF!</f>
        <v>#REF!</v>
      </c>
      <c r="F32" s="66" t="e">
        <f>#REF!</f>
        <v>#REF!</v>
      </c>
      <c r="G32" s="37"/>
      <c r="H32" s="37" t="e">
        <f t="shared" si="2"/>
        <v>#REF!</v>
      </c>
      <c r="I32" s="37" t="e">
        <f>#REF!</f>
        <v>#REF!</v>
      </c>
      <c r="J32" s="33" t="e">
        <f t="shared" si="5"/>
        <v>#REF!</v>
      </c>
      <c r="K32" s="67">
        <v>1</v>
      </c>
      <c r="L32" s="35"/>
      <c r="M32" s="57"/>
      <c r="N32" s="43"/>
      <c r="O32" s="68"/>
      <c r="P32" s="36"/>
      <c r="Q32" s="36"/>
      <c r="R32" s="66"/>
      <c r="S32" s="37"/>
      <c r="T32" s="37"/>
      <c r="U32" s="37"/>
      <c r="V32" s="33"/>
      <c r="W32" s="67"/>
      <c r="X32" s="35"/>
      <c r="Y32" s="57"/>
      <c r="Z32" s="43"/>
      <c r="AA32" s="68"/>
      <c r="AB32" s="36"/>
      <c r="AC32" s="36"/>
      <c r="AD32" s="66"/>
      <c r="AE32" s="37"/>
      <c r="AF32" s="37"/>
      <c r="AG32" s="37"/>
      <c r="AH32" s="33"/>
      <c r="AI32" s="67"/>
      <c r="AJ32" s="35"/>
      <c r="AK32" s="57"/>
      <c r="AL32" s="43"/>
      <c r="AM32" s="68"/>
      <c r="AN32" s="36"/>
      <c r="AO32" s="36"/>
      <c r="AP32" s="66"/>
      <c r="AQ32" s="37"/>
      <c r="AR32" s="37"/>
      <c r="AS32" s="37"/>
      <c r="AT32" s="33"/>
      <c r="AU32" s="67"/>
      <c r="AV32" s="35"/>
      <c r="AW32" s="57"/>
      <c r="AX32" s="43"/>
      <c r="AY32" s="68"/>
      <c r="AZ32" s="36"/>
      <c r="BA32" s="36"/>
      <c r="BB32" s="66"/>
      <c r="BC32" s="37"/>
      <c r="BD32" s="37"/>
      <c r="BE32" s="37"/>
      <c r="BF32" s="33"/>
      <c r="BG32" s="67"/>
      <c r="BH32" s="35"/>
      <c r="BI32" s="57"/>
      <c r="BJ32" s="43"/>
      <c r="BK32" s="68"/>
      <c r="BL32" s="36"/>
      <c r="BM32" s="36"/>
      <c r="BN32" s="66"/>
      <c r="BO32" s="37"/>
      <c r="BP32" s="37"/>
      <c r="BQ32" s="37"/>
      <c r="BR32" s="33"/>
      <c r="BS32" s="67"/>
      <c r="BT32" s="35"/>
      <c r="BU32" s="57"/>
      <c r="BV32" s="43"/>
      <c r="BW32" s="68"/>
      <c r="BX32" s="36"/>
      <c r="BY32" s="36"/>
      <c r="BZ32" s="66"/>
      <c r="CA32" s="37"/>
      <c r="CB32" s="37"/>
      <c r="CC32" s="37"/>
      <c r="CD32" s="33"/>
      <c r="CE32" s="67"/>
      <c r="CF32" s="35"/>
      <c r="CG32" s="57"/>
      <c r="CH32" s="43"/>
      <c r="CI32" s="68"/>
      <c r="CJ32" s="36"/>
      <c r="CK32" s="36"/>
      <c r="CL32" s="66"/>
      <c r="CM32" s="37"/>
      <c r="CN32" s="37"/>
      <c r="CO32" s="37"/>
      <c r="CP32" s="33"/>
      <c r="CQ32" s="67"/>
      <c r="CR32" s="35"/>
      <c r="CS32" s="57"/>
      <c r="CT32" s="43"/>
      <c r="CU32" s="68"/>
      <c r="CV32" s="36"/>
      <c r="CW32" s="36"/>
      <c r="CX32" s="66"/>
      <c r="CY32" s="37"/>
      <c r="CZ32" s="37"/>
      <c r="DA32" s="37"/>
      <c r="DB32" s="33"/>
      <c r="DC32" s="67"/>
      <c r="DD32" s="35"/>
      <c r="DE32" s="57"/>
      <c r="DF32" s="43"/>
      <c r="DG32" s="68"/>
      <c r="DH32" s="36"/>
      <c r="DI32" s="36"/>
      <c r="DJ32" s="66"/>
      <c r="DK32" s="37"/>
      <c r="DL32" s="37"/>
      <c r="DM32" s="37"/>
      <c r="DN32" s="33"/>
      <c r="DO32" s="67"/>
      <c r="DP32" s="35"/>
      <c r="DQ32" s="57"/>
      <c r="DR32" s="43"/>
      <c r="DS32" s="68"/>
      <c r="DT32" s="36"/>
      <c r="DU32" s="36"/>
      <c r="DV32" s="66"/>
      <c r="DW32" s="37"/>
      <c r="DX32" s="37"/>
      <c r="DY32" s="37"/>
      <c r="DZ32" s="33"/>
      <c r="EA32" s="67"/>
      <c r="EB32" s="35"/>
      <c r="EC32" s="57"/>
      <c r="ED32" s="43"/>
      <c r="EE32" s="68"/>
      <c r="EF32" s="36"/>
      <c r="EG32" s="36"/>
      <c r="EH32" s="66"/>
      <c r="EI32" s="37"/>
      <c r="EJ32" s="37"/>
      <c r="EK32" s="37"/>
      <c r="EL32" s="33"/>
      <c r="EM32" s="67"/>
      <c r="EN32" s="35"/>
      <c r="EO32" s="57"/>
      <c r="EP32" s="43"/>
      <c r="EQ32" s="68"/>
      <c r="ER32" s="36"/>
      <c r="ES32" s="36"/>
      <c r="ET32" s="66"/>
      <c r="EU32" s="37"/>
      <c r="EV32" s="37"/>
      <c r="EW32" s="37"/>
      <c r="EX32" s="33"/>
      <c r="EY32" s="67"/>
      <c r="EZ32" s="35"/>
      <c r="FA32" s="57"/>
      <c r="FB32" s="43"/>
      <c r="FC32" s="68"/>
      <c r="FD32" s="36"/>
      <c r="FE32" s="36"/>
      <c r="FF32" s="66"/>
      <c r="FG32" s="37"/>
      <c r="FH32" s="37"/>
      <c r="FI32" s="37"/>
      <c r="FJ32" s="33"/>
      <c r="FK32" s="67"/>
      <c r="FL32" s="35"/>
      <c r="FM32" s="57"/>
      <c r="FN32" s="43"/>
      <c r="FO32" s="68"/>
      <c r="FP32" s="36"/>
      <c r="FQ32" s="36"/>
      <c r="FR32" s="66"/>
      <c r="FS32" s="37"/>
      <c r="FT32" s="37"/>
      <c r="FU32" s="37"/>
      <c r="FV32" s="33"/>
      <c r="FW32" s="67"/>
      <c r="FX32" s="35"/>
      <c r="FY32" s="57"/>
      <c r="FZ32" s="43"/>
      <c r="GA32" s="68"/>
      <c r="GB32" s="36"/>
      <c r="GC32" s="36"/>
      <c r="GD32" s="66"/>
      <c r="GE32" s="37"/>
      <c r="GF32" s="37"/>
      <c r="GG32" s="37"/>
      <c r="GH32" s="33"/>
      <c r="GI32" s="67"/>
      <c r="GJ32" s="35"/>
      <c r="GK32" s="57"/>
      <c r="GL32" s="43"/>
      <c r="GM32" s="68"/>
      <c r="GN32" s="36"/>
      <c r="GO32" s="36"/>
      <c r="GP32" s="66"/>
      <c r="GQ32" s="37"/>
      <c r="GR32" s="37"/>
      <c r="GS32" s="37"/>
      <c r="GT32" s="33"/>
      <c r="GU32" s="67"/>
      <c r="GV32" s="35"/>
      <c r="GW32" s="57"/>
      <c r="GX32" s="43"/>
      <c r="GY32" s="68"/>
      <c r="GZ32" s="36"/>
      <c r="HA32" s="36"/>
      <c r="HB32" s="66"/>
      <c r="HC32" s="37"/>
      <c r="HD32" s="37"/>
      <c r="HE32" s="37"/>
      <c r="HF32" s="33"/>
      <c r="HG32" s="67"/>
      <c r="HH32" s="35"/>
      <c r="HI32" s="57"/>
      <c r="HJ32" s="43"/>
      <c r="HK32" s="68"/>
      <c r="HL32" s="36"/>
      <c r="HM32" s="36"/>
      <c r="HN32" s="66"/>
      <c r="HO32" s="37"/>
      <c r="HP32" s="37"/>
      <c r="HQ32" s="37"/>
      <c r="HR32" s="33"/>
      <c r="HS32" s="67"/>
      <c r="HT32" s="35"/>
      <c r="HU32" s="57"/>
      <c r="HV32" s="43"/>
      <c r="HW32" s="68"/>
      <c r="HX32" s="36"/>
      <c r="HY32" s="36"/>
      <c r="HZ32" s="66"/>
      <c r="IA32" s="37"/>
      <c r="IB32" s="37"/>
      <c r="IC32" s="37"/>
      <c r="ID32" s="33"/>
      <c r="IE32" s="67"/>
      <c r="IF32" s="35"/>
      <c r="IG32" s="57"/>
      <c r="IH32" s="43"/>
      <c r="II32" s="68"/>
      <c r="IJ32" s="36"/>
      <c r="IK32" s="36"/>
      <c r="IL32" s="66"/>
      <c r="IM32" s="37"/>
      <c r="IN32" s="37"/>
      <c r="IO32" s="37"/>
      <c r="IP32" s="33"/>
      <c r="IQ32" s="67"/>
      <c r="IR32" s="35"/>
      <c r="IS32" s="57"/>
      <c r="IT32" s="43"/>
      <c r="IU32" s="68"/>
      <c r="IV32" s="36"/>
    </row>
    <row r="33" spans="1:256" s="69" customFormat="1" ht="14.25" thickBot="1" x14ac:dyDescent="0.3">
      <c r="A33" s="77">
        <v>3</v>
      </c>
      <c r="B33" s="64" t="s">
        <v>17</v>
      </c>
      <c r="C33" s="523"/>
      <c r="D33" s="72" t="e">
        <f>#REF!</f>
        <v>#REF!</v>
      </c>
      <c r="E33" s="72" t="e">
        <f>#REF!</f>
        <v>#REF!</v>
      </c>
      <c r="F33" s="73" t="e">
        <f>#REF!</f>
        <v>#REF!</v>
      </c>
      <c r="G33" s="74"/>
      <c r="H33" s="74" t="e">
        <f t="shared" si="2"/>
        <v>#REF!</v>
      </c>
      <c r="I33" s="74" t="e">
        <f>#REF!</f>
        <v>#REF!</v>
      </c>
      <c r="J33" s="50" t="e">
        <f t="shared" si="5"/>
        <v>#REF!</v>
      </c>
      <c r="K33" s="75">
        <v>2</v>
      </c>
      <c r="L33" s="76"/>
      <c r="M33" s="57"/>
      <c r="N33" s="43"/>
      <c r="O33" s="68"/>
      <c r="P33" s="36"/>
      <c r="Q33" s="36"/>
      <c r="R33" s="66"/>
      <c r="S33" s="37"/>
      <c r="T33" s="37"/>
      <c r="U33" s="37"/>
      <c r="V33" s="33"/>
      <c r="W33" s="67"/>
      <c r="X33" s="35"/>
      <c r="Y33" s="57"/>
      <c r="Z33" s="43"/>
      <c r="AA33" s="68"/>
      <c r="AB33" s="36"/>
      <c r="AC33" s="36"/>
      <c r="AD33" s="66"/>
      <c r="AE33" s="37"/>
      <c r="AF33" s="37"/>
      <c r="AG33" s="37"/>
      <c r="AH33" s="33"/>
      <c r="AI33" s="67"/>
      <c r="AJ33" s="35"/>
      <c r="AK33" s="57"/>
      <c r="AL33" s="43"/>
      <c r="AM33" s="68"/>
      <c r="AN33" s="36"/>
      <c r="AO33" s="36"/>
      <c r="AP33" s="66"/>
      <c r="AQ33" s="37"/>
      <c r="AR33" s="37"/>
      <c r="AS33" s="37"/>
      <c r="AT33" s="33"/>
      <c r="AU33" s="67"/>
      <c r="AV33" s="35"/>
      <c r="AW33" s="57"/>
      <c r="AX33" s="43"/>
      <c r="AY33" s="68"/>
      <c r="AZ33" s="36"/>
      <c r="BA33" s="36"/>
      <c r="BB33" s="66"/>
      <c r="BC33" s="37"/>
      <c r="BD33" s="37"/>
      <c r="BE33" s="37"/>
      <c r="BF33" s="33"/>
      <c r="BG33" s="67"/>
      <c r="BH33" s="35"/>
      <c r="BI33" s="57"/>
      <c r="BJ33" s="43"/>
      <c r="BK33" s="68"/>
      <c r="BL33" s="36"/>
      <c r="BM33" s="36"/>
      <c r="BN33" s="66"/>
      <c r="BO33" s="37"/>
      <c r="BP33" s="37"/>
      <c r="BQ33" s="37"/>
      <c r="BR33" s="33"/>
      <c r="BS33" s="67"/>
      <c r="BT33" s="35"/>
      <c r="BU33" s="57"/>
      <c r="BV33" s="43"/>
      <c r="BW33" s="68"/>
      <c r="BX33" s="36"/>
      <c r="BY33" s="36"/>
      <c r="BZ33" s="66"/>
      <c r="CA33" s="37"/>
      <c r="CB33" s="37"/>
      <c r="CC33" s="37"/>
      <c r="CD33" s="33"/>
      <c r="CE33" s="67"/>
      <c r="CF33" s="35"/>
      <c r="CG33" s="57"/>
      <c r="CH33" s="43"/>
      <c r="CI33" s="68"/>
      <c r="CJ33" s="36"/>
      <c r="CK33" s="36"/>
      <c r="CL33" s="66"/>
      <c r="CM33" s="37"/>
      <c r="CN33" s="37"/>
      <c r="CO33" s="37"/>
      <c r="CP33" s="33"/>
      <c r="CQ33" s="67"/>
      <c r="CR33" s="35"/>
      <c r="CS33" s="57"/>
      <c r="CT33" s="43"/>
      <c r="CU33" s="68"/>
      <c r="CV33" s="36"/>
      <c r="CW33" s="36"/>
      <c r="CX33" s="66"/>
      <c r="CY33" s="37"/>
      <c r="CZ33" s="37"/>
      <c r="DA33" s="37"/>
      <c r="DB33" s="33"/>
      <c r="DC33" s="67"/>
      <c r="DD33" s="35"/>
      <c r="DE33" s="57"/>
      <c r="DF33" s="43"/>
      <c r="DG33" s="68"/>
      <c r="DH33" s="36"/>
      <c r="DI33" s="36"/>
      <c r="DJ33" s="66"/>
      <c r="DK33" s="37"/>
      <c r="DL33" s="37"/>
      <c r="DM33" s="37"/>
      <c r="DN33" s="33"/>
      <c r="DO33" s="67"/>
      <c r="DP33" s="35"/>
      <c r="DQ33" s="57"/>
      <c r="DR33" s="43"/>
      <c r="DS33" s="68"/>
      <c r="DT33" s="36"/>
      <c r="DU33" s="36"/>
      <c r="DV33" s="66"/>
      <c r="DW33" s="37"/>
      <c r="DX33" s="37"/>
      <c r="DY33" s="37"/>
      <c r="DZ33" s="33"/>
      <c r="EA33" s="67"/>
      <c r="EB33" s="35"/>
      <c r="EC33" s="57"/>
      <c r="ED33" s="43"/>
      <c r="EE33" s="68"/>
      <c r="EF33" s="36"/>
      <c r="EG33" s="36"/>
      <c r="EH33" s="66"/>
      <c r="EI33" s="37"/>
      <c r="EJ33" s="37"/>
      <c r="EK33" s="37"/>
      <c r="EL33" s="33"/>
      <c r="EM33" s="67"/>
      <c r="EN33" s="35"/>
      <c r="EO33" s="57"/>
      <c r="EP33" s="43"/>
      <c r="EQ33" s="68"/>
      <c r="ER33" s="36"/>
      <c r="ES33" s="36"/>
      <c r="ET33" s="66"/>
      <c r="EU33" s="37"/>
      <c r="EV33" s="37"/>
      <c r="EW33" s="37"/>
      <c r="EX33" s="33"/>
      <c r="EY33" s="67"/>
      <c r="EZ33" s="35"/>
      <c r="FA33" s="57"/>
      <c r="FB33" s="43"/>
      <c r="FC33" s="68"/>
      <c r="FD33" s="36"/>
      <c r="FE33" s="36"/>
      <c r="FF33" s="66"/>
      <c r="FG33" s="37"/>
      <c r="FH33" s="37"/>
      <c r="FI33" s="37"/>
      <c r="FJ33" s="33"/>
      <c r="FK33" s="67"/>
      <c r="FL33" s="35"/>
      <c r="FM33" s="57"/>
      <c r="FN33" s="43"/>
      <c r="FO33" s="68"/>
      <c r="FP33" s="36"/>
      <c r="FQ33" s="36"/>
      <c r="FR33" s="66"/>
      <c r="FS33" s="37"/>
      <c r="FT33" s="37"/>
      <c r="FU33" s="37"/>
      <c r="FV33" s="33"/>
      <c r="FW33" s="67"/>
      <c r="FX33" s="35"/>
      <c r="FY33" s="57"/>
      <c r="FZ33" s="43"/>
      <c r="GA33" s="68"/>
      <c r="GB33" s="36"/>
      <c r="GC33" s="36"/>
      <c r="GD33" s="66"/>
      <c r="GE33" s="37"/>
      <c r="GF33" s="37"/>
      <c r="GG33" s="37"/>
      <c r="GH33" s="33"/>
      <c r="GI33" s="67"/>
      <c r="GJ33" s="35"/>
      <c r="GK33" s="57"/>
      <c r="GL33" s="43"/>
      <c r="GM33" s="68"/>
      <c r="GN33" s="36"/>
      <c r="GO33" s="36"/>
      <c r="GP33" s="66"/>
      <c r="GQ33" s="37"/>
      <c r="GR33" s="37"/>
      <c r="GS33" s="37"/>
      <c r="GT33" s="33"/>
      <c r="GU33" s="67"/>
      <c r="GV33" s="35"/>
      <c r="GW33" s="57"/>
      <c r="GX33" s="43"/>
      <c r="GY33" s="68"/>
      <c r="GZ33" s="36"/>
      <c r="HA33" s="36"/>
      <c r="HB33" s="66"/>
      <c r="HC33" s="37"/>
      <c r="HD33" s="37"/>
      <c r="HE33" s="37"/>
      <c r="HF33" s="33"/>
      <c r="HG33" s="67"/>
      <c r="HH33" s="35"/>
      <c r="HI33" s="57"/>
      <c r="HJ33" s="43"/>
      <c r="HK33" s="68"/>
      <c r="HL33" s="36"/>
      <c r="HM33" s="36"/>
      <c r="HN33" s="66"/>
      <c r="HO33" s="37"/>
      <c r="HP33" s="37"/>
      <c r="HQ33" s="37"/>
      <c r="HR33" s="33"/>
      <c r="HS33" s="67"/>
      <c r="HT33" s="35"/>
      <c r="HU33" s="57"/>
      <c r="HV33" s="43"/>
      <c r="HW33" s="68"/>
      <c r="HX33" s="36"/>
      <c r="HY33" s="36"/>
      <c r="HZ33" s="66"/>
      <c r="IA33" s="37"/>
      <c r="IB33" s="37"/>
      <c r="IC33" s="37"/>
      <c r="ID33" s="33"/>
      <c r="IE33" s="67"/>
      <c r="IF33" s="35"/>
      <c r="IG33" s="57"/>
      <c r="IH33" s="43"/>
      <c r="II33" s="68"/>
      <c r="IJ33" s="36"/>
      <c r="IK33" s="36"/>
      <c r="IL33" s="66"/>
      <c r="IM33" s="37"/>
      <c r="IN33" s="37"/>
      <c r="IO33" s="37"/>
      <c r="IP33" s="33"/>
      <c r="IQ33" s="67"/>
      <c r="IR33" s="35"/>
      <c r="IS33" s="57"/>
      <c r="IT33" s="43"/>
      <c r="IU33" s="68"/>
      <c r="IV33" s="36"/>
    </row>
    <row r="34" spans="1:256" s="69" customFormat="1" x14ac:dyDescent="0.25">
      <c r="A34" s="61">
        <v>1</v>
      </c>
      <c r="B34" s="62" t="s">
        <v>20</v>
      </c>
      <c r="C34" s="521" t="s">
        <v>16</v>
      </c>
      <c r="D34" s="45" t="e">
        <f>#REF!</f>
        <v>#REF!</v>
      </c>
      <c r="E34" s="45">
        <v>125</v>
      </c>
      <c r="F34" s="46">
        <v>125</v>
      </c>
      <c r="G34" s="47"/>
      <c r="H34" s="47" t="e">
        <f t="shared" si="2"/>
        <v>#REF!</v>
      </c>
      <c r="I34" s="47" t="e">
        <f>#REF!</f>
        <v>#REF!</v>
      </c>
      <c r="J34" s="48" t="e">
        <f t="shared" si="5"/>
        <v>#REF!</v>
      </c>
      <c r="K34" s="49">
        <v>3</v>
      </c>
      <c r="L34" s="55"/>
      <c r="M34" s="57"/>
      <c r="N34" s="43"/>
      <c r="O34" s="68"/>
      <c r="P34" s="36"/>
      <c r="Q34" s="36"/>
      <c r="R34" s="66"/>
      <c r="S34" s="37"/>
      <c r="T34" s="37"/>
      <c r="U34" s="37"/>
      <c r="V34" s="33"/>
      <c r="W34" s="67"/>
      <c r="X34" s="35"/>
      <c r="Y34" s="57"/>
      <c r="Z34" s="43"/>
      <c r="AA34" s="68"/>
      <c r="AB34" s="36"/>
      <c r="AC34" s="36"/>
      <c r="AD34" s="66"/>
      <c r="AE34" s="37"/>
      <c r="AF34" s="37"/>
      <c r="AG34" s="37"/>
      <c r="AH34" s="33"/>
      <c r="AI34" s="67"/>
      <c r="AJ34" s="35"/>
      <c r="AK34" s="57"/>
      <c r="AL34" s="43"/>
      <c r="AM34" s="68"/>
      <c r="AN34" s="36"/>
      <c r="AO34" s="36"/>
      <c r="AP34" s="66"/>
      <c r="AQ34" s="37"/>
      <c r="AR34" s="37"/>
      <c r="AS34" s="37"/>
      <c r="AT34" s="33"/>
      <c r="AU34" s="67"/>
      <c r="AV34" s="35"/>
      <c r="AW34" s="57"/>
      <c r="AX34" s="43"/>
      <c r="AY34" s="68"/>
      <c r="AZ34" s="36"/>
      <c r="BA34" s="36"/>
      <c r="BB34" s="66"/>
      <c r="BC34" s="37"/>
      <c r="BD34" s="37"/>
      <c r="BE34" s="37"/>
      <c r="BF34" s="33"/>
      <c r="BG34" s="67"/>
      <c r="BH34" s="35"/>
      <c r="BI34" s="57"/>
      <c r="BJ34" s="43"/>
      <c r="BK34" s="68"/>
      <c r="BL34" s="36"/>
      <c r="BM34" s="36"/>
      <c r="BN34" s="66"/>
      <c r="BO34" s="37"/>
      <c r="BP34" s="37"/>
      <c r="BQ34" s="37"/>
      <c r="BR34" s="33"/>
      <c r="BS34" s="67"/>
      <c r="BT34" s="35"/>
      <c r="BU34" s="57"/>
      <c r="BV34" s="43"/>
      <c r="BW34" s="68"/>
      <c r="BX34" s="36"/>
      <c r="BY34" s="36"/>
      <c r="BZ34" s="66"/>
      <c r="CA34" s="37"/>
      <c r="CB34" s="37"/>
      <c r="CC34" s="37"/>
      <c r="CD34" s="33"/>
      <c r="CE34" s="67"/>
      <c r="CF34" s="35"/>
      <c r="CG34" s="57"/>
      <c r="CH34" s="43"/>
      <c r="CI34" s="68"/>
      <c r="CJ34" s="36"/>
      <c r="CK34" s="36"/>
      <c r="CL34" s="66"/>
      <c r="CM34" s="37"/>
      <c r="CN34" s="37"/>
      <c r="CO34" s="37"/>
      <c r="CP34" s="33"/>
      <c r="CQ34" s="67"/>
      <c r="CR34" s="35"/>
      <c r="CS34" s="57"/>
      <c r="CT34" s="43"/>
      <c r="CU34" s="68"/>
      <c r="CV34" s="36"/>
      <c r="CW34" s="36"/>
      <c r="CX34" s="66"/>
      <c r="CY34" s="37"/>
      <c r="CZ34" s="37"/>
      <c r="DA34" s="37"/>
      <c r="DB34" s="33"/>
      <c r="DC34" s="67"/>
      <c r="DD34" s="35"/>
      <c r="DE34" s="57"/>
      <c r="DF34" s="43"/>
      <c r="DG34" s="68"/>
      <c r="DH34" s="36"/>
      <c r="DI34" s="36"/>
      <c r="DJ34" s="66"/>
      <c r="DK34" s="37"/>
      <c r="DL34" s="37"/>
      <c r="DM34" s="37"/>
      <c r="DN34" s="33"/>
      <c r="DO34" s="67"/>
      <c r="DP34" s="35"/>
      <c r="DQ34" s="57"/>
      <c r="DR34" s="43"/>
      <c r="DS34" s="68"/>
      <c r="DT34" s="36"/>
      <c r="DU34" s="36"/>
      <c r="DV34" s="66"/>
      <c r="DW34" s="37"/>
      <c r="DX34" s="37"/>
      <c r="DY34" s="37"/>
      <c r="DZ34" s="33"/>
      <c r="EA34" s="67"/>
      <c r="EB34" s="35"/>
      <c r="EC34" s="57"/>
      <c r="ED34" s="43"/>
      <c r="EE34" s="68"/>
      <c r="EF34" s="36"/>
      <c r="EG34" s="36"/>
      <c r="EH34" s="66"/>
      <c r="EI34" s="37"/>
      <c r="EJ34" s="37"/>
      <c r="EK34" s="37"/>
      <c r="EL34" s="33"/>
      <c r="EM34" s="67"/>
      <c r="EN34" s="35"/>
      <c r="EO34" s="57"/>
      <c r="EP34" s="43"/>
      <c r="EQ34" s="68"/>
      <c r="ER34" s="36"/>
      <c r="ES34" s="36"/>
      <c r="ET34" s="66"/>
      <c r="EU34" s="37"/>
      <c r="EV34" s="37"/>
      <c r="EW34" s="37"/>
      <c r="EX34" s="33"/>
      <c r="EY34" s="67"/>
      <c r="EZ34" s="35"/>
      <c r="FA34" s="57"/>
      <c r="FB34" s="43"/>
      <c r="FC34" s="68"/>
      <c r="FD34" s="36"/>
      <c r="FE34" s="36"/>
      <c r="FF34" s="66"/>
      <c r="FG34" s="37"/>
      <c r="FH34" s="37"/>
      <c r="FI34" s="37"/>
      <c r="FJ34" s="33"/>
      <c r="FK34" s="67"/>
      <c r="FL34" s="35"/>
      <c r="FM34" s="57"/>
      <c r="FN34" s="43"/>
      <c r="FO34" s="68"/>
      <c r="FP34" s="36"/>
      <c r="FQ34" s="36"/>
      <c r="FR34" s="66"/>
      <c r="FS34" s="37"/>
      <c r="FT34" s="37"/>
      <c r="FU34" s="37"/>
      <c r="FV34" s="33"/>
      <c r="FW34" s="67"/>
      <c r="FX34" s="35"/>
      <c r="FY34" s="57"/>
      <c r="FZ34" s="43"/>
      <c r="GA34" s="68"/>
      <c r="GB34" s="36"/>
      <c r="GC34" s="36"/>
      <c r="GD34" s="66"/>
      <c r="GE34" s="37"/>
      <c r="GF34" s="37"/>
      <c r="GG34" s="37"/>
      <c r="GH34" s="33"/>
      <c r="GI34" s="67"/>
      <c r="GJ34" s="35"/>
      <c r="GK34" s="57"/>
      <c r="GL34" s="43"/>
      <c r="GM34" s="68"/>
      <c r="GN34" s="36"/>
      <c r="GO34" s="36"/>
      <c r="GP34" s="66"/>
      <c r="GQ34" s="37"/>
      <c r="GR34" s="37"/>
      <c r="GS34" s="37"/>
      <c r="GT34" s="33"/>
      <c r="GU34" s="67"/>
      <c r="GV34" s="35"/>
      <c r="GW34" s="57"/>
      <c r="GX34" s="43"/>
      <c r="GY34" s="68"/>
      <c r="GZ34" s="36"/>
      <c r="HA34" s="36"/>
      <c r="HB34" s="66"/>
      <c r="HC34" s="37"/>
      <c r="HD34" s="37"/>
      <c r="HE34" s="37"/>
      <c r="HF34" s="33"/>
      <c r="HG34" s="67"/>
      <c r="HH34" s="35"/>
      <c r="HI34" s="57"/>
      <c r="HJ34" s="43"/>
      <c r="HK34" s="68"/>
      <c r="HL34" s="36"/>
      <c r="HM34" s="36"/>
      <c r="HN34" s="66"/>
      <c r="HO34" s="37"/>
      <c r="HP34" s="37"/>
      <c r="HQ34" s="37"/>
      <c r="HR34" s="33"/>
      <c r="HS34" s="67"/>
      <c r="HT34" s="35"/>
      <c r="HU34" s="57"/>
      <c r="HV34" s="43"/>
      <c r="HW34" s="68"/>
      <c r="HX34" s="36"/>
      <c r="HY34" s="36"/>
      <c r="HZ34" s="66"/>
      <c r="IA34" s="37"/>
      <c r="IB34" s="37"/>
      <c r="IC34" s="37"/>
      <c r="ID34" s="33"/>
      <c r="IE34" s="67"/>
      <c r="IF34" s="35"/>
      <c r="IG34" s="57"/>
      <c r="IH34" s="43"/>
      <c r="II34" s="68"/>
      <c r="IJ34" s="36"/>
      <c r="IK34" s="36"/>
      <c r="IL34" s="66"/>
      <c r="IM34" s="37"/>
      <c r="IN34" s="37"/>
      <c r="IO34" s="37"/>
      <c r="IP34" s="33"/>
      <c r="IQ34" s="67"/>
      <c r="IR34" s="35"/>
      <c r="IS34" s="57"/>
      <c r="IT34" s="43"/>
      <c r="IU34" s="68"/>
      <c r="IV34" s="36"/>
    </row>
    <row r="35" spans="1:256" s="69" customFormat="1" ht="27" x14ac:dyDescent="0.25">
      <c r="A35" s="70">
        <v>2</v>
      </c>
      <c r="B35" s="63" t="s">
        <v>18</v>
      </c>
      <c r="C35" s="522"/>
      <c r="D35" s="36" t="e">
        <f>#REF!</f>
        <v>#REF!</v>
      </c>
      <c r="E35" s="36">
        <v>125</v>
      </c>
      <c r="F35" s="66">
        <v>125</v>
      </c>
      <c r="G35" s="37"/>
      <c r="H35" s="37" t="e">
        <f t="shared" si="2"/>
        <v>#REF!</v>
      </c>
      <c r="I35" s="37" t="e">
        <f>#REF!</f>
        <v>#REF!</v>
      </c>
      <c r="J35" s="33" t="e">
        <f t="shared" si="5"/>
        <v>#REF!</v>
      </c>
      <c r="K35" s="67">
        <v>1</v>
      </c>
      <c r="L35" s="35"/>
      <c r="M35" s="57"/>
      <c r="N35" s="43"/>
      <c r="O35" s="68"/>
      <c r="P35" s="36"/>
      <c r="Q35" s="36"/>
      <c r="R35" s="66"/>
      <c r="S35" s="37"/>
      <c r="T35" s="37"/>
      <c r="U35" s="37"/>
      <c r="V35" s="33"/>
      <c r="W35" s="67"/>
      <c r="X35" s="35"/>
      <c r="Y35" s="57"/>
      <c r="Z35" s="43"/>
      <c r="AA35" s="68"/>
      <c r="AB35" s="36"/>
      <c r="AC35" s="36"/>
      <c r="AD35" s="66"/>
      <c r="AE35" s="37"/>
      <c r="AF35" s="37"/>
      <c r="AG35" s="37"/>
      <c r="AH35" s="33"/>
      <c r="AI35" s="67"/>
      <c r="AJ35" s="35"/>
      <c r="AK35" s="57"/>
      <c r="AL35" s="43"/>
      <c r="AM35" s="68"/>
      <c r="AN35" s="36"/>
      <c r="AO35" s="36"/>
      <c r="AP35" s="66"/>
      <c r="AQ35" s="37"/>
      <c r="AR35" s="37"/>
      <c r="AS35" s="37"/>
      <c r="AT35" s="33"/>
      <c r="AU35" s="67"/>
      <c r="AV35" s="35"/>
      <c r="AW35" s="57"/>
      <c r="AX35" s="43"/>
      <c r="AY35" s="68"/>
      <c r="AZ35" s="36"/>
      <c r="BA35" s="36"/>
      <c r="BB35" s="66"/>
      <c r="BC35" s="37"/>
      <c r="BD35" s="37"/>
      <c r="BE35" s="37"/>
      <c r="BF35" s="33"/>
      <c r="BG35" s="67"/>
      <c r="BH35" s="35"/>
      <c r="BI35" s="57"/>
      <c r="BJ35" s="43"/>
      <c r="BK35" s="68"/>
      <c r="BL35" s="36"/>
      <c r="BM35" s="36"/>
      <c r="BN35" s="66"/>
      <c r="BO35" s="37"/>
      <c r="BP35" s="37"/>
      <c r="BQ35" s="37"/>
      <c r="BR35" s="33"/>
      <c r="BS35" s="67"/>
      <c r="BT35" s="35"/>
      <c r="BU35" s="57"/>
      <c r="BV35" s="43"/>
      <c r="BW35" s="68"/>
      <c r="BX35" s="36"/>
      <c r="BY35" s="36"/>
      <c r="BZ35" s="66"/>
      <c r="CA35" s="37"/>
      <c r="CB35" s="37"/>
      <c r="CC35" s="37"/>
      <c r="CD35" s="33"/>
      <c r="CE35" s="67"/>
      <c r="CF35" s="35"/>
      <c r="CG35" s="57"/>
      <c r="CH35" s="43"/>
      <c r="CI35" s="68"/>
      <c r="CJ35" s="36"/>
      <c r="CK35" s="36"/>
      <c r="CL35" s="66"/>
      <c r="CM35" s="37"/>
      <c r="CN35" s="37"/>
      <c r="CO35" s="37"/>
      <c r="CP35" s="33"/>
      <c r="CQ35" s="67"/>
      <c r="CR35" s="35"/>
      <c r="CS35" s="57"/>
      <c r="CT35" s="43"/>
      <c r="CU35" s="68"/>
      <c r="CV35" s="36"/>
      <c r="CW35" s="36"/>
      <c r="CX35" s="66"/>
      <c r="CY35" s="37"/>
      <c r="CZ35" s="37"/>
      <c r="DA35" s="37"/>
      <c r="DB35" s="33"/>
      <c r="DC35" s="67"/>
      <c r="DD35" s="35"/>
      <c r="DE35" s="57"/>
      <c r="DF35" s="43"/>
      <c r="DG35" s="68"/>
      <c r="DH35" s="36"/>
      <c r="DI35" s="36"/>
      <c r="DJ35" s="66"/>
      <c r="DK35" s="37"/>
      <c r="DL35" s="37"/>
      <c r="DM35" s="37"/>
      <c r="DN35" s="33"/>
      <c r="DO35" s="67"/>
      <c r="DP35" s="35"/>
      <c r="DQ35" s="57"/>
      <c r="DR35" s="43"/>
      <c r="DS35" s="68"/>
      <c r="DT35" s="36"/>
      <c r="DU35" s="36"/>
      <c r="DV35" s="66"/>
      <c r="DW35" s="37"/>
      <c r="DX35" s="37"/>
      <c r="DY35" s="37"/>
      <c r="DZ35" s="33"/>
      <c r="EA35" s="67"/>
      <c r="EB35" s="35"/>
      <c r="EC35" s="57"/>
      <c r="ED35" s="43"/>
      <c r="EE35" s="68"/>
      <c r="EF35" s="36"/>
      <c r="EG35" s="36"/>
      <c r="EH35" s="66"/>
      <c r="EI35" s="37"/>
      <c r="EJ35" s="37"/>
      <c r="EK35" s="37"/>
      <c r="EL35" s="33"/>
      <c r="EM35" s="67"/>
      <c r="EN35" s="35"/>
      <c r="EO35" s="57"/>
      <c r="EP35" s="43"/>
      <c r="EQ35" s="68"/>
      <c r="ER35" s="36"/>
      <c r="ES35" s="36"/>
      <c r="ET35" s="66"/>
      <c r="EU35" s="37"/>
      <c r="EV35" s="37"/>
      <c r="EW35" s="37"/>
      <c r="EX35" s="33"/>
      <c r="EY35" s="67"/>
      <c r="EZ35" s="35"/>
      <c r="FA35" s="57"/>
      <c r="FB35" s="43"/>
      <c r="FC35" s="68"/>
      <c r="FD35" s="36"/>
      <c r="FE35" s="36"/>
      <c r="FF35" s="66"/>
      <c r="FG35" s="37"/>
      <c r="FH35" s="37"/>
      <c r="FI35" s="37"/>
      <c r="FJ35" s="33"/>
      <c r="FK35" s="67"/>
      <c r="FL35" s="35"/>
      <c r="FM35" s="57"/>
      <c r="FN35" s="43"/>
      <c r="FO35" s="68"/>
      <c r="FP35" s="36"/>
      <c r="FQ35" s="36"/>
      <c r="FR35" s="66"/>
      <c r="FS35" s="37"/>
      <c r="FT35" s="37"/>
      <c r="FU35" s="37"/>
      <c r="FV35" s="33"/>
      <c r="FW35" s="67"/>
      <c r="FX35" s="35"/>
      <c r="FY35" s="57"/>
      <c r="FZ35" s="43"/>
      <c r="GA35" s="68"/>
      <c r="GB35" s="36"/>
      <c r="GC35" s="36"/>
      <c r="GD35" s="66"/>
      <c r="GE35" s="37"/>
      <c r="GF35" s="37"/>
      <c r="GG35" s="37"/>
      <c r="GH35" s="33"/>
      <c r="GI35" s="67"/>
      <c r="GJ35" s="35"/>
      <c r="GK35" s="57"/>
      <c r="GL35" s="43"/>
      <c r="GM35" s="68"/>
      <c r="GN35" s="36"/>
      <c r="GO35" s="36"/>
      <c r="GP35" s="66"/>
      <c r="GQ35" s="37"/>
      <c r="GR35" s="37"/>
      <c r="GS35" s="37"/>
      <c r="GT35" s="33"/>
      <c r="GU35" s="67"/>
      <c r="GV35" s="35"/>
      <c r="GW35" s="57"/>
      <c r="GX35" s="43"/>
      <c r="GY35" s="68"/>
      <c r="GZ35" s="36"/>
      <c r="HA35" s="36"/>
      <c r="HB35" s="66"/>
      <c r="HC35" s="37"/>
      <c r="HD35" s="37"/>
      <c r="HE35" s="37"/>
      <c r="HF35" s="33"/>
      <c r="HG35" s="67"/>
      <c r="HH35" s="35"/>
      <c r="HI35" s="57"/>
      <c r="HJ35" s="43"/>
      <c r="HK35" s="68"/>
      <c r="HL35" s="36"/>
      <c r="HM35" s="36"/>
      <c r="HN35" s="66"/>
      <c r="HO35" s="37"/>
      <c r="HP35" s="37"/>
      <c r="HQ35" s="37"/>
      <c r="HR35" s="33"/>
      <c r="HS35" s="67"/>
      <c r="HT35" s="35"/>
      <c r="HU35" s="57"/>
      <c r="HV35" s="43"/>
      <c r="HW35" s="68"/>
      <c r="HX35" s="36"/>
      <c r="HY35" s="36"/>
      <c r="HZ35" s="66"/>
      <c r="IA35" s="37"/>
      <c r="IB35" s="37"/>
      <c r="IC35" s="37"/>
      <c r="ID35" s="33"/>
      <c r="IE35" s="67"/>
      <c r="IF35" s="35"/>
      <c r="IG35" s="57"/>
      <c r="IH35" s="43"/>
      <c r="II35" s="68"/>
      <c r="IJ35" s="36"/>
      <c r="IK35" s="36"/>
      <c r="IL35" s="66"/>
      <c r="IM35" s="37"/>
      <c r="IN35" s="37"/>
      <c r="IO35" s="37"/>
      <c r="IP35" s="33"/>
      <c r="IQ35" s="67"/>
      <c r="IR35" s="35"/>
      <c r="IS35" s="57"/>
      <c r="IT35" s="43"/>
      <c r="IU35" s="68"/>
      <c r="IV35" s="36"/>
    </row>
    <row r="36" spans="1:256" s="71" customFormat="1" ht="14.25" thickBot="1" x14ac:dyDescent="0.3">
      <c r="A36" s="77">
        <v>3</v>
      </c>
      <c r="B36" s="64" t="s">
        <v>17</v>
      </c>
      <c r="C36" s="523"/>
      <c r="D36" s="72" t="e">
        <f>#REF!</f>
        <v>#REF!</v>
      </c>
      <c r="E36" s="72">
        <v>125</v>
      </c>
      <c r="F36" s="73">
        <v>125</v>
      </c>
      <c r="G36" s="74"/>
      <c r="H36" s="74" t="e">
        <f t="shared" si="2"/>
        <v>#REF!</v>
      </c>
      <c r="I36" s="74" t="e">
        <f>#REF!</f>
        <v>#REF!</v>
      </c>
      <c r="J36" s="50" t="e">
        <f t="shared" si="5"/>
        <v>#REF!</v>
      </c>
      <c r="K36" s="75">
        <v>2</v>
      </c>
      <c r="L36" s="76"/>
      <c r="M36" s="57"/>
      <c r="N36" s="43"/>
      <c r="O36" s="68"/>
      <c r="P36" s="36"/>
      <c r="Q36" s="36"/>
      <c r="R36" s="66"/>
      <c r="S36" s="37"/>
      <c r="T36" s="37"/>
      <c r="U36" s="37"/>
      <c r="V36" s="33"/>
      <c r="W36" s="67"/>
      <c r="X36" s="35"/>
      <c r="Y36" s="57"/>
      <c r="Z36" s="43"/>
      <c r="AA36" s="68"/>
      <c r="AB36" s="36"/>
      <c r="AC36" s="36"/>
      <c r="AD36" s="66"/>
      <c r="AE36" s="37"/>
      <c r="AF36" s="37"/>
      <c r="AG36" s="37"/>
      <c r="AH36" s="33"/>
      <c r="AI36" s="67"/>
      <c r="AJ36" s="35"/>
      <c r="AK36" s="57"/>
      <c r="AL36" s="43"/>
      <c r="AM36" s="68"/>
      <c r="AN36" s="36"/>
      <c r="AO36" s="36"/>
      <c r="AP36" s="66"/>
      <c r="AQ36" s="37"/>
      <c r="AR36" s="37"/>
      <c r="AS36" s="37"/>
      <c r="AT36" s="33"/>
      <c r="AU36" s="67"/>
      <c r="AV36" s="35"/>
      <c r="AW36" s="57"/>
      <c r="AX36" s="43"/>
      <c r="AY36" s="68"/>
      <c r="AZ36" s="36"/>
      <c r="BA36" s="36"/>
      <c r="BB36" s="66"/>
      <c r="BC36" s="37"/>
      <c r="BD36" s="37"/>
      <c r="BE36" s="37"/>
      <c r="BF36" s="33"/>
      <c r="BG36" s="67"/>
      <c r="BH36" s="35"/>
      <c r="BI36" s="57"/>
      <c r="BJ36" s="43"/>
      <c r="BK36" s="68"/>
      <c r="BL36" s="36"/>
      <c r="BM36" s="36"/>
      <c r="BN36" s="66"/>
      <c r="BO36" s="37"/>
      <c r="BP36" s="37"/>
      <c r="BQ36" s="37"/>
      <c r="BR36" s="33"/>
      <c r="BS36" s="67"/>
      <c r="BT36" s="35"/>
      <c r="BU36" s="57"/>
      <c r="BV36" s="43"/>
      <c r="BW36" s="68"/>
      <c r="BX36" s="36"/>
      <c r="BY36" s="36"/>
      <c r="BZ36" s="66"/>
      <c r="CA36" s="37"/>
      <c r="CB36" s="37"/>
      <c r="CC36" s="37"/>
      <c r="CD36" s="33"/>
      <c r="CE36" s="67"/>
      <c r="CF36" s="35"/>
      <c r="CG36" s="57"/>
      <c r="CH36" s="43"/>
      <c r="CI36" s="68"/>
      <c r="CJ36" s="36"/>
      <c r="CK36" s="36"/>
      <c r="CL36" s="66"/>
      <c r="CM36" s="37"/>
      <c r="CN36" s="37"/>
      <c r="CO36" s="37"/>
      <c r="CP36" s="33"/>
      <c r="CQ36" s="67"/>
      <c r="CR36" s="35"/>
      <c r="CS36" s="57"/>
      <c r="CT36" s="43"/>
      <c r="CU36" s="68"/>
      <c r="CV36" s="36"/>
      <c r="CW36" s="36"/>
      <c r="CX36" s="66"/>
      <c r="CY36" s="37"/>
      <c r="CZ36" s="37"/>
      <c r="DA36" s="37"/>
      <c r="DB36" s="33"/>
      <c r="DC36" s="67"/>
      <c r="DD36" s="35"/>
      <c r="DE36" s="57"/>
      <c r="DF36" s="43"/>
      <c r="DG36" s="68"/>
      <c r="DH36" s="36"/>
      <c r="DI36" s="36"/>
      <c r="DJ36" s="66"/>
      <c r="DK36" s="37"/>
      <c r="DL36" s="37"/>
      <c r="DM36" s="37"/>
      <c r="DN36" s="33"/>
      <c r="DO36" s="67"/>
      <c r="DP36" s="35"/>
      <c r="DQ36" s="57"/>
      <c r="DR36" s="43"/>
      <c r="DS36" s="68"/>
      <c r="DT36" s="36"/>
      <c r="DU36" s="36"/>
      <c r="DV36" s="66"/>
      <c r="DW36" s="37"/>
      <c r="DX36" s="37"/>
      <c r="DY36" s="37"/>
      <c r="DZ36" s="33"/>
      <c r="EA36" s="67"/>
      <c r="EB36" s="35"/>
      <c r="EC36" s="57"/>
      <c r="ED36" s="43"/>
      <c r="EE36" s="68"/>
      <c r="EF36" s="36"/>
      <c r="EG36" s="36"/>
      <c r="EH36" s="66"/>
      <c r="EI36" s="37"/>
      <c r="EJ36" s="37"/>
      <c r="EK36" s="37"/>
      <c r="EL36" s="33"/>
      <c r="EM36" s="67"/>
      <c r="EN36" s="35"/>
      <c r="EO36" s="57"/>
      <c r="EP36" s="43"/>
      <c r="EQ36" s="68"/>
      <c r="ER36" s="36"/>
      <c r="ES36" s="36"/>
      <c r="ET36" s="66"/>
      <c r="EU36" s="37"/>
      <c r="EV36" s="37"/>
      <c r="EW36" s="37"/>
      <c r="EX36" s="33"/>
      <c r="EY36" s="67"/>
      <c r="EZ36" s="35"/>
      <c r="FA36" s="57"/>
      <c r="FB36" s="43"/>
      <c r="FC36" s="68"/>
      <c r="FD36" s="36"/>
      <c r="FE36" s="36"/>
      <c r="FF36" s="66"/>
      <c r="FG36" s="37"/>
      <c r="FH36" s="37"/>
      <c r="FI36" s="37"/>
      <c r="FJ36" s="33"/>
      <c r="FK36" s="67"/>
      <c r="FL36" s="35"/>
      <c r="FM36" s="57"/>
      <c r="FN36" s="43"/>
      <c r="FO36" s="68"/>
      <c r="FP36" s="36"/>
      <c r="FQ36" s="36"/>
      <c r="FR36" s="66"/>
      <c r="FS36" s="37"/>
      <c r="FT36" s="37"/>
      <c r="FU36" s="37"/>
      <c r="FV36" s="33"/>
      <c r="FW36" s="67"/>
      <c r="FX36" s="35"/>
      <c r="FY36" s="57"/>
      <c r="FZ36" s="43"/>
      <c r="GA36" s="68"/>
      <c r="GB36" s="36"/>
      <c r="GC36" s="36"/>
      <c r="GD36" s="66"/>
      <c r="GE36" s="37"/>
      <c r="GF36" s="37"/>
      <c r="GG36" s="37"/>
      <c r="GH36" s="33"/>
      <c r="GI36" s="67"/>
      <c r="GJ36" s="35"/>
      <c r="GK36" s="57"/>
      <c r="GL36" s="43"/>
      <c r="GM36" s="68"/>
      <c r="GN36" s="36"/>
      <c r="GO36" s="36"/>
      <c r="GP36" s="66"/>
      <c r="GQ36" s="37"/>
      <c r="GR36" s="37"/>
      <c r="GS36" s="37"/>
      <c r="GT36" s="33"/>
      <c r="GU36" s="67"/>
      <c r="GV36" s="35"/>
      <c r="GW36" s="57"/>
      <c r="GX36" s="43"/>
      <c r="GY36" s="68"/>
      <c r="GZ36" s="36"/>
      <c r="HA36" s="36"/>
      <c r="HB36" s="66"/>
      <c r="HC36" s="37"/>
      <c r="HD36" s="37"/>
      <c r="HE36" s="37"/>
      <c r="HF36" s="33"/>
      <c r="HG36" s="67"/>
      <c r="HH36" s="35"/>
      <c r="HI36" s="57"/>
      <c r="HJ36" s="43"/>
      <c r="HK36" s="68"/>
      <c r="HL36" s="36"/>
      <c r="HM36" s="36"/>
      <c r="HN36" s="66"/>
      <c r="HO36" s="37"/>
      <c r="HP36" s="37"/>
      <c r="HQ36" s="37"/>
      <c r="HR36" s="33"/>
      <c r="HS36" s="67"/>
      <c r="HT36" s="35"/>
      <c r="HU36" s="57"/>
      <c r="HV36" s="43"/>
      <c r="HW36" s="68"/>
      <c r="HX36" s="36"/>
      <c r="HY36" s="36"/>
      <c r="HZ36" s="66"/>
      <c r="IA36" s="37"/>
      <c r="IB36" s="37"/>
      <c r="IC36" s="37"/>
      <c r="ID36" s="33"/>
      <c r="IE36" s="67"/>
      <c r="IF36" s="35"/>
      <c r="IG36" s="57"/>
      <c r="IH36" s="43"/>
      <c r="II36" s="68"/>
      <c r="IJ36" s="36"/>
      <c r="IK36" s="36"/>
      <c r="IL36" s="66"/>
      <c r="IM36" s="37"/>
      <c r="IN36" s="37"/>
      <c r="IO36" s="37"/>
      <c r="IP36" s="33"/>
      <c r="IQ36" s="67"/>
      <c r="IR36" s="35"/>
      <c r="IS36" s="57"/>
      <c r="IT36" s="43"/>
      <c r="IU36" s="68"/>
      <c r="IV36" s="36"/>
    </row>
    <row r="37" spans="1:256" x14ac:dyDescent="0.25">
      <c r="M37" s="34"/>
    </row>
    <row r="38" spans="1:256" x14ac:dyDescent="0.25">
      <c r="M38" s="34"/>
    </row>
    <row r="39" spans="1:256" x14ac:dyDescent="0.25">
      <c r="M39" s="34"/>
    </row>
    <row r="40" spans="1:256" x14ac:dyDescent="0.25">
      <c r="M40" s="34"/>
    </row>
    <row r="41" spans="1:256" x14ac:dyDescent="0.25">
      <c r="M41" s="34"/>
    </row>
    <row r="42" spans="1:256" x14ac:dyDescent="0.25">
      <c r="M42" s="34"/>
    </row>
    <row r="43" spans="1:256" x14ac:dyDescent="0.25">
      <c r="M43" s="34"/>
    </row>
    <row r="44" spans="1:256" x14ac:dyDescent="0.25">
      <c r="M44" s="34"/>
    </row>
    <row r="45" spans="1:256" x14ac:dyDescent="0.25">
      <c r="M45" s="34"/>
    </row>
    <row r="46" spans="1:256" x14ac:dyDescent="0.25">
      <c r="M46" s="34"/>
    </row>
    <row r="47" spans="1:256" x14ac:dyDescent="0.25">
      <c r="M47" s="34"/>
    </row>
    <row r="48" spans="1:256" x14ac:dyDescent="0.25">
      <c r="M48" s="34"/>
    </row>
    <row r="49" spans="13:13" x14ac:dyDescent="0.25">
      <c r="M49" s="34"/>
    </row>
    <row r="50" spans="13:13" x14ac:dyDescent="0.25">
      <c r="M50" s="34"/>
    </row>
    <row r="51" spans="13:13" x14ac:dyDescent="0.25">
      <c r="M51" s="34"/>
    </row>
    <row r="52" spans="13:13" x14ac:dyDescent="0.25">
      <c r="M52" s="34"/>
    </row>
    <row r="53" spans="13:13" x14ac:dyDescent="0.25">
      <c r="M53" s="34"/>
    </row>
    <row r="54" spans="13:13" x14ac:dyDescent="0.25">
      <c r="M54" s="34"/>
    </row>
    <row r="55" spans="13:13" x14ac:dyDescent="0.25">
      <c r="M55" s="34"/>
    </row>
    <row r="56" spans="13:13" x14ac:dyDescent="0.25">
      <c r="M56" s="34"/>
    </row>
    <row r="57" spans="13:13" x14ac:dyDescent="0.25">
      <c r="M57" s="34"/>
    </row>
    <row r="58" spans="13:13" x14ac:dyDescent="0.25">
      <c r="M58" s="34"/>
    </row>
    <row r="59" spans="13:13" x14ac:dyDescent="0.25">
      <c r="M59" s="34"/>
    </row>
    <row r="60" spans="13:13" x14ac:dyDescent="0.25">
      <c r="M60" s="34"/>
    </row>
    <row r="61" spans="13:13" x14ac:dyDescent="0.25">
      <c r="M61" s="34"/>
    </row>
    <row r="62" spans="13:13" x14ac:dyDescent="0.25">
      <c r="M62" s="34"/>
    </row>
    <row r="63" spans="13:13" x14ac:dyDescent="0.25">
      <c r="M63" s="34"/>
    </row>
    <row r="64" spans="13:13" x14ac:dyDescent="0.25">
      <c r="M64" s="34"/>
    </row>
    <row r="65" spans="13:13" x14ac:dyDescent="0.25">
      <c r="M65" s="34"/>
    </row>
    <row r="66" spans="13:13" x14ac:dyDescent="0.25">
      <c r="M66" s="34"/>
    </row>
    <row r="67" spans="13:13" x14ac:dyDescent="0.25">
      <c r="M67" s="34"/>
    </row>
    <row r="68" spans="13:13" x14ac:dyDescent="0.25">
      <c r="M68" s="34"/>
    </row>
    <row r="69" spans="13:13" x14ac:dyDescent="0.25">
      <c r="M69" s="34"/>
    </row>
    <row r="70" spans="13:13" x14ac:dyDescent="0.25">
      <c r="M70" s="34"/>
    </row>
    <row r="71" spans="13:13" x14ac:dyDescent="0.25">
      <c r="M71" s="34"/>
    </row>
    <row r="72" spans="13:13" x14ac:dyDescent="0.25">
      <c r="M72" s="34"/>
    </row>
    <row r="73" spans="13:13" x14ac:dyDescent="0.25">
      <c r="M73" s="34"/>
    </row>
    <row r="74" spans="13:13" x14ac:dyDescent="0.25">
      <c r="M74" s="34"/>
    </row>
    <row r="75" spans="13:13" x14ac:dyDescent="0.25">
      <c r="M75" s="34"/>
    </row>
    <row r="76" spans="13:13" x14ac:dyDescent="0.25">
      <c r="M76" s="34"/>
    </row>
    <row r="77" spans="13:13" x14ac:dyDescent="0.25">
      <c r="M77" s="34"/>
    </row>
    <row r="78" spans="13:13" x14ac:dyDescent="0.25">
      <c r="M78" s="34"/>
    </row>
    <row r="79" spans="13:13" x14ac:dyDescent="0.25">
      <c r="M79" s="34"/>
    </row>
    <row r="80" spans="13:13" x14ac:dyDescent="0.25">
      <c r="M80" s="34"/>
    </row>
    <row r="81" spans="13:13" x14ac:dyDescent="0.25">
      <c r="M81" s="34"/>
    </row>
    <row r="82" spans="13:13" x14ac:dyDescent="0.25">
      <c r="M82" s="34"/>
    </row>
    <row r="83" spans="13:13" x14ac:dyDescent="0.25">
      <c r="M83" s="34"/>
    </row>
    <row r="84" spans="13:13" x14ac:dyDescent="0.25">
      <c r="M84" s="34"/>
    </row>
    <row r="85" spans="13:13" x14ac:dyDescent="0.25">
      <c r="M85" s="34"/>
    </row>
    <row r="86" spans="13:13" x14ac:dyDescent="0.25">
      <c r="M86" s="34"/>
    </row>
    <row r="87" spans="13:13" x14ac:dyDescent="0.25">
      <c r="M87" s="34"/>
    </row>
    <row r="88" spans="13:13" x14ac:dyDescent="0.25">
      <c r="M88" s="34"/>
    </row>
    <row r="89" spans="13:13" x14ac:dyDescent="0.25">
      <c r="M89" s="34"/>
    </row>
    <row r="90" spans="13:13" x14ac:dyDescent="0.25">
      <c r="M90" s="34"/>
    </row>
    <row r="91" spans="13:13" x14ac:dyDescent="0.25">
      <c r="M91" s="34"/>
    </row>
    <row r="92" spans="13:13" x14ac:dyDescent="0.25">
      <c r="M92" s="34"/>
    </row>
    <row r="93" spans="13:13" x14ac:dyDescent="0.25">
      <c r="M93" s="34"/>
    </row>
    <row r="94" spans="13:13" x14ac:dyDescent="0.25">
      <c r="M94" s="34"/>
    </row>
    <row r="95" spans="13:13" x14ac:dyDescent="0.25">
      <c r="M95" s="34"/>
    </row>
    <row r="96" spans="13:13" x14ac:dyDescent="0.25">
      <c r="M96" s="34"/>
    </row>
    <row r="97" spans="13:13" x14ac:dyDescent="0.25">
      <c r="M97" s="34"/>
    </row>
    <row r="98" spans="13:13" x14ac:dyDescent="0.25">
      <c r="M98" s="34"/>
    </row>
    <row r="99" spans="13:13" x14ac:dyDescent="0.25">
      <c r="M99" s="34"/>
    </row>
    <row r="100" spans="13:13" x14ac:dyDescent="0.25">
      <c r="M100" s="34"/>
    </row>
    <row r="101" spans="13:13" x14ac:dyDescent="0.25">
      <c r="M101" s="34"/>
    </row>
    <row r="102" spans="13:13" x14ac:dyDescent="0.25">
      <c r="M102" s="34"/>
    </row>
    <row r="103" spans="13:13" x14ac:dyDescent="0.25">
      <c r="M103" s="34"/>
    </row>
    <row r="104" spans="13:13" x14ac:dyDescent="0.25">
      <c r="M104" s="34"/>
    </row>
    <row r="105" spans="13:13" x14ac:dyDescent="0.25">
      <c r="M105" s="34"/>
    </row>
    <row r="106" spans="13:13" x14ac:dyDescent="0.25">
      <c r="M106" s="34"/>
    </row>
    <row r="107" spans="13:13" x14ac:dyDescent="0.25">
      <c r="M107" s="34"/>
    </row>
    <row r="108" spans="13:13" x14ac:dyDescent="0.25">
      <c r="M108" s="34"/>
    </row>
    <row r="109" spans="13:13" x14ac:dyDescent="0.25">
      <c r="M109" s="34"/>
    </row>
    <row r="110" spans="13:13" x14ac:dyDescent="0.25">
      <c r="M110" s="34"/>
    </row>
    <row r="111" spans="13:13" x14ac:dyDescent="0.25">
      <c r="M111" s="34"/>
    </row>
    <row r="112" spans="13:13" x14ac:dyDescent="0.25">
      <c r="M112" s="34"/>
    </row>
    <row r="113" spans="13:13" x14ac:dyDescent="0.25">
      <c r="M113" s="34"/>
    </row>
    <row r="114" spans="13:13" x14ac:dyDescent="0.25">
      <c r="M114" s="34"/>
    </row>
    <row r="115" spans="13:13" x14ac:dyDescent="0.25">
      <c r="M115" s="34"/>
    </row>
    <row r="116" spans="13:13" x14ac:dyDescent="0.25">
      <c r="M116" s="34"/>
    </row>
    <row r="117" spans="13:13" x14ac:dyDescent="0.25">
      <c r="M117" s="34"/>
    </row>
    <row r="118" spans="13:13" x14ac:dyDescent="0.25">
      <c r="M118" s="34"/>
    </row>
    <row r="119" spans="13:13" x14ac:dyDescent="0.25">
      <c r="M119" s="34"/>
    </row>
    <row r="120" spans="13:13" x14ac:dyDescent="0.25">
      <c r="M120" s="34"/>
    </row>
    <row r="121" spans="13:13" x14ac:dyDescent="0.25">
      <c r="M121" s="34"/>
    </row>
    <row r="122" spans="13:13" x14ac:dyDescent="0.25">
      <c r="M122" s="34"/>
    </row>
    <row r="123" spans="13:13" x14ac:dyDescent="0.25">
      <c r="M123" s="34"/>
    </row>
    <row r="124" spans="13:13" x14ac:dyDescent="0.25">
      <c r="M124" s="34"/>
    </row>
    <row r="125" spans="13:13" x14ac:dyDescent="0.25">
      <c r="M125" s="34"/>
    </row>
    <row r="126" spans="13:13" x14ac:dyDescent="0.25">
      <c r="M126" s="34"/>
    </row>
    <row r="127" spans="13:13" x14ac:dyDescent="0.25">
      <c r="M127" s="34"/>
    </row>
    <row r="128" spans="13:13" x14ac:dyDescent="0.25">
      <c r="M128" s="34"/>
    </row>
    <row r="129" spans="13:13" x14ac:dyDescent="0.25">
      <c r="M129" s="34"/>
    </row>
    <row r="130" spans="13:13" x14ac:dyDescent="0.25">
      <c r="M130" s="34"/>
    </row>
    <row r="131" spans="13:13" x14ac:dyDescent="0.25">
      <c r="M131" s="34"/>
    </row>
    <row r="132" spans="13:13" x14ac:dyDescent="0.25">
      <c r="M132" s="34"/>
    </row>
    <row r="133" spans="13:13" x14ac:dyDescent="0.25">
      <c r="M133" s="34"/>
    </row>
    <row r="134" spans="13:13" x14ac:dyDescent="0.25">
      <c r="M134" s="34"/>
    </row>
    <row r="135" spans="13:13" x14ac:dyDescent="0.25">
      <c r="M135" s="34"/>
    </row>
    <row r="136" spans="13:13" x14ac:dyDescent="0.25">
      <c r="M136" s="34"/>
    </row>
    <row r="137" spans="13:13" x14ac:dyDescent="0.25">
      <c r="M137" s="34"/>
    </row>
    <row r="138" spans="13:13" x14ac:dyDescent="0.25">
      <c r="M138" s="34"/>
    </row>
    <row r="139" spans="13:13" x14ac:dyDescent="0.25">
      <c r="M139" s="34"/>
    </row>
    <row r="140" spans="13:13" x14ac:dyDescent="0.25">
      <c r="M140" s="34"/>
    </row>
    <row r="141" spans="13:13" x14ac:dyDescent="0.25">
      <c r="M141" s="34"/>
    </row>
    <row r="142" spans="13:13" x14ac:dyDescent="0.25">
      <c r="M142" s="34"/>
    </row>
    <row r="143" spans="13:13" x14ac:dyDescent="0.25">
      <c r="M143" s="34"/>
    </row>
    <row r="144" spans="13:13" x14ac:dyDescent="0.25">
      <c r="M144" s="34"/>
    </row>
    <row r="145" spans="13:13" x14ac:dyDescent="0.25">
      <c r="M145" s="34"/>
    </row>
    <row r="146" spans="13:13" x14ac:dyDescent="0.25">
      <c r="M146" s="34"/>
    </row>
    <row r="147" spans="13:13" x14ac:dyDescent="0.25">
      <c r="M147" s="34"/>
    </row>
    <row r="148" spans="13:13" x14ac:dyDescent="0.25">
      <c r="M148" s="34"/>
    </row>
    <row r="149" spans="13:13" x14ac:dyDescent="0.25">
      <c r="M149" s="34"/>
    </row>
    <row r="150" spans="13:13" x14ac:dyDescent="0.25">
      <c r="M150" s="34"/>
    </row>
    <row r="151" spans="13:13" x14ac:dyDescent="0.25">
      <c r="M151" s="34"/>
    </row>
    <row r="152" spans="13:13" x14ac:dyDescent="0.25">
      <c r="M152" s="34"/>
    </row>
    <row r="153" spans="13:13" x14ac:dyDescent="0.25">
      <c r="M153" s="34"/>
    </row>
    <row r="154" spans="13:13" x14ac:dyDescent="0.25">
      <c r="M154" s="34"/>
    </row>
    <row r="155" spans="13:13" x14ac:dyDescent="0.25">
      <c r="M155" s="34"/>
    </row>
    <row r="156" spans="13:13" x14ac:dyDescent="0.25">
      <c r="M156" s="34"/>
    </row>
    <row r="157" spans="13:13" x14ac:dyDescent="0.25">
      <c r="M157" s="34"/>
    </row>
    <row r="158" spans="13:13" x14ac:dyDescent="0.25">
      <c r="M158" s="34"/>
    </row>
    <row r="159" spans="13:13" x14ac:dyDescent="0.25">
      <c r="M159" s="34"/>
    </row>
    <row r="160" spans="13:13" x14ac:dyDescent="0.25">
      <c r="M160" s="34"/>
    </row>
    <row r="161" spans="13:13" x14ac:dyDescent="0.25">
      <c r="M161" s="34"/>
    </row>
    <row r="162" spans="13:13" x14ac:dyDescent="0.25">
      <c r="M162" s="34"/>
    </row>
    <row r="163" spans="13:13" x14ac:dyDescent="0.25">
      <c r="M163" s="34"/>
    </row>
    <row r="164" spans="13:13" x14ac:dyDescent="0.25">
      <c r="M164" s="34"/>
    </row>
    <row r="165" spans="13:13" x14ac:dyDescent="0.25">
      <c r="M165" s="34"/>
    </row>
    <row r="166" spans="13:13" x14ac:dyDescent="0.25">
      <c r="M166" s="34"/>
    </row>
    <row r="167" spans="13:13" x14ac:dyDescent="0.25">
      <c r="M167" s="34"/>
    </row>
    <row r="168" spans="13:13" x14ac:dyDescent="0.25">
      <c r="M168" s="34"/>
    </row>
    <row r="169" spans="13:13" x14ac:dyDescent="0.25">
      <c r="M169" s="34"/>
    </row>
    <row r="170" spans="13:13" x14ac:dyDescent="0.25">
      <c r="M170" s="34"/>
    </row>
    <row r="171" spans="13:13" x14ac:dyDescent="0.25">
      <c r="M171" s="34"/>
    </row>
    <row r="172" spans="13:13" x14ac:dyDescent="0.25">
      <c r="M172" s="34"/>
    </row>
    <row r="173" spans="13:13" x14ac:dyDescent="0.25">
      <c r="M173" s="34"/>
    </row>
    <row r="174" spans="13:13" x14ac:dyDescent="0.25">
      <c r="M174" s="34"/>
    </row>
    <row r="175" spans="13:13" x14ac:dyDescent="0.25">
      <c r="M175" s="34"/>
    </row>
    <row r="176" spans="13:13" x14ac:dyDescent="0.25">
      <c r="M176" s="34"/>
    </row>
    <row r="177" spans="13:13" x14ac:dyDescent="0.25">
      <c r="M177" s="34"/>
    </row>
    <row r="178" spans="13:13" x14ac:dyDescent="0.25">
      <c r="M178" s="34"/>
    </row>
    <row r="179" spans="13:13" x14ac:dyDescent="0.25">
      <c r="M179" s="34"/>
    </row>
    <row r="180" spans="13:13" x14ac:dyDescent="0.25">
      <c r="M180" s="34"/>
    </row>
    <row r="181" spans="13:13" x14ac:dyDescent="0.25">
      <c r="M181" s="34"/>
    </row>
    <row r="182" spans="13:13" x14ac:dyDescent="0.25">
      <c r="M182" s="34"/>
    </row>
    <row r="183" spans="13:13" x14ac:dyDescent="0.25">
      <c r="M183" s="34"/>
    </row>
    <row r="184" spans="13:13" x14ac:dyDescent="0.25">
      <c r="M184" s="34"/>
    </row>
    <row r="185" spans="13:13" x14ac:dyDescent="0.25">
      <c r="M185" s="34"/>
    </row>
    <row r="186" spans="13:13" x14ac:dyDescent="0.25">
      <c r="M186" s="34"/>
    </row>
    <row r="187" spans="13:13" x14ac:dyDescent="0.25">
      <c r="M187" s="34"/>
    </row>
    <row r="188" spans="13:13" x14ac:dyDescent="0.25">
      <c r="M188" s="34"/>
    </row>
    <row r="189" spans="13:13" x14ac:dyDescent="0.25">
      <c r="M189" s="34"/>
    </row>
    <row r="190" spans="13:13" x14ac:dyDescent="0.25">
      <c r="M190" s="34"/>
    </row>
    <row r="191" spans="13:13" x14ac:dyDescent="0.25">
      <c r="M191" s="34"/>
    </row>
    <row r="192" spans="13:13" x14ac:dyDescent="0.25">
      <c r="M192" s="34"/>
    </row>
    <row r="193" spans="13:13" x14ac:dyDescent="0.25">
      <c r="M193" s="34"/>
    </row>
    <row r="194" spans="13:13" x14ac:dyDescent="0.25">
      <c r="M194" s="34"/>
    </row>
    <row r="195" spans="13:13" x14ac:dyDescent="0.25">
      <c r="M195" s="34"/>
    </row>
    <row r="196" spans="13:13" x14ac:dyDescent="0.25">
      <c r="M196" s="34"/>
    </row>
    <row r="197" spans="13:13" x14ac:dyDescent="0.25">
      <c r="M197" s="34"/>
    </row>
    <row r="198" spans="13:13" x14ac:dyDescent="0.25">
      <c r="M198" s="34"/>
    </row>
    <row r="199" spans="13:13" x14ac:dyDescent="0.25">
      <c r="M199" s="34"/>
    </row>
    <row r="200" spans="13:13" x14ac:dyDescent="0.25">
      <c r="M200" s="34"/>
    </row>
    <row r="201" spans="13:13" x14ac:dyDescent="0.25">
      <c r="M201" s="34"/>
    </row>
    <row r="202" spans="13:13" x14ac:dyDescent="0.25">
      <c r="M202" s="34"/>
    </row>
    <row r="203" spans="13:13" x14ac:dyDescent="0.25">
      <c r="M203" s="34"/>
    </row>
    <row r="204" spans="13:13" x14ac:dyDescent="0.25">
      <c r="M204" s="34"/>
    </row>
    <row r="205" spans="13:13" x14ac:dyDescent="0.25">
      <c r="M205" s="34"/>
    </row>
    <row r="206" spans="13:13" x14ac:dyDescent="0.25">
      <c r="M206" s="34"/>
    </row>
    <row r="207" spans="13:13" x14ac:dyDescent="0.25">
      <c r="M207" s="34"/>
    </row>
    <row r="208" spans="13:13" x14ac:dyDescent="0.25">
      <c r="M208" s="34"/>
    </row>
    <row r="209" spans="13:13" x14ac:dyDescent="0.25">
      <c r="M209" s="34"/>
    </row>
    <row r="210" spans="13:13" x14ac:dyDescent="0.25">
      <c r="M210" s="34"/>
    </row>
    <row r="211" spans="13:13" x14ac:dyDescent="0.25">
      <c r="M211" s="34"/>
    </row>
    <row r="212" spans="13:13" x14ac:dyDescent="0.25">
      <c r="M212" s="34"/>
    </row>
    <row r="213" spans="13:13" x14ac:dyDescent="0.25">
      <c r="M213" s="34"/>
    </row>
    <row r="214" spans="13:13" x14ac:dyDescent="0.25">
      <c r="M214" s="34"/>
    </row>
    <row r="215" spans="13:13" x14ac:dyDescent="0.25">
      <c r="M215" s="34"/>
    </row>
    <row r="216" spans="13:13" x14ac:dyDescent="0.25">
      <c r="M216" s="34"/>
    </row>
    <row r="217" spans="13:13" x14ac:dyDescent="0.25">
      <c r="M217" s="34"/>
    </row>
    <row r="218" spans="13:13" x14ac:dyDescent="0.25">
      <c r="M218" s="34"/>
    </row>
    <row r="219" spans="13:13" x14ac:dyDescent="0.25">
      <c r="M219" s="34"/>
    </row>
    <row r="220" spans="13:13" x14ac:dyDescent="0.25">
      <c r="M220" s="34"/>
    </row>
    <row r="221" spans="13:13" x14ac:dyDescent="0.25">
      <c r="M221" s="34"/>
    </row>
    <row r="222" spans="13:13" x14ac:dyDescent="0.25">
      <c r="M222" s="34"/>
    </row>
    <row r="223" spans="13:13" x14ac:dyDescent="0.25">
      <c r="M223" s="34"/>
    </row>
    <row r="224" spans="13:13" x14ac:dyDescent="0.25">
      <c r="M224" s="34"/>
    </row>
    <row r="225" spans="13:13" x14ac:dyDescent="0.25">
      <c r="M225" s="34"/>
    </row>
    <row r="226" spans="13:13" x14ac:dyDescent="0.25">
      <c r="M226" s="34"/>
    </row>
    <row r="227" spans="13:13" x14ac:dyDescent="0.25">
      <c r="M227" s="34"/>
    </row>
    <row r="228" spans="13:13" x14ac:dyDescent="0.25">
      <c r="M228" s="34"/>
    </row>
    <row r="229" spans="13:13" x14ac:dyDescent="0.25">
      <c r="M229" s="34"/>
    </row>
    <row r="230" spans="13:13" x14ac:dyDescent="0.25">
      <c r="M230" s="34"/>
    </row>
    <row r="231" spans="13:13" x14ac:dyDescent="0.25">
      <c r="M231" s="34"/>
    </row>
    <row r="232" spans="13:13" x14ac:dyDescent="0.25">
      <c r="M232" s="34"/>
    </row>
    <row r="233" spans="13:13" x14ac:dyDescent="0.25">
      <c r="M233" s="34"/>
    </row>
    <row r="234" spans="13:13" x14ac:dyDescent="0.25">
      <c r="M234" s="34"/>
    </row>
    <row r="235" spans="13:13" x14ac:dyDescent="0.25">
      <c r="M235" s="34"/>
    </row>
    <row r="236" spans="13:13" x14ac:dyDescent="0.25">
      <c r="M236" s="34"/>
    </row>
    <row r="237" spans="13:13" x14ac:dyDescent="0.25">
      <c r="M237" s="34"/>
    </row>
    <row r="238" spans="13:13" x14ac:dyDescent="0.25">
      <c r="M238" s="34"/>
    </row>
    <row r="239" spans="13:13" x14ac:dyDescent="0.25">
      <c r="M239" s="34"/>
    </row>
    <row r="240" spans="13:13" x14ac:dyDescent="0.25">
      <c r="M240" s="34"/>
    </row>
    <row r="241" spans="13:13" x14ac:dyDescent="0.25">
      <c r="M241" s="34"/>
    </row>
    <row r="242" spans="13:13" x14ac:dyDescent="0.25">
      <c r="M242" s="34"/>
    </row>
    <row r="243" spans="13:13" x14ac:dyDescent="0.25">
      <c r="M243" s="34"/>
    </row>
    <row r="244" spans="13:13" x14ac:dyDescent="0.25">
      <c r="M244" s="34"/>
    </row>
    <row r="245" spans="13:13" x14ac:dyDescent="0.25">
      <c r="M245" s="34"/>
    </row>
    <row r="246" spans="13:13" x14ac:dyDescent="0.25">
      <c r="M246" s="34"/>
    </row>
    <row r="247" spans="13:13" x14ac:dyDescent="0.25">
      <c r="M247" s="34"/>
    </row>
    <row r="248" spans="13:13" x14ac:dyDescent="0.25">
      <c r="M248" s="34"/>
    </row>
    <row r="249" spans="13:13" x14ac:dyDescent="0.25">
      <c r="M249" s="34"/>
    </row>
    <row r="250" spans="13:13" x14ac:dyDescent="0.25">
      <c r="M250" s="34"/>
    </row>
    <row r="251" spans="13:13" x14ac:dyDescent="0.25">
      <c r="M251" s="34"/>
    </row>
    <row r="252" spans="13:13" x14ac:dyDescent="0.25">
      <c r="M252" s="34"/>
    </row>
    <row r="253" spans="13:13" x14ac:dyDescent="0.25">
      <c r="M253" s="34"/>
    </row>
    <row r="254" spans="13:13" x14ac:dyDescent="0.25">
      <c r="M254" s="34"/>
    </row>
    <row r="255" spans="13:13" x14ac:dyDescent="0.25">
      <c r="M255" s="34"/>
    </row>
    <row r="256" spans="13:13" x14ac:dyDescent="0.25">
      <c r="M256" s="34"/>
    </row>
    <row r="257" spans="13:13" x14ac:dyDescent="0.25">
      <c r="M257" s="34"/>
    </row>
    <row r="258" spans="13:13" x14ac:dyDescent="0.25">
      <c r="M258" s="34"/>
    </row>
    <row r="259" spans="13:13" x14ac:dyDescent="0.25">
      <c r="M259" s="34"/>
    </row>
    <row r="260" spans="13:13" x14ac:dyDescent="0.25">
      <c r="M260" s="34"/>
    </row>
    <row r="261" spans="13:13" x14ac:dyDescent="0.25">
      <c r="M261" s="34"/>
    </row>
    <row r="262" spans="13:13" x14ac:dyDescent="0.25">
      <c r="M262" s="34"/>
    </row>
    <row r="263" spans="13:13" x14ac:dyDescent="0.25">
      <c r="M263" s="34"/>
    </row>
    <row r="264" spans="13:13" x14ac:dyDescent="0.25">
      <c r="M264" s="34"/>
    </row>
    <row r="265" spans="13:13" x14ac:dyDescent="0.25">
      <c r="M265" s="34"/>
    </row>
    <row r="266" spans="13:13" x14ac:dyDescent="0.25">
      <c r="M266" s="34"/>
    </row>
    <row r="267" spans="13:13" x14ac:dyDescent="0.25">
      <c r="M267" s="34"/>
    </row>
    <row r="268" spans="13:13" x14ac:dyDescent="0.25">
      <c r="M268" s="34"/>
    </row>
    <row r="269" spans="13:13" x14ac:dyDescent="0.25">
      <c r="M269" s="34"/>
    </row>
    <row r="270" spans="13:13" x14ac:dyDescent="0.25">
      <c r="M270" s="34"/>
    </row>
    <row r="271" spans="13:13" x14ac:dyDescent="0.25">
      <c r="M271" s="34"/>
    </row>
    <row r="272" spans="13:13" x14ac:dyDescent="0.25">
      <c r="M272" s="34"/>
    </row>
    <row r="273" spans="13:13" x14ac:dyDescent="0.25">
      <c r="M273" s="34"/>
    </row>
    <row r="274" spans="13:13" x14ac:dyDescent="0.25">
      <c r="M274" s="34"/>
    </row>
    <row r="275" spans="13:13" x14ac:dyDescent="0.25">
      <c r="M275" s="34"/>
    </row>
    <row r="276" spans="13:13" x14ac:dyDescent="0.25">
      <c r="M276" s="34"/>
    </row>
    <row r="277" spans="13:13" x14ac:dyDescent="0.25">
      <c r="M277" s="34"/>
    </row>
    <row r="278" spans="13:13" x14ac:dyDescent="0.25">
      <c r="M278" s="34"/>
    </row>
    <row r="279" spans="13:13" x14ac:dyDescent="0.25">
      <c r="M279" s="34"/>
    </row>
    <row r="280" spans="13:13" x14ac:dyDescent="0.25">
      <c r="M280" s="34"/>
    </row>
    <row r="281" spans="13:13" x14ac:dyDescent="0.25">
      <c r="M281" s="34"/>
    </row>
    <row r="282" spans="13:13" x14ac:dyDescent="0.25">
      <c r="M282" s="34"/>
    </row>
    <row r="283" spans="13:13" x14ac:dyDescent="0.25">
      <c r="M283" s="34"/>
    </row>
    <row r="284" spans="13:13" x14ac:dyDescent="0.25">
      <c r="M284" s="34"/>
    </row>
    <row r="285" spans="13:13" x14ac:dyDescent="0.25">
      <c r="M285" s="34"/>
    </row>
    <row r="286" spans="13:13" x14ac:dyDescent="0.25">
      <c r="M286" s="34"/>
    </row>
    <row r="287" spans="13:13" x14ac:dyDescent="0.25">
      <c r="M287" s="34"/>
    </row>
    <row r="288" spans="13:13" x14ac:dyDescent="0.25">
      <c r="M288" s="34"/>
    </row>
    <row r="289" spans="13:13" x14ac:dyDescent="0.25">
      <c r="M289" s="34"/>
    </row>
    <row r="290" spans="13:13" x14ac:dyDescent="0.25">
      <c r="M290" s="34"/>
    </row>
    <row r="291" spans="13:13" x14ac:dyDescent="0.25">
      <c r="M291" s="34"/>
    </row>
    <row r="292" spans="13:13" x14ac:dyDescent="0.25">
      <c r="M292" s="34"/>
    </row>
    <row r="293" spans="13:13" x14ac:dyDescent="0.25">
      <c r="M293" s="34"/>
    </row>
    <row r="294" spans="13:13" x14ac:dyDescent="0.25">
      <c r="M294" s="34"/>
    </row>
    <row r="295" spans="13:13" x14ac:dyDescent="0.25">
      <c r="M295" s="34"/>
    </row>
    <row r="296" spans="13:13" x14ac:dyDescent="0.25">
      <c r="M296" s="34"/>
    </row>
    <row r="297" spans="13:13" x14ac:dyDescent="0.25">
      <c r="M297" s="34"/>
    </row>
    <row r="298" spans="13:13" x14ac:dyDescent="0.25">
      <c r="M298" s="34"/>
    </row>
    <row r="299" spans="13:13" x14ac:dyDescent="0.25">
      <c r="M299" s="34"/>
    </row>
    <row r="300" spans="13:13" x14ac:dyDescent="0.25">
      <c r="M300" s="34"/>
    </row>
    <row r="301" spans="13:13" x14ac:dyDescent="0.25">
      <c r="M301" s="34"/>
    </row>
    <row r="302" spans="13:13" x14ac:dyDescent="0.25">
      <c r="M302" s="34"/>
    </row>
    <row r="303" spans="13:13" x14ac:dyDescent="0.25">
      <c r="M303" s="34"/>
    </row>
    <row r="304" spans="13:13" x14ac:dyDescent="0.25">
      <c r="M304" s="34"/>
    </row>
    <row r="305" spans="13:13" x14ac:dyDescent="0.25">
      <c r="M305" s="34"/>
    </row>
    <row r="306" spans="13:13" x14ac:dyDescent="0.25">
      <c r="M306" s="34"/>
    </row>
    <row r="307" spans="13:13" x14ac:dyDescent="0.25">
      <c r="M307" s="34"/>
    </row>
    <row r="308" spans="13:13" x14ac:dyDescent="0.25">
      <c r="M308" s="34"/>
    </row>
    <row r="309" spans="13:13" x14ac:dyDescent="0.25">
      <c r="M309" s="34"/>
    </row>
    <row r="310" spans="13:13" x14ac:dyDescent="0.25">
      <c r="M310" s="34"/>
    </row>
    <row r="311" spans="13:13" x14ac:dyDescent="0.25">
      <c r="M311" s="34"/>
    </row>
    <row r="312" spans="13:13" x14ac:dyDescent="0.25">
      <c r="M312" s="34"/>
    </row>
    <row r="313" spans="13:13" x14ac:dyDescent="0.25">
      <c r="M313" s="34"/>
    </row>
    <row r="314" spans="13:13" x14ac:dyDescent="0.25">
      <c r="M314" s="34"/>
    </row>
    <row r="315" spans="13:13" x14ac:dyDescent="0.25">
      <c r="M315" s="34"/>
    </row>
    <row r="316" spans="13:13" x14ac:dyDescent="0.25">
      <c r="M316" s="34"/>
    </row>
    <row r="317" spans="13:13" x14ac:dyDescent="0.25">
      <c r="M317" s="34"/>
    </row>
    <row r="318" spans="13:13" x14ac:dyDescent="0.25">
      <c r="M318" s="34"/>
    </row>
    <row r="319" spans="13:13" x14ac:dyDescent="0.25">
      <c r="M319" s="34"/>
    </row>
    <row r="320" spans="13:13" x14ac:dyDescent="0.25">
      <c r="M320" s="34"/>
    </row>
    <row r="321" spans="13:13" x14ac:dyDescent="0.25">
      <c r="M321" s="34"/>
    </row>
    <row r="322" spans="13:13" x14ac:dyDescent="0.25">
      <c r="M322" s="34"/>
    </row>
    <row r="323" spans="13:13" x14ac:dyDescent="0.25">
      <c r="M323" s="34"/>
    </row>
    <row r="324" spans="13:13" x14ac:dyDescent="0.25">
      <c r="M324" s="34"/>
    </row>
    <row r="325" spans="13:13" x14ac:dyDescent="0.25">
      <c r="M325" s="34"/>
    </row>
    <row r="326" spans="13:13" x14ac:dyDescent="0.25">
      <c r="M326" s="34"/>
    </row>
    <row r="327" spans="13:13" x14ac:dyDescent="0.25">
      <c r="M327" s="34"/>
    </row>
    <row r="328" spans="13:13" x14ac:dyDescent="0.25">
      <c r="M328" s="34"/>
    </row>
    <row r="329" spans="13:13" x14ac:dyDescent="0.25">
      <c r="M329" s="34"/>
    </row>
    <row r="330" spans="13:13" x14ac:dyDescent="0.25">
      <c r="M330" s="34"/>
    </row>
    <row r="331" spans="13:13" x14ac:dyDescent="0.25">
      <c r="M331" s="34"/>
    </row>
    <row r="332" spans="13:13" x14ac:dyDescent="0.25">
      <c r="M332" s="34"/>
    </row>
    <row r="333" spans="13:13" x14ac:dyDescent="0.25">
      <c r="M333" s="34"/>
    </row>
    <row r="334" spans="13:13" x14ac:dyDescent="0.25">
      <c r="M334" s="34"/>
    </row>
    <row r="335" spans="13:13" x14ac:dyDescent="0.25">
      <c r="M335" s="34"/>
    </row>
    <row r="336" spans="13:13" x14ac:dyDescent="0.25">
      <c r="M336" s="34"/>
    </row>
    <row r="337" spans="13:13" x14ac:dyDescent="0.25">
      <c r="M337" s="34"/>
    </row>
    <row r="338" spans="13:13" x14ac:dyDescent="0.25">
      <c r="M338" s="34"/>
    </row>
    <row r="339" spans="13:13" x14ac:dyDescent="0.25">
      <c r="M339" s="34"/>
    </row>
    <row r="340" spans="13:13" x14ac:dyDescent="0.25">
      <c r="M340" s="34"/>
    </row>
    <row r="341" spans="13:13" x14ac:dyDescent="0.25">
      <c r="M341" s="34"/>
    </row>
    <row r="342" spans="13:13" x14ac:dyDescent="0.25">
      <c r="M342" s="34"/>
    </row>
    <row r="343" spans="13:13" x14ac:dyDescent="0.25">
      <c r="M343" s="34"/>
    </row>
    <row r="344" spans="13:13" x14ac:dyDescent="0.25">
      <c r="M344" s="34"/>
    </row>
    <row r="345" spans="13:13" x14ac:dyDescent="0.25">
      <c r="M345" s="34"/>
    </row>
    <row r="346" spans="13:13" x14ac:dyDescent="0.25">
      <c r="M346" s="34"/>
    </row>
    <row r="347" spans="13:13" x14ac:dyDescent="0.25">
      <c r="M347" s="34"/>
    </row>
    <row r="348" spans="13:13" x14ac:dyDescent="0.25">
      <c r="M348" s="34"/>
    </row>
    <row r="349" spans="13:13" x14ac:dyDescent="0.25">
      <c r="M349" s="34"/>
    </row>
    <row r="350" spans="13:13" x14ac:dyDescent="0.25">
      <c r="M350" s="34"/>
    </row>
    <row r="351" spans="13:13" x14ac:dyDescent="0.25">
      <c r="M351" s="34"/>
    </row>
    <row r="352" spans="13:13" x14ac:dyDescent="0.25">
      <c r="M352" s="34"/>
    </row>
    <row r="353" spans="13:13" x14ac:dyDescent="0.25">
      <c r="M353" s="34"/>
    </row>
    <row r="354" spans="13:13" x14ac:dyDescent="0.25">
      <c r="M354" s="34"/>
    </row>
    <row r="355" spans="13:13" x14ac:dyDescent="0.25">
      <c r="M355" s="34"/>
    </row>
    <row r="356" spans="13:13" x14ac:dyDescent="0.25">
      <c r="M356" s="34"/>
    </row>
    <row r="357" spans="13:13" x14ac:dyDescent="0.25">
      <c r="M357" s="34"/>
    </row>
    <row r="358" spans="13:13" x14ac:dyDescent="0.25">
      <c r="M358" s="34"/>
    </row>
    <row r="359" spans="13:13" x14ac:dyDescent="0.25">
      <c r="M359" s="34"/>
    </row>
  </sheetData>
  <mergeCells count="17">
    <mergeCell ref="C31:C33"/>
    <mergeCell ref="A13:B15"/>
    <mergeCell ref="C34:C36"/>
    <mergeCell ref="C16:C18"/>
    <mergeCell ref="C19:C21"/>
    <mergeCell ref="C22:C24"/>
    <mergeCell ref="C25:C27"/>
    <mergeCell ref="C13:C15"/>
    <mergeCell ref="C28:C30"/>
    <mergeCell ref="A4:M4"/>
    <mergeCell ref="A5:M5"/>
    <mergeCell ref="A7:M7"/>
    <mergeCell ref="A8:M8"/>
    <mergeCell ref="L13:L15"/>
    <mergeCell ref="H13:H15"/>
    <mergeCell ref="J13:J15"/>
    <mergeCell ref="K13:K15"/>
  </mergeCells>
  <phoneticPr fontId="0" type="noConversion"/>
  <pageMargins left="0.75" right="0.75" top="1" bottom="1" header="0" footer="0"/>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F21"/>
  <sheetViews>
    <sheetView zoomScaleNormal="100" zoomScaleSheetLayoutView="95" workbookViewId="0">
      <selection activeCell="A20" sqref="A20"/>
    </sheetView>
  </sheetViews>
  <sheetFormatPr baseColWidth="10" defaultColWidth="0" defaultRowHeight="15.75" zeroHeight="1" x14ac:dyDescent="0.2"/>
  <cols>
    <col min="1" max="1" width="62" style="147" customWidth="1"/>
    <col min="2" max="2" width="14.85546875" style="147" customWidth="1"/>
    <col min="3" max="3" width="17.5703125" style="147" customWidth="1"/>
    <col min="4" max="4" width="7.140625" style="147" bestFit="1" customWidth="1"/>
    <col min="5" max="5" width="14.42578125" style="147" customWidth="1"/>
    <col min="6" max="6" width="10.7109375" style="164" customWidth="1"/>
    <col min="7" max="16384" width="11.42578125" style="147" hidden="1"/>
  </cols>
  <sheetData>
    <row r="1" spans="1:6" ht="27" customHeight="1" x14ac:dyDescent="0.2">
      <c r="A1" s="378" t="s">
        <v>155</v>
      </c>
      <c r="B1" s="379"/>
      <c r="C1" s="379"/>
      <c r="D1" s="379"/>
      <c r="E1" s="380"/>
    </row>
    <row r="2" spans="1:6" x14ac:dyDescent="0.2">
      <c r="A2" s="463"/>
      <c r="B2" s="464"/>
      <c r="C2" s="464"/>
      <c r="D2" s="464"/>
      <c r="E2" s="465"/>
    </row>
    <row r="3" spans="1:6" ht="27" customHeight="1" x14ac:dyDescent="0.2">
      <c r="A3" s="387" t="str">
        <f>+PORTADA!A15</f>
        <v>Convocatoria Pública No. 04 de 2019</v>
      </c>
      <c r="B3" s="388"/>
      <c r="C3" s="388"/>
      <c r="D3" s="388"/>
      <c r="E3" s="389"/>
    </row>
    <row r="4" spans="1:6" ht="62.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528"/>
      <c r="B5" s="529"/>
      <c r="C5" s="529"/>
      <c r="D5" s="529"/>
      <c r="E5" s="530"/>
    </row>
    <row r="6" spans="1:6" s="149" customFormat="1" ht="36.75" customHeight="1" x14ac:dyDescent="0.2">
      <c r="A6" s="443" t="s">
        <v>180</v>
      </c>
      <c r="B6" s="454"/>
      <c r="C6" s="454"/>
      <c r="D6" s="454"/>
      <c r="E6" s="455"/>
      <c r="F6" s="163"/>
    </row>
    <row r="7" spans="1:6" s="148" customFormat="1" ht="13.5" customHeight="1" x14ac:dyDescent="0.2">
      <c r="A7" s="493"/>
      <c r="B7" s="494"/>
      <c r="C7" s="494"/>
      <c r="D7" s="494"/>
      <c r="E7" s="495"/>
      <c r="F7" s="163"/>
    </row>
    <row r="8" spans="1:6" ht="50.25" customHeight="1" x14ac:dyDescent="0.2">
      <c r="A8" s="456" t="s">
        <v>167</v>
      </c>
      <c r="B8" s="457"/>
      <c r="C8" s="457"/>
      <c r="D8" s="457"/>
      <c r="E8" s="458"/>
    </row>
    <row r="9" spans="1:6" ht="34.5" customHeight="1" x14ac:dyDescent="0.2">
      <c r="A9" s="460" t="s">
        <v>0</v>
      </c>
      <c r="B9" s="459" t="s">
        <v>110</v>
      </c>
      <c r="C9" s="527" t="str">
        <f>+RCSP!C9</f>
        <v>PROPONENTE 1
MAPFRE SEGUROS GENERALES</v>
      </c>
      <c r="D9" s="452"/>
      <c r="E9" s="453"/>
    </row>
    <row r="10" spans="1:6" ht="26.25" customHeight="1" x14ac:dyDescent="0.2">
      <c r="A10" s="460"/>
      <c r="B10" s="459"/>
      <c r="C10" s="151" t="s">
        <v>68</v>
      </c>
      <c r="D10" s="151" t="s">
        <v>67</v>
      </c>
      <c r="E10" s="174" t="s">
        <v>31</v>
      </c>
    </row>
    <row r="11" spans="1:6" ht="66" customHeight="1" x14ac:dyDescent="0.2">
      <c r="A11" s="317" t="s">
        <v>170</v>
      </c>
      <c r="B11" s="150">
        <v>30</v>
      </c>
      <c r="C11" s="302"/>
      <c r="D11" s="154" t="s">
        <v>171</v>
      </c>
      <c r="E11" s="176" t="str">
        <f>IF(D11="SI",B11,"0")</f>
        <v>0</v>
      </c>
    </row>
    <row r="12" spans="1:6" ht="156.75" customHeight="1" x14ac:dyDescent="0.2">
      <c r="A12" s="317" t="s">
        <v>271</v>
      </c>
      <c r="B12" s="150">
        <v>50</v>
      </c>
      <c r="C12" s="302"/>
      <c r="D12" s="154" t="s">
        <v>171</v>
      </c>
      <c r="E12" s="176" t="str">
        <f t="shared" ref="E12:E17" si="0">IF(D12="SI",B12,"0")</f>
        <v>0</v>
      </c>
    </row>
    <row r="13" spans="1:6" ht="212.25" customHeight="1" x14ac:dyDescent="0.2">
      <c r="A13" s="317" t="s">
        <v>272</v>
      </c>
      <c r="B13" s="150">
        <v>50</v>
      </c>
      <c r="C13" s="302"/>
      <c r="D13" s="154" t="s">
        <v>171</v>
      </c>
      <c r="E13" s="176" t="str">
        <f t="shared" si="0"/>
        <v>0</v>
      </c>
    </row>
    <row r="14" spans="1:6" ht="150" customHeight="1" x14ac:dyDescent="0.2">
      <c r="A14" s="317" t="s">
        <v>273</v>
      </c>
      <c r="B14" s="150">
        <v>50</v>
      </c>
      <c r="C14" s="302"/>
      <c r="D14" s="154" t="s">
        <v>171</v>
      </c>
      <c r="E14" s="176" t="str">
        <f t="shared" si="0"/>
        <v>0</v>
      </c>
    </row>
    <row r="15" spans="1:6" ht="194.25" customHeight="1" x14ac:dyDescent="0.2">
      <c r="A15" s="317" t="s">
        <v>274</v>
      </c>
      <c r="B15" s="150">
        <v>30</v>
      </c>
      <c r="C15" s="302"/>
      <c r="D15" s="154" t="s">
        <v>171</v>
      </c>
      <c r="E15" s="176" t="str">
        <f t="shared" si="0"/>
        <v>0</v>
      </c>
    </row>
    <row r="16" spans="1:6" ht="216.75" customHeight="1" x14ac:dyDescent="0.2">
      <c r="A16" s="317" t="s">
        <v>275</v>
      </c>
      <c r="B16" s="150">
        <v>40</v>
      </c>
      <c r="C16" s="302"/>
      <c r="D16" s="154" t="s">
        <v>171</v>
      </c>
      <c r="E16" s="176" t="str">
        <f t="shared" si="0"/>
        <v>0</v>
      </c>
    </row>
    <row r="17" spans="1:5" ht="252" x14ac:dyDescent="0.2">
      <c r="A17" s="317" t="s">
        <v>276</v>
      </c>
      <c r="B17" s="150">
        <v>50</v>
      </c>
      <c r="C17" s="302"/>
      <c r="D17" s="154" t="s">
        <v>171</v>
      </c>
      <c r="E17" s="176" t="str">
        <f t="shared" si="0"/>
        <v>0</v>
      </c>
    </row>
    <row r="18" spans="1:5" ht="27.75" customHeight="1" thickBot="1" x14ac:dyDescent="0.25">
      <c r="A18" s="177" t="s">
        <v>49</v>
      </c>
      <c r="B18" s="179">
        <f>SUM(B11:B17)</f>
        <v>300</v>
      </c>
      <c r="C18" s="180"/>
      <c r="D18" s="318"/>
      <c r="E18" s="181">
        <f>SUM(E11:E17)</f>
        <v>0</v>
      </c>
    </row>
    <row r="19" spans="1:5" s="164" customFormat="1" ht="21" customHeight="1" x14ac:dyDescent="0.2"/>
    <row r="20" spans="1:5" s="164" customFormat="1" hidden="1" x14ac:dyDescent="0.2"/>
    <row r="21" spans="1:5" hidden="1" x14ac:dyDescent="0.2"/>
  </sheetData>
  <mergeCells count="11">
    <mergeCell ref="A9:A10"/>
    <mergeCell ref="B9:B10"/>
    <mergeCell ref="C9:E9"/>
    <mergeCell ref="A5:E5"/>
    <mergeCell ref="A2:E2"/>
    <mergeCell ref="A7:E7"/>
    <mergeCell ref="A1:E1"/>
    <mergeCell ref="A3:E3"/>
    <mergeCell ref="A4:E4"/>
    <mergeCell ref="A6:E6"/>
    <mergeCell ref="A8:E8"/>
  </mergeCells>
  <printOptions horizontalCentered="1" verticalCentered="1"/>
  <pageMargins left="0.19685039370078741" right="0" top="0.78740157480314965" bottom="0.59055118110236227" header="0" footer="0"/>
  <pageSetup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autoPageBreaks="0" fitToPage="1"/>
  </sheetPr>
  <dimension ref="A1:IU278"/>
  <sheetViews>
    <sheetView showGridLines="0" topLeftCell="A13" zoomScaleNormal="100" zoomScaleSheetLayoutView="75" workbookViewId="0">
      <selection sqref="A1:H27"/>
    </sheetView>
  </sheetViews>
  <sheetFormatPr baseColWidth="10" defaultColWidth="0" defaultRowHeight="15.75" zeroHeight="1" x14ac:dyDescent="0.2"/>
  <cols>
    <col min="1" max="1" width="29.28515625" style="227" customWidth="1"/>
    <col min="2" max="2" width="19.7109375" style="228" customWidth="1"/>
    <col min="3" max="4" width="13.28515625" style="228" customWidth="1"/>
    <col min="5" max="5" width="12.42578125" style="228" customWidth="1"/>
    <col min="6" max="6" width="11.140625" style="228" customWidth="1"/>
    <col min="7" max="7" width="11.5703125" style="228" bestFit="1" customWidth="1"/>
    <col min="8" max="8" width="18.42578125" style="228" customWidth="1"/>
    <col min="9" max="9" width="10.7109375" style="228" customWidth="1"/>
    <col min="10" max="251" width="11.42578125" style="228" hidden="1" customWidth="1"/>
    <col min="252" max="252" width="3.28515625" style="228" hidden="1" customWidth="1"/>
    <col min="253" max="253" width="39.140625" style="228" hidden="1" customWidth="1"/>
    <col min="254" max="254" width="13.140625" style="228" hidden="1" customWidth="1"/>
    <col min="255" max="255" width="11.28515625" style="228" hidden="1" customWidth="1"/>
    <col min="256" max="16384" width="14.42578125" style="228" hidden="1"/>
  </cols>
  <sheetData>
    <row r="1" spans="1:10" ht="34.5" customHeight="1" x14ac:dyDescent="0.2">
      <c r="A1" s="378" t="str">
        <f>+PORTADA!A1</f>
        <v>CANAL CAPITAL</v>
      </c>
      <c r="B1" s="379"/>
      <c r="C1" s="379"/>
      <c r="D1" s="379"/>
      <c r="E1" s="379"/>
      <c r="F1" s="379"/>
      <c r="G1" s="379"/>
      <c r="H1" s="380"/>
    </row>
    <row r="2" spans="1:10" ht="16.5" customHeight="1" x14ac:dyDescent="0.2">
      <c r="A2" s="271"/>
      <c r="B2" s="270"/>
      <c r="C2" s="270"/>
      <c r="D2" s="272"/>
      <c r="E2" s="272"/>
      <c r="F2" s="272"/>
      <c r="G2" s="272"/>
      <c r="H2" s="273"/>
    </row>
    <row r="3" spans="1:10" ht="34.5" customHeight="1" x14ac:dyDescent="0.2">
      <c r="A3" s="387" t="str">
        <f>+'EVALUACION ECONOMICA'!A3:G3</f>
        <v>Convocatoria Pública No. 04 de 2019</v>
      </c>
      <c r="B3" s="388"/>
      <c r="C3" s="388"/>
      <c r="D3" s="388"/>
      <c r="E3" s="388"/>
      <c r="F3" s="388"/>
      <c r="G3" s="388"/>
      <c r="H3" s="389"/>
    </row>
    <row r="4" spans="1:10" ht="85.5" customHeight="1" x14ac:dyDescent="0.2">
      <c r="A4" s="393"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394"/>
      <c r="C4" s="394"/>
      <c r="D4" s="394"/>
      <c r="E4" s="394"/>
      <c r="F4" s="394"/>
      <c r="G4" s="394"/>
      <c r="H4" s="395"/>
    </row>
    <row r="5" spans="1:10" ht="33.75" customHeight="1" x14ac:dyDescent="0.2">
      <c r="A5" s="390" t="s">
        <v>219</v>
      </c>
      <c r="B5" s="391"/>
      <c r="C5" s="391"/>
      <c r="D5" s="391"/>
      <c r="E5" s="391"/>
      <c r="F5" s="391"/>
      <c r="G5" s="391"/>
      <c r="H5" s="392"/>
    </row>
    <row r="6" spans="1:10" ht="9.75" customHeight="1" thickBot="1" x14ac:dyDescent="0.25">
      <c r="A6" s="240"/>
      <c r="B6" s="241"/>
      <c r="C6" s="241"/>
      <c r="D6" s="241"/>
      <c r="E6" s="241"/>
      <c r="F6" s="241"/>
      <c r="G6" s="241"/>
      <c r="H6" s="242"/>
    </row>
    <row r="7" spans="1:10" s="244" customFormat="1" ht="32.25" customHeight="1" x14ac:dyDescent="0.2">
      <c r="A7" s="381" t="s">
        <v>9</v>
      </c>
      <c r="B7" s="381" t="s">
        <v>172</v>
      </c>
      <c r="C7" s="400"/>
      <c r="D7" s="243" t="s">
        <v>38</v>
      </c>
      <c r="E7" s="381" t="s">
        <v>143</v>
      </c>
      <c r="F7" s="381" t="s">
        <v>144</v>
      </c>
      <c r="G7" s="383" t="s">
        <v>145</v>
      </c>
      <c r="H7" s="383" t="s">
        <v>146</v>
      </c>
      <c r="I7" s="129"/>
    </row>
    <row r="8" spans="1:10" s="244" customFormat="1" ht="36.75" customHeight="1" x14ac:dyDescent="0.2">
      <c r="A8" s="398"/>
      <c r="B8" s="245" t="s">
        <v>147</v>
      </c>
      <c r="C8" s="246" t="s">
        <v>148</v>
      </c>
      <c r="D8" s="246" t="s">
        <v>173</v>
      </c>
      <c r="E8" s="382"/>
      <c r="F8" s="382"/>
      <c r="G8" s="384"/>
      <c r="H8" s="386"/>
      <c r="I8" s="129"/>
    </row>
    <row r="9" spans="1:10" s="244" customFormat="1" ht="48.75" customHeight="1" thickBot="1" x14ac:dyDescent="0.25">
      <c r="A9" s="399"/>
      <c r="B9" s="396" t="s">
        <v>156</v>
      </c>
      <c r="C9" s="397"/>
      <c r="D9" s="397"/>
      <c r="E9" s="397"/>
      <c r="F9" s="397"/>
      <c r="G9" s="385"/>
      <c r="H9" s="247" t="s">
        <v>1</v>
      </c>
      <c r="I9" s="129"/>
    </row>
    <row r="10" spans="1:10" s="129" customFormat="1" ht="30" customHeight="1" x14ac:dyDescent="0.2">
      <c r="A10" s="110" t="s">
        <v>62</v>
      </c>
      <c r="B10" s="248"/>
      <c r="C10" s="249"/>
      <c r="D10" s="248"/>
      <c r="E10" s="250"/>
      <c r="F10" s="251"/>
      <c r="G10" s="252"/>
      <c r="H10" s="253"/>
    </row>
    <row r="11" spans="1:10" s="261" customFormat="1" ht="30" customHeight="1" x14ac:dyDescent="0.2">
      <c r="A11" s="254" t="s">
        <v>149</v>
      </c>
      <c r="B11" s="255">
        <f>+T.R.D.M.!E13</f>
        <v>300</v>
      </c>
      <c r="C11" s="256">
        <f>+DEDUCIBLES!F16</f>
        <v>90</v>
      </c>
      <c r="D11" s="255">
        <f>+'EVALUACION ECONOMICA'!G11</f>
        <v>300</v>
      </c>
      <c r="E11" s="257">
        <v>100</v>
      </c>
      <c r="F11" s="253">
        <f>B11+C11+D11+E11</f>
        <v>790</v>
      </c>
      <c r="G11" s="259">
        <v>0.376</v>
      </c>
      <c r="H11" s="260">
        <f>+F11*G11</f>
        <v>297.04000000000002</v>
      </c>
      <c r="I11" s="228"/>
    </row>
    <row r="12" spans="1:10" s="261" customFormat="1" ht="30" customHeight="1" x14ac:dyDescent="0.2">
      <c r="A12" s="262" t="s">
        <v>150</v>
      </c>
      <c r="B12" s="248">
        <f>+AUTOMÓVILES!E15</f>
        <v>600</v>
      </c>
      <c r="C12" s="249" t="s">
        <v>151</v>
      </c>
      <c r="D12" s="248">
        <f>+'EVALUACION ECONOMICA'!G12</f>
        <v>300</v>
      </c>
      <c r="E12" s="250">
        <v>100</v>
      </c>
      <c r="F12" s="253">
        <f>B12+D12+E12</f>
        <v>1000</v>
      </c>
      <c r="G12" s="252">
        <v>5.0799999999999998E-2</v>
      </c>
      <c r="H12" s="253">
        <f t="shared" ref="H12:H17" si="0">+F12*G12</f>
        <v>50.8</v>
      </c>
      <c r="I12" s="228"/>
    </row>
    <row r="13" spans="1:10" s="261" customFormat="1" ht="30" customHeight="1" x14ac:dyDescent="0.2">
      <c r="A13" s="263" t="s">
        <v>152</v>
      </c>
      <c r="B13" s="248">
        <f>+'M. GLOBAL'!E12</f>
        <v>300</v>
      </c>
      <c r="C13" s="249">
        <f>+DEDUCIBLES!F23</f>
        <v>233.33333333333331</v>
      </c>
      <c r="D13" s="248">
        <f>+'EVALUACION ECONOMICA'!G13</f>
        <v>300</v>
      </c>
      <c r="E13" s="250">
        <v>100</v>
      </c>
      <c r="F13" s="253">
        <f t="shared" ref="F13:F16" si="1">B13+C13+D13+E13</f>
        <v>933.33333333333326</v>
      </c>
      <c r="G13" s="252">
        <v>3.3500000000000002E-2</v>
      </c>
      <c r="H13" s="253">
        <f t="shared" si="0"/>
        <v>31.266666666666666</v>
      </c>
      <c r="I13" s="228"/>
    </row>
    <row r="14" spans="1:10" s="261" customFormat="1" ht="30" customHeight="1" x14ac:dyDescent="0.2">
      <c r="A14" s="263" t="s">
        <v>130</v>
      </c>
      <c r="B14" s="248">
        <f>+RCE!E12</f>
        <v>300</v>
      </c>
      <c r="C14" s="249">
        <f>+DEDUCIBLES!F30</f>
        <v>300</v>
      </c>
      <c r="D14" s="248">
        <f>+'EVALUACION ECONOMICA'!G16</f>
        <v>300</v>
      </c>
      <c r="E14" s="250">
        <v>100</v>
      </c>
      <c r="F14" s="253">
        <f t="shared" si="1"/>
        <v>1000</v>
      </c>
      <c r="G14" s="252">
        <v>1.9800000000000002E-2</v>
      </c>
      <c r="H14" s="253">
        <f t="shared" si="0"/>
        <v>19.8</v>
      </c>
      <c r="I14" s="228"/>
    </row>
    <row r="15" spans="1:10" s="261" customFormat="1" ht="30" customHeight="1" x14ac:dyDescent="0.2">
      <c r="A15" s="263" t="s">
        <v>129</v>
      </c>
      <c r="B15" s="248">
        <f>+'T. VALOR'!E13</f>
        <v>300</v>
      </c>
      <c r="C15" s="249">
        <f>+DEDUCIBLES!F35</f>
        <v>180</v>
      </c>
      <c r="D15" s="248">
        <f>+'EVALUACION ECONOMICA'!G14</f>
        <v>300</v>
      </c>
      <c r="E15" s="250">
        <v>100</v>
      </c>
      <c r="F15" s="253">
        <f t="shared" si="1"/>
        <v>880</v>
      </c>
      <c r="G15" s="252">
        <v>2.0000000000000001E-4</v>
      </c>
      <c r="H15" s="253">
        <f t="shared" si="0"/>
        <v>0.17600000000000002</v>
      </c>
      <c r="I15" s="228"/>
    </row>
    <row r="16" spans="1:10" s="261" customFormat="1" ht="30" customHeight="1" x14ac:dyDescent="0.2">
      <c r="A16" s="263" t="s">
        <v>174</v>
      </c>
      <c r="B16" s="248">
        <f>+'T. MCIAS'!E14</f>
        <v>300</v>
      </c>
      <c r="C16" s="249">
        <f>+DEDUCIBLES!F40</f>
        <v>100</v>
      </c>
      <c r="D16" s="248">
        <f>+'EVALUACION ECONOMICA'!G15</f>
        <v>300</v>
      </c>
      <c r="E16" s="250">
        <v>100</v>
      </c>
      <c r="F16" s="253">
        <f t="shared" si="1"/>
        <v>800</v>
      </c>
      <c r="G16" s="252">
        <v>1E-3</v>
      </c>
      <c r="H16" s="253">
        <f t="shared" si="0"/>
        <v>0.8</v>
      </c>
      <c r="I16" s="228"/>
      <c r="J16" s="264"/>
    </row>
    <row r="17" spans="1:10" s="261" customFormat="1" ht="30" customHeight="1" thickBot="1" x14ac:dyDescent="0.25">
      <c r="A17" s="265" t="s">
        <v>154</v>
      </c>
      <c r="B17" s="255">
        <f>+RCSP!E16</f>
        <v>400</v>
      </c>
      <c r="C17" s="256" t="s">
        <v>151</v>
      </c>
      <c r="D17" s="255">
        <f>+'EVALUACION ECONOMICA'!G17</f>
        <v>300</v>
      </c>
      <c r="E17" s="257">
        <v>100</v>
      </c>
      <c r="F17" s="258">
        <f>B17+D17+E17</f>
        <v>800</v>
      </c>
      <c r="G17" s="266">
        <v>0.51870000000000005</v>
      </c>
      <c r="H17" s="260">
        <f t="shared" si="0"/>
        <v>414.96000000000004</v>
      </c>
      <c r="I17" s="228"/>
      <c r="J17" s="264"/>
    </row>
    <row r="18" spans="1:10" ht="18" customHeight="1" thickBot="1" x14ac:dyDescent="0.25">
      <c r="A18" s="401" t="s">
        <v>153</v>
      </c>
      <c r="B18" s="402"/>
      <c r="C18" s="402"/>
      <c r="D18" s="402"/>
      <c r="E18" s="402"/>
      <c r="F18" s="402"/>
      <c r="G18" s="403"/>
      <c r="H18" s="111">
        <f>SUM(H11:H17)</f>
        <v>814.84266666666667</v>
      </c>
    </row>
    <row r="19" spans="1:10" ht="12.75" customHeight="1" x14ac:dyDescent="0.2">
      <c r="A19" s="274"/>
      <c r="B19" s="267"/>
      <c r="C19" s="267"/>
      <c r="D19" s="268"/>
      <c r="E19" s="268"/>
      <c r="F19" s="268"/>
      <c r="G19" s="269"/>
      <c r="H19" s="275"/>
    </row>
    <row r="20" spans="1:10" ht="12.75" customHeight="1" thickBot="1" x14ac:dyDescent="0.25">
      <c r="A20" s="271"/>
      <c r="B20" s="270"/>
      <c r="C20" s="270"/>
      <c r="D20" s="272"/>
      <c r="E20" s="272"/>
      <c r="F20" s="272"/>
      <c r="G20" s="276"/>
      <c r="H20" s="273"/>
    </row>
    <row r="21" spans="1:10" s="244" customFormat="1" ht="32.25" customHeight="1" x14ac:dyDescent="0.2">
      <c r="A21" s="381" t="s">
        <v>9</v>
      </c>
      <c r="B21" s="381" t="s">
        <v>172</v>
      </c>
      <c r="C21" s="400"/>
      <c r="D21" s="243" t="s">
        <v>38</v>
      </c>
      <c r="E21" s="381" t="s">
        <v>143</v>
      </c>
      <c r="F21" s="381" t="s">
        <v>144</v>
      </c>
      <c r="G21" s="383" t="s">
        <v>145</v>
      </c>
      <c r="H21" s="383" t="s">
        <v>146</v>
      </c>
      <c r="I21" s="129"/>
    </row>
    <row r="22" spans="1:10" s="244" customFormat="1" ht="36.75" customHeight="1" x14ac:dyDescent="0.2">
      <c r="A22" s="398"/>
      <c r="B22" s="245" t="s">
        <v>147</v>
      </c>
      <c r="C22" s="246" t="s">
        <v>148</v>
      </c>
      <c r="D22" s="246" t="s">
        <v>173</v>
      </c>
      <c r="E22" s="382"/>
      <c r="F22" s="382"/>
      <c r="G22" s="384"/>
      <c r="H22" s="386"/>
      <c r="I22" s="129"/>
    </row>
    <row r="23" spans="1:10" s="244" customFormat="1" ht="48.75" customHeight="1" thickBot="1" x14ac:dyDescent="0.25">
      <c r="A23" s="399"/>
      <c r="B23" s="396" t="s">
        <v>156</v>
      </c>
      <c r="C23" s="397"/>
      <c r="D23" s="397"/>
      <c r="E23" s="397"/>
      <c r="F23" s="397"/>
      <c r="G23" s="385"/>
      <c r="H23" s="247" t="s">
        <v>1</v>
      </c>
      <c r="I23" s="129"/>
    </row>
    <row r="24" spans="1:10" s="129" customFormat="1" ht="30" customHeight="1" x14ac:dyDescent="0.2">
      <c r="A24" s="110" t="s">
        <v>135</v>
      </c>
      <c r="B24" s="248"/>
      <c r="C24" s="249"/>
      <c r="D24" s="248"/>
      <c r="E24" s="250"/>
      <c r="F24" s="251"/>
      <c r="G24" s="252"/>
      <c r="H24" s="253"/>
    </row>
    <row r="25" spans="1:10" s="261" customFormat="1" ht="30" customHeight="1" thickBot="1" x14ac:dyDescent="0.25">
      <c r="A25" s="265" t="s">
        <v>175</v>
      </c>
      <c r="B25" s="255">
        <f>+'VH AÉREOS NO TRIPULADOS'!E18</f>
        <v>0</v>
      </c>
      <c r="C25" s="256">
        <f>+DEDUCIBLES!F49</f>
        <v>170</v>
      </c>
      <c r="D25" s="255">
        <f>+'EVALUACION ECONOMICA'!G21</f>
        <v>300</v>
      </c>
      <c r="E25" s="257">
        <v>100</v>
      </c>
      <c r="F25" s="258">
        <f>B25+C25+D25+E25</f>
        <v>570</v>
      </c>
      <c r="G25" s="259">
        <v>1</v>
      </c>
      <c r="H25" s="260">
        <f>+F25*G25</f>
        <v>570</v>
      </c>
      <c r="I25" s="228"/>
    </row>
    <row r="26" spans="1:10" ht="18" customHeight="1" thickBot="1" x14ac:dyDescent="0.25">
      <c r="A26" s="401" t="s">
        <v>153</v>
      </c>
      <c r="B26" s="402"/>
      <c r="C26" s="402"/>
      <c r="D26" s="402"/>
      <c r="E26" s="402"/>
      <c r="F26" s="402"/>
      <c r="G26" s="403"/>
      <c r="H26" s="111">
        <f>SUM(H25:H25)</f>
        <v>570</v>
      </c>
    </row>
    <row r="27" spans="1:10" ht="18" customHeight="1" x14ac:dyDescent="0.2">
      <c r="A27" s="270"/>
      <c r="B27" s="270"/>
      <c r="C27" s="270"/>
    </row>
    <row r="28" spans="1:10" ht="18" hidden="1" customHeight="1" x14ac:dyDescent="0.2">
      <c r="A28" s="270"/>
      <c r="B28" s="270"/>
      <c r="C28" s="270"/>
    </row>
    <row r="29" spans="1:10" ht="18" hidden="1" customHeight="1" x14ac:dyDescent="0.2">
      <c r="A29" s="270"/>
      <c r="B29" s="270"/>
      <c r="C29" s="270"/>
    </row>
    <row r="30" spans="1:10" ht="18" hidden="1" customHeight="1" x14ac:dyDescent="0.2">
      <c r="A30" s="270"/>
      <c r="B30" s="270"/>
      <c r="C30" s="270"/>
    </row>
    <row r="31" spans="1:10" ht="18" hidden="1" customHeight="1" x14ac:dyDescent="0.2">
      <c r="A31" s="270"/>
      <c r="B31" s="270"/>
      <c r="C31" s="270"/>
    </row>
    <row r="32" spans="1:10" ht="18" hidden="1" customHeight="1" x14ac:dyDescent="0.2">
      <c r="A32" s="270"/>
      <c r="B32" s="270"/>
      <c r="C32" s="270"/>
    </row>
    <row r="33" spans="1:3" ht="18" hidden="1" customHeight="1" x14ac:dyDescent="0.2">
      <c r="A33" s="270"/>
      <c r="B33" s="270"/>
      <c r="C33" s="270"/>
    </row>
    <row r="34" spans="1:3" ht="18" hidden="1" customHeight="1" x14ac:dyDescent="0.2">
      <c r="A34" s="270"/>
      <c r="B34" s="270"/>
      <c r="C34" s="270"/>
    </row>
    <row r="35" spans="1:3" ht="18" hidden="1" customHeight="1" x14ac:dyDescent="0.2">
      <c r="A35" s="270"/>
      <c r="B35" s="270"/>
      <c r="C35" s="270"/>
    </row>
    <row r="36" spans="1:3" ht="18" hidden="1" customHeight="1" x14ac:dyDescent="0.2">
      <c r="A36" s="270"/>
      <c r="B36" s="270"/>
      <c r="C36" s="270"/>
    </row>
    <row r="37" spans="1:3" ht="18" hidden="1" customHeight="1" x14ac:dyDescent="0.2">
      <c r="A37" s="270"/>
      <c r="B37" s="270"/>
      <c r="C37" s="270"/>
    </row>
    <row r="38" spans="1:3" ht="18" hidden="1" customHeight="1" x14ac:dyDescent="0.2">
      <c r="A38" s="270"/>
      <c r="B38" s="270"/>
      <c r="C38" s="270"/>
    </row>
    <row r="39" spans="1:3" ht="18" hidden="1" customHeight="1" x14ac:dyDescent="0.2">
      <c r="A39" s="270"/>
      <c r="B39" s="270"/>
      <c r="C39" s="270"/>
    </row>
    <row r="40" spans="1:3" ht="18" hidden="1" customHeight="1" x14ac:dyDescent="0.2">
      <c r="A40" s="270"/>
      <c r="B40" s="270"/>
      <c r="C40" s="270"/>
    </row>
    <row r="41" spans="1:3" ht="18" hidden="1" customHeight="1" x14ac:dyDescent="0.2">
      <c r="A41" s="270"/>
      <c r="B41" s="270"/>
      <c r="C41" s="270"/>
    </row>
    <row r="42" spans="1:3" ht="18" hidden="1" customHeight="1" x14ac:dyDescent="0.2">
      <c r="A42" s="270"/>
      <c r="B42" s="270"/>
      <c r="C42" s="270"/>
    </row>
    <row r="43" spans="1:3" ht="18" hidden="1" customHeight="1" x14ac:dyDescent="0.2">
      <c r="A43" s="270"/>
      <c r="B43" s="270"/>
      <c r="C43" s="270"/>
    </row>
    <row r="44" spans="1:3" ht="18" hidden="1" customHeight="1" x14ac:dyDescent="0.2">
      <c r="A44" s="270"/>
      <c r="B44" s="270"/>
      <c r="C44" s="270"/>
    </row>
    <row r="45" spans="1:3" ht="18" hidden="1" customHeight="1" x14ac:dyDescent="0.2">
      <c r="A45" s="270"/>
      <c r="B45" s="270"/>
      <c r="C45" s="270"/>
    </row>
    <row r="46" spans="1:3" ht="18" hidden="1" customHeight="1" x14ac:dyDescent="0.2">
      <c r="A46" s="270"/>
      <c r="B46" s="270"/>
      <c r="C46" s="270"/>
    </row>
    <row r="47" spans="1:3" ht="18" hidden="1" customHeight="1" x14ac:dyDescent="0.2">
      <c r="A47" s="270"/>
      <c r="B47" s="270"/>
      <c r="C47" s="270"/>
    </row>
    <row r="48" spans="1:3" ht="18" hidden="1" customHeight="1" x14ac:dyDescent="0.2">
      <c r="A48" s="270"/>
      <c r="B48" s="270"/>
      <c r="C48" s="270"/>
    </row>
    <row r="49" spans="1:3" ht="18" hidden="1" customHeight="1" x14ac:dyDescent="0.2">
      <c r="A49" s="270"/>
      <c r="B49" s="270"/>
      <c r="C49" s="270"/>
    </row>
    <row r="50" spans="1:3" ht="18" hidden="1" customHeight="1" x14ac:dyDescent="0.2">
      <c r="A50" s="270"/>
      <c r="B50" s="270"/>
      <c r="C50" s="270"/>
    </row>
    <row r="51" spans="1:3" ht="18" hidden="1" customHeight="1" x14ac:dyDescent="0.2">
      <c r="A51" s="270"/>
      <c r="B51" s="270"/>
      <c r="C51" s="270"/>
    </row>
    <row r="52" spans="1:3" ht="18" hidden="1" customHeight="1" x14ac:dyDescent="0.2">
      <c r="A52" s="270"/>
      <c r="B52" s="270"/>
      <c r="C52" s="270"/>
    </row>
    <row r="53" spans="1:3" ht="18" hidden="1" customHeight="1" x14ac:dyDescent="0.2">
      <c r="A53" s="270"/>
      <c r="B53" s="270"/>
      <c r="C53" s="270"/>
    </row>
    <row r="54" spans="1:3" ht="18" hidden="1" customHeight="1" x14ac:dyDescent="0.2">
      <c r="A54" s="270"/>
      <c r="B54" s="270"/>
      <c r="C54" s="270"/>
    </row>
    <row r="55" spans="1:3" ht="18" hidden="1" customHeight="1" x14ac:dyDescent="0.2">
      <c r="A55" s="270"/>
      <c r="B55" s="270"/>
      <c r="C55" s="270"/>
    </row>
    <row r="56" spans="1:3" ht="18" hidden="1" customHeight="1" x14ac:dyDescent="0.2">
      <c r="A56" s="270"/>
      <c r="B56" s="270"/>
      <c r="C56" s="270"/>
    </row>
    <row r="57" spans="1:3" ht="18" hidden="1" customHeight="1" x14ac:dyDescent="0.2">
      <c r="A57" s="270"/>
      <c r="B57" s="270"/>
      <c r="C57" s="270"/>
    </row>
    <row r="58" spans="1:3" ht="18" hidden="1" customHeight="1" x14ac:dyDescent="0.2">
      <c r="A58" s="270"/>
      <c r="B58" s="270"/>
      <c r="C58" s="270"/>
    </row>
    <row r="59" spans="1:3" ht="18" hidden="1" customHeight="1" x14ac:dyDescent="0.2">
      <c r="A59" s="270"/>
      <c r="B59" s="270"/>
      <c r="C59" s="270"/>
    </row>
    <row r="60" spans="1:3" ht="18" hidden="1" customHeight="1" x14ac:dyDescent="0.2">
      <c r="A60" s="270"/>
      <c r="B60" s="270"/>
      <c r="C60" s="270"/>
    </row>
    <row r="61" spans="1:3" ht="18" hidden="1" customHeight="1" x14ac:dyDescent="0.2">
      <c r="A61" s="270"/>
      <c r="B61" s="270"/>
      <c r="C61" s="270"/>
    </row>
    <row r="62" spans="1:3" ht="18" hidden="1" customHeight="1" x14ac:dyDescent="0.2">
      <c r="A62" s="270"/>
      <c r="B62" s="270"/>
      <c r="C62" s="270"/>
    </row>
    <row r="63" spans="1:3" ht="18" hidden="1" customHeight="1" x14ac:dyDescent="0.2">
      <c r="A63" s="270"/>
      <c r="B63" s="270"/>
      <c r="C63" s="270"/>
    </row>
    <row r="64" spans="1:3" ht="18" hidden="1" customHeight="1" x14ac:dyDescent="0.2">
      <c r="A64" s="270"/>
      <c r="B64" s="270"/>
      <c r="C64" s="270"/>
    </row>
    <row r="65" spans="1:3" ht="18" hidden="1" customHeight="1" x14ac:dyDescent="0.2">
      <c r="A65" s="270"/>
      <c r="B65" s="270"/>
      <c r="C65" s="270"/>
    </row>
    <row r="66" spans="1:3" ht="18" hidden="1" customHeight="1" x14ac:dyDescent="0.2">
      <c r="A66" s="270"/>
      <c r="B66" s="270"/>
      <c r="C66" s="270"/>
    </row>
    <row r="67" spans="1:3" ht="18" hidden="1" customHeight="1" x14ac:dyDescent="0.2">
      <c r="A67" s="270"/>
      <c r="B67" s="270"/>
      <c r="C67" s="270"/>
    </row>
    <row r="68" spans="1:3" ht="18" hidden="1" customHeight="1" x14ac:dyDescent="0.2">
      <c r="A68" s="270"/>
      <c r="B68" s="270"/>
      <c r="C68" s="270"/>
    </row>
    <row r="69" spans="1:3" ht="18" hidden="1" customHeight="1" x14ac:dyDescent="0.2">
      <c r="A69" s="270"/>
      <c r="B69" s="270"/>
      <c r="C69" s="270"/>
    </row>
    <row r="70" spans="1:3" ht="18" hidden="1" customHeight="1" x14ac:dyDescent="0.2">
      <c r="A70" s="270"/>
      <c r="B70" s="270"/>
      <c r="C70" s="270"/>
    </row>
    <row r="71" spans="1:3" ht="18" hidden="1" customHeight="1" x14ac:dyDescent="0.2">
      <c r="A71" s="270"/>
      <c r="B71" s="270"/>
      <c r="C71" s="270"/>
    </row>
    <row r="72" spans="1:3" ht="18" hidden="1" customHeight="1" x14ac:dyDescent="0.2">
      <c r="A72" s="270"/>
      <c r="B72" s="270"/>
      <c r="C72" s="270"/>
    </row>
    <row r="73" spans="1:3" ht="18" hidden="1" customHeight="1" x14ac:dyDescent="0.2">
      <c r="A73" s="270"/>
      <c r="B73" s="270"/>
      <c r="C73" s="270"/>
    </row>
    <row r="74" spans="1:3" ht="18" hidden="1" customHeight="1" x14ac:dyDescent="0.2">
      <c r="A74" s="270"/>
      <c r="B74" s="270"/>
      <c r="C74" s="270"/>
    </row>
    <row r="75" spans="1:3" ht="18" hidden="1" customHeight="1" x14ac:dyDescent="0.2">
      <c r="A75" s="270"/>
      <c r="B75" s="270"/>
      <c r="C75" s="270"/>
    </row>
    <row r="76" spans="1:3" ht="18" hidden="1" customHeight="1" x14ac:dyDescent="0.2">
      <c r="A76" s="270"/>
      <c r="B76" s="270"/>
      <c r="C76" s="270"/>
    </row>
    <row r="77" spans="1:3" ht="18" hidden="1" customHeight="1" x14ac:dyDescent="0.2">
      <c r="A77" s="270"/>
      <c r="B77" s="270"/>
      <c r="C77" s="270"/>
    </row>
    <row r="78" spans="1:3" ht="18" hidden="1" customHeight="1" x14ac:dyDescent="0.2">
      <c r="A78" s="270"/>
      <c r="B78" s="270"/>
      <c r="C78" s="270"/>
    </row>
    <row r="79" spans="1:3" ht="18" hidden="1" customHeight="1" x14ac:dyDescent="0.2">
      <c r="A79" s="270"/>
      <c r="B79" s="270"/>
      <c r="C79" s="270"/>
    </row>
    <row r="80" spans="1:3" ht="18" hidden="1" customHeight="1" x14ac:dyDescent="0.2">
      <c r="A80" s="270"/>
      <c r="B80" s="270"/>
      <c r="C80" s="270"/>
    </row>
    <row r="81" spans="1:3" ht="18" hidden="1" customHeight="1" x14ac:dyDescent="0.2">
      <c r="A81" s="270"/>
      <c r="B81" s="270"/>
      <c r="C81" s="270"/>
    </row>
    <row r="82" spans="1:3" ht="18" hidden="1" customHeight="1" x14ac:dyDescent="0.2">
      <c r="A82" s="270"/>
      <c r="B82" s="270"/>
      <c r="C82" s="270"/>
    </row>
    <row r="83" spans="1:3" ht="18" hidden="1" customHeight="1" x14ac:dyDescent="0.2">
      <c r="A83" s="270"/>
      <c r="B83" s="270"/>
      <c r="C83" s="270"/>
    </row>
    <row r="84" spans="1:3" ht="18" hidden="1" customHeight="1" x14ac:dyDescent="0.2">
      <c r="A84" s="270"/>
      <c r="B84" s="270"/>
      <c r="C84" s="270"/>
    </row>
    <row r="85" spans="1:3" ht="18" hidden="1" customHeight="1" x14ac:dyDescent="0.2">
      <c r="A85" s="270"/>
      <c r="B85" s="270"/>
      <c r="C85" s="270"/>
    </row>
    <row r="86" spans="1:3" ht="18" hidden="1" customHeight="1" x14ac:dyDescent="0.2">
      <c r="A86" s="270"/>
      <c r="B86" s="270"/>
      <c r="C86" s="270"/>
    </row>
    <row r="87" spans="1:3" ht="18" hidden="1" customHeight="1" x14ac:dyDescent="0.2">
      <c r="A87" s="270"/>
      <c r="B87" s="270"/>
      <c r="C87" s="270"/>
    </row>
    <row r="88" spans="1:3" ht="18" hidden="1" customHeight="1" x14ac:dyDescent="0.2">
      <c r="A88" s="270"/>
      <c r="B88" s="270"/>
      <c r="C88" s="270"/>
    </row>
    <row r="89" spans="1:3" ht="18" hidden="1" customHeight="1" x14ac:dyDescent="0.2">
      <c r="A89" s="270"/>
      <c r="B89" s="270"/>
      <c r="C89" s="270"/>
    </row>
    <row r="90" spans="1:3" ht="18" hidden="1" customHeight="1" x14ac:dyDescent="0.2">
      <c r="A90" s="270"/>
      <c r="B90" s="270"/>
      <c r="C90" s="270"/>
    </row>
    <row r="91" spans="1:3" ht="18" hidden="1" customHeight="1" x14ac:dyDescent="0.2">
      <c r="A91" s="270"/>
      <c r="B91" s="270"/>
      <c r="C91" s="270"/>
    </row>
    <row r="92" spans="1:3" ht="18" hidden="1" customHeight="1" x14ac:dyDescent="0.2">
      <c r="A92" s="270"/>
      <c r="B92" s="270"/>
      <c r="C92" s="270"/>
    </row>
    <row r="93" spans="1:3" ht="18" hidden="1" customHeight="1" x14ac:dyDescent="0.2">
      <c r="A93" s="270"/>
      <c r="B93" s="270"/>
      <c r="C93" s="270"/>
    </row>
    <row r="94" spans="1:3" ht="18" hidden="1" customHeight="1" x14ac:dyDescent="0.2">
      <c r="A94" s="270"/>
      <c r="B94" s="270"/>
      <c r="C94" s="270"/>
    </row>
    <row r="95" spans="1:3" ht="18" hidden="1" customHeight="1" x14ac:dyDescent="0.2">
      <c r="A95" s="270"/>
      <c r="B95" s="270"/>
      <c r="C95" s="270"/>
    </row>
    <row r="96" spans="1:3" ht="18" hidden="1" customHeight="1" x14ac:dyDescent="0.2">
      <c r="A96" s="270"/>
      <c r="B96" s="270"/>
      <c r="C96" s="270"/>
    </row>
    <row r="97" spans="1:3" ht="18" hidden="1" customHeight="1" x14ac:dyDescent="0.2">
      <c r="A97" s="270"/>
      <c r="B97" s="270"/>
      <c r="C97" s="270"/>
    </row>
    <row r="98" spans="1:3" ht="18" hidden="1" customHeight="1" x14ac:dyDescent="0.2">
      <c r="A98" s="270"/>
      <c r="B98" s="270"/>
      <c r="C98" s="270"/>
    </row>
    <row r="99" spans="1:3" ht="18" hidden="1" customHeight="1" x14ac:dyDescent="0.2">
      <c r="A99" s="270"/>
      <c r="B99" s="270"/>
      <c r="C99" s="270"/>
    </row>
    <row r="100" spans="1:3" ht="18" hidden="1" customHeight="1" x14ac:dyDescent="0.2">
      <c r="A100" s="270"/>
      <c r="B100" s="270"/>
      <c r="C100" s="270"/>
    </row>
    <row r="101" spans="1:3" ht="18" hidden="1" customHeight="1" x14ac:dyDescent="0.2">
      <c r="A101" s="270"/>
      <c r="B101" s="270"/>
      <c r="C101" s="270"/>
    </row>
    <row r="102" spans="1:3" ht="18" hidden="1" customHeight="1" x14ac:dyDescent="0.2">
      <c r="A102" s="270"/>
      <c r="B102" s="270"/>
      <c r="C102" s="270"/>
    </row>
    <row r="103" spans="1:3" ht="18" hidden="1" customHeight="1" x14ac:dyDescent="0.2">
      <c r="A103" s="270"/>
      <c r="B103" s="270"/>
      <c r="C103" s="270"/>
    </row>
    <row r="104" spans="1:3" ht="18" hidden="1" customHeight="1" x14ac:dyDescent="0.2">
      <c r="A104" s="270"/>
      <c r="B104" s="270"/>
      <c r="C104" s="270"/>
    </row>
    <row r="105" spans="1:3" ht="18" hidden="1" customHeight="1" x14ac:dyDescent="0.2">
      <c r="A105" s="270"/>
      <c r="B105" s="270"/>
      <c r="C105" s="270"/>
    </row>
    <row r="106" spans="1:3" ht="18" hidden="1" customHeight="1" x14ac:dyDescent="0.2">
      <c r="A106" s="270"/>
      <c r="B106" s="270"/>
      <c r="C106" s="270"/>
    </row>
    <row r="107" spans="1:3" ht="18" hidden="1" customHeight="1" x14ac:dyDescent="0.2">
      <c r="A107" s="270"/>
      <c r="B107" s="270"/>
      <c r="C107" s="270"/>
    </row>
    <row r="108" spans="1:3" ht="18" hidden="1" customHeight="1" x14ac:dyDescent="0.2">
      <c r="A108" s="270"/>
      <c r="B108" s="270"/>
      <c r="C108" s="270"/>
    </row>
    <row r="109" spans="1:3" ht="18" hidden="1" customHeight="1" x14ac:dyDescent="0.2">
      <c r="A109" s="270"/>
      <c r="B109" s="270"/>
      <c r="C109" s="270"/>
    </row>
    <row r="110" spans="1:3" ht="18" hidden="1" customHeight="1" x14ac:dyDescent="0.2">
      <c r="A110" s="270"/>
      <c r="B110" s="270"/>
      <c r="C110" s="270"/>
    </row>
    <row r="111" spans="1:3" ht="18" hidden="1" customHeight="1" x14ac:dyDescent="0.2">
      <c r="A111" s="270"/>
      <c r="B111" s="270"/>
      <c r="C111" s="270"/>
    </row>
    <row r="112" spans="1:3" ht="18" hidden="1" customHeight="1" x14ac:dyDescent="0.2">
      <c r="A112" s="270"/>
      <c r="B112" s="270"/>
      <c r="C112" s="270"/>
    </row>
    <row r="113" spans="1:3" ht="18" hidden="1" customHeight="1" x14ac:dyDescent="0.2">
      <c r="A113" s="270"/>
      <c r="B113" s="270"/>
      <c r="C113" s="270"/>
    </row>
    <row r="114" spans="1:3" ht="18" hidden="1" customHeight="1" x14ac:dyDescent="0.2">
      <c r="A114" s="270"/>
      <c r="B114" s="270"/>
      <c r="C114" s="270"/>
    </row>
    <row r="115" spans="1:3" ht="18" hidden="1" customHeight="1" x14ac:dyDescent="0.2">
      <c r="A115" s="270"/>
      <c r="B115" s="270"/>
      <c r="C115" s="270"/>
    </row>
    <row r="116" spans="1:3" ht="18" hidden="1" customHeight="1" x14ac:dyDescent="0.2">
      <c r="A116" s="270"/>
      <c r="B116" s="270"/>
      <c r="C116" s="270"/>
    </row>
    <row r="117" spans="1:3" ht="18" hidden="1" customHeight="1" x14ac:dyDescent="0.2">
      <c r="A117" s="270"/>
      <c r="B117" s="270"/>
      <c r="C117" s="270"/>
    </row>
    <row r="118" spans="1:3" ht="18" hidden="1" customHeight="1" x14ac:dyDescent="0.2">
      <c r="A118" s="270"/>
      <c r="B118" s="270"/>
      <c r="C118" s="270"/>
    </row>
    <row r="119" spans="1:3" ht="18" hidden="1" customHeight="1" x14ac:dyDescent="0.2">
      <c r="A119" s="270"/>
      <c r="B119" s="270"/>
      <c r="C119" s="270"/>
    </row>
    <row r="120" spans="1:3" ht="18" hidden="1" customHeight="1" x14ac:dyDescent="0.2">
      <c r="A120" s="270"/>
      <c r="B120" s="270"/>
      <c r="C120" s="270"/>
    </row>
    <row r="121" spans="1:3" ht="18" hidden="1" customHeight="1" x14ac:dyDescent="0.2">
      <c r="A121" s="270"/>
      <c r="B121" s="270"/>
      <c r="C121" s="270"/>
    </row>
    <row r="122" spans="1:3" ht="18" hidden="1" customHeight="1" x14ac:dyDescent="0.2">
      <c r="A122" s="270"/>
      <c r="B122" s="270"/>
      <c r="C122" s="270"/>
    </row>
    <row r="123" spans="1:3" ht="18" hidden="1" customHeight="1" x14ac:dyDescent="0.2">
      <c r="A123" s="270"/>
      <c r="B123" s="270"/>
      <c r="C123" s="270"/>
    </row>
    <row r="124" spans="1:3" ht="18" hidden="1" customHeight="1" x14ac:dyDescent="0.2">
      <c r="A124" s="270"/>
      <c r="B124" s="270"/>
      <c r="C124" s="270"/>
    </row>
    <row r="125" spans="1:3" ht="18" hidden="1" customHeight="1" x14ac:dyDescent="0.2">
      <c r="A125" s="270"/>
      <c r="B125" s="270"/>
      <c r="C125" s="270"/>
    </row>
    <row r="126" spans="1:3" ht="18" hidden="1" customHeight="1" x14ac:dyDescent="0.2">
      <c r="A126" s="270"/>
      <c r="B126" s="270"/>
      <c r="C126" s="270"/>
    </row>
    <row r="127" spans="1:3" ht="18" hidden="1" customHeight="1" x14ac:dyDescent="0.2">
      <c r="A127" s="270"/>
      <c r="B127" s="270"/>
      <c r="C127" s="270"/>
    </row>
    <row r="128" spans="1:3" ht="18" hidden="1" customHeight="1" x14ac:dyDescent="0.2">
      <c r="A128" s="270"/>
      <c r="B128" s="270"/>
      <c r="C128" s="270"/>
    </row>
    <row r="129" spans="1:3" ht="18" hidden="1" customHeight="1" x14ac:dyDescent="0.2">
      <c r="A129" s="270"/>
      <c r="B129" s="270"/>
      <c r="C129" s="270"/>
    </row>
    <row r="130" spans="1:3" ht="18" hidden="1" customHeight="1" x14ac:dyDescent="0.2">
      <c r="A130" s="270"/>
      <c r="B130" s="270"/>
      <c r="C130" s="270"/>
    </row>
    <row r="131" spans="1:3" ht="18" hidden="1" customHeight="1" x14ac:dyDescent="0.2">
      <c r="A131" s="270"/>
      <c r="B131" s="270"/>
      <c r="C131" s="270"/>
    </row>
    <row r="132" spans="1:3" ht="18" hidden="1" customHeight="1" x14ac:dyDescent="0.2">
      <c r="A132" s="270"/>
      <c r="B132" s="270"/>
      <c r="C132" s="270"/>
    </row>
    <row r="133" spans="1:3" ht="18" hidden="1" customHeight="1" x14ac:dyDescent="0.2">
      <c r="A133" s="270"/>
      <c r="B133" s="270"/>
      <c r="C133" s="270"/>
    </row>
    <row r="134" spans="1:3" ht="18" hidden="1" customHeight="1" x14ac:dyDescent="0.2">
      <c r="A134" s="270"/>
      <c r="B134" s="270"/>
      <c r="C134" s="270"/>
    </row>
    <row r="135" spans="1:3" ht="18" hidden="1" customHeight="1" x14ac:dyDescent="0.2">
      <c r="A135" s="270"/>
      <c r="B135" s="270"/>
      <c r="C135" s="270"/>
    </row>
    <row r="136" spans="1:3" ht="18" hidden="1" customHeight="1" x14ac:dyDescent="0.2">
      <c r="A136" s="270"/>
      <c r="B136" s="270"/>
      <c r="C136" s="270"/>
    </row>
    <row r="137" spans="1:3" ht="18" hidden="1" customHeight="1" x14ac:dyDescent="0.2">
      <c r="A137" s="270"/>
      <c r="B137" s="270"/>
      <c r="C137" s="270"/>
    </row>
    <row r="138" spans="1:3" ht="18" hidden="1" customHeight="1" x14ac:dyDescent="0.2">
      <c r="A138" s="270"/>
      <c r="B138" s="270"/>
      <c r="C138" s="270"/>
    </row>
    <row r="139" spans="1:3" ht="18" hidden="1" customHeight="1" x14ac:dyDescent="0.2">
      <c r="A139" s="270"/>
      <c r="B139" s="270"/>
      <c r="C139" s="270"/>
    </row>
    <row r="140" spans="1:3" ht="18" hidden="1" customHeight="1" x14ac:dyDescent="0.2">
      <c r="A140" s="270"/>
      <c r="B140" s="270"/>
      <c r="C140" s="270"/>
    </row>
    <row r="141" spans="1:3" ht="18" hidden="1" customHeight="1" x14ac:dyDescent="0.2">
      <c r="A141" s="270"/>
      <c r="B141" s="270"/>
      <c r="C141" s="270"/>
    </row>
    <row r="142" spans="1:3" ht="18" hidden="1" customHeight="1" x14ac:dyDescent="0.2">
      <c r="A142" s="270"/>
      <c r="B142" s="270"/>
      <c r="C142" s="270"/>
    </row>
    <row r="143" spans="1:3" ht="18" hidden="1" customHeight="1" x14ac:dyDescent="0.2">
      <c r="A143" s="270"/>
      <c r="B143" s="270"/>
      <c r="C143" s="270"/>
    </row>
    <row r="144" spans="1:3" ht="18" hidden="1" customHeight="1" x14ac:dyDescent="0.2">
      <c r="A144" s="270"/>
      <c r="B144" s="270"/>
      <c r="C144" s="270"/>
    </row>
    <row r="145" spans="1:3" ht="18" hidden="1" customHeight="1" x14ac:dyDescent="0.2">
      <c r="A145" s="270"/>
      <c r="B145" s="270"/>
      <c r="C145" s="270"/>
    </row>
    <row r="146" spans="1:3" ht="18" hidden="1" customHeight="1" x14ac:dyDescent="0.2">
      <c r="A146" s="270"/>
      <c r="B146" s="270"/>
      <c r="C146" s="270"/>
    </row>
    <row r="147" spans="1:3" ht="18" hidden="1" customHeight="1" x14ac:dyDescent="0.2">
      <c r="A147" s="270"/>
      <c r="B147" s="270"/>
      <c r="C147" s="270"/>
    </row>
    <row r="148" spans="1:3" ht="18" hidden="1" customHeight="1" x14ac:dyDescent="0.2">
      <c r="A148" s="270"/>
      <c r="B148" s="270"/>
      <c r="C148" s="270"/>
    </row>
    <row r="149" spans="1:3" ht="18" hidden="1" customHeight="1" x14ac:dyDescent="0.2">
      <c r="A149" s="270"/>
      <c r="B149" s="270"/>
      <c r="C149" s="270"/>
    </row>
    <row r="150" spans="1:3" ht="18" hidden="1" customHeight="1" x14ac:dyDescent="0.2">
      <c r="A150" s="270"/>
      <c r="B150" s="270"/>
      <c r="C150" s="270"/>
    </row>
    <row r="151" spans="1:3" ht="18" hidden="1" customHeight="1" x14ac:dyDescent="0.2">
      <c r="A151" s="270"/>
      <c r="B151" s="270"/>
      <c r="C151" s="270"/>
    </row>
    <row r="152" spans="1:3" ht="18" hidden="1" customHeight="1" x14ac:dyDescent="0.2">
      <c r="A152" s="270"/>
      <c r="B152" s="270"/>
      <c r="C152" s="270"/>
    </row>
    <row r="153" spans="1:3" ht="18" hidden="1" customHeight="1" x14ac:dyDescent="0.2">
      <c r="A153" s="270"/>
      <c r="B153" s="270"/>
      <c r="C153" s="270"/>
    </row>
    <row r="154" spans="1:3" ht="18" hidden="1" customHeight="1" x14ac:dyDescent="0.2">
      <c r="A154" s="270"/>
      <c r="B154" s="270"/>
      <c r="C154" s="270"/>
    </row>
    <row r="155" spans="1:3" ht="18" hidden="1" customHeight="1" x14ac:dyDescent="0.2">
      <c r="A155" s="270"/>
      <c r="B155" s="270"/>
      <c r="C155" s="270"/>
    </row>
    <row r="156" spans="1:3" ht="18" hidden="1" customHeight="1" x14ac:dyDescent="0.2">
      <c r="A156" s="270"/>
      <c r="B156" s="270"/>
      <c r="C156" s="270"/>
    </row>
    <row r="157" spans="1:3" ht="18" hidden="1" customHeight="1" x14ac:dyDescent="0.2">
      <c r="A157" s="270"/>
      <c r="B157" s="270"/>
      <c r="C157" s="270"/>
    </row>
    <row r="158" spans="1:3" ht="18" hidden="1" customHeight="1" x14ac:dyDescent="0.2">
      <c r="A158" s="270"/>
      <c r="B158" s="270"/>
      <c r="C158" s="270"/>
    </row>
    <row r="159" spans="1:3" ht="18" hidden="1" customHeight="1" x14ac:dyDescent="0.2">
      <c r="A159" s="270"/>
      <c r="B159" s="270"/>
      <c r="C159" s="270"/>
    </row>
    <row r="160" spans="1:3" ht="18" hidden="1" customHeight="1" x14ac:dyDescent="0.2">
      <c r="A160" s="270"/>
      <c r="B160" s="270"/>
      <c r="C160" s="270"/>
    </row>
    <row r="161" spans="1:3" ht="18" hidden="1" customHeight="1" x14ac:dyDescent="0.2">
      <c r="A161" s="270"/>
      <c r="B161" s="270"/>
      <c r="C161" s="270"/>
    </row>
    <row r="162" spans="1:3" ht="18" hidden="1" customHeight="1" x14ac:dyDescent="0.2">
      <c r="A162" s="270"/>
      <c r="B162" s="270"/>
      <c r="C162" s="270"/>
    </row>
    <row r="163" spans="1:3" ht="18" hidden="1" customHeight="1" x14ac:dyDescent="0.2">
      <c r="A163" s="270"/>
      <c r="B163" s="270"/>
      <c r="C163" s="270"/>
    </row>
    <row r="164" spans="1:3" ht="18" hidden="1" customHeight="1" x14ac:dyDescent="0.2">
      <c r="A164" s="270"/>
      <c r="B164" s="270"/>
      <c r="C164" s="270"/>
    </row>
    <row r="165" spans="1:3" ht="18" hidden="1" customHeight="1" x14ac:dyDescent="0.2">
      <c r="A165" s="270"/>
      <c r="B165" s="270"/>
      <c r="C165" s="270"/>
    </row>
    <row r="166" spans="1:3" ht="18" hidden="1" customHeight="1" x14ac:dyDescent="0.2">
      <c r="A166" s="270"/>
      <c r="B166" s="270"/>
      <c r="C166" s="270"/>
    </row>
    <row r="167" spans="1:3" ht="18" hidden="1" customHeight="1" x14ac:dyDescent="0.2">
      <c r="A167" s="270"/>
      <c r="B167" s="270"/>
      <c r="C167" s="270"/>
    </row>
    <row r="168" spans="1:3" ht="18" hidden="1" customHeight="1" x14ac:dyDescent="0.2">
      <c r="A168" s="270"/>
      <c r="B168" s="270"/>
      <c r="C168" s="270"/>
    </row>
    <row r="169" spans="1:3" ht="18" hidden="1" customHeight="1" x14ac:dyDescent="0.2">
      <c r="A169" s="270"/>
      <c r="B169" s="270"/>
      <c r="C169" s="270"/>
    </row>
    <row r="170" spans="1:3" ht="18" hidden="1" customHeight="1" x14ac:dyDescent="0.2">
      <c r="A170" s="270"/>
      <c r="B170" s="270"/>
      <c r="C170" s="270"/>
    </row>
    <row r="171" spans="1:3" ht="18" hidden="1" customHeight="1" x14ac:dyDescent="0.2">
      <c r="A171" s="270"/>
      <c r="B171" s="270"/>
      <c r="C171" s="270"/>
    </row>
    <row r="172" spans="1:3" ht="18" hidden="1" customHeight="1" x14ac:dyDescent="0.2">
      <c r="A172" s="270"/>
      <c r="B172" s="270"/>
      <c r="C172" s="270"/>
    </row>
    <row r="173" spans="1:3" ht="18" hidden="1" customHeight="1" x14ac:dyDescent="0.2">
      <c r="A173" s="270"/>
      <c r="B173" s="270"/>
      <c r="C173" s="270"/>
    </row>
    <row r="174" spans="1:3" ht="18" hidden="1" customHeight="1" x14ac:dyDescent="0.2">
      <c r="A174" s="270"/>
      <c r="B174" s="270"/>
      <c r="C174" s="270"/>
    </row>
    <row r="175" spans="1:3" ht="18" hidden="1" customHeight="1" x14ac:dyDescent="0.2">
      <c r="A175" s="270"/>
      <c r="B175" s="270"/>
      <c r="C175" s="270"/>
    </row>
    <row r="176" spans="1:3" ht="18" hidden="1" customHeight="1" x14ac:dyDescent="0.2">
      <c r="A176" s="270"/>
      <c r="B176" s="270"/>
      <c r="C176" s="270"/>
    </row>
    <row r="177" spans="1:3" ht="18" hidden="1" customHeight="1" x14ac:dyDescent="0.2">
      <c r="A177" s="270"/>
      <c r="B177" s="270"/>
      <c r="C177" s="270"/>
    </row>
    <row r="178" spans="1:3" ht="18" hidden="1" customHeight="1" x14ac:dyDescent="0.2">
      <c r="A178" s="270"/>
      <c r="B178" s="270"/>
      <c r="C178" s="270"/>
    </row>
    <row r="179" spans="1:3" ht="18" hidden="1" customHeight="1" x14ac:dyDescent="0.2">
      <c r="A179" s="270"/>
      <c r="B179" s="270"/>
      <c r="C179" s="270"/>
    </row>
    <row r="180" spans="1:3" ht="18" hidden="1" customHeight="1" x14ac:dyDescent="0.2">
      <c r="A180" s="270"/>
      <c r="B180" s="270"/>
      <c r="C180" s="270"/>
    </row>
    <row r="181" spans="1:3" ht="18" hidden="1" customHeight="1" x14ac:dyDescent="0.2">
      <c r="A181" s="270"/>
      <c r="B181" s="270"/>
      <c r="C181" s="270"/>
    </row>
    <row r="182" spans="1:3" ht="18" hidden="1" customHeight="1" x14ac:dyDescent="0.2">
      <c r="A182" s="270"/>
      <c r="B182" s="270"/>
      <c r="C182" s="270"/>
    </row>
    <row r="183" spans="1:3" ht="18" hidden="1" customHeight="1" x14ac:dyDescent="0.2">
      <c r="A183" s="270"/>
      <c r="B183" s="270"/>
      <c r="C183" s="270"/>
    </row>
    <row r="184" spans="1:3" ht="18" hidden="1" customHeight="1" x14ac:dyDescent="0.2">
      <c r="A184" s="270"/>
      <c r="B184" s="270"/>
      <c r="C184" s="270"/>
    </row>
    <row r="185" spans="1:3" ht="18" hidden="1" customHeight="1" x14ac:dyDescent="0.2">
      <c r="A185" s="270"/>
      <c r="B185" s="270"/>
      <c r="C185" s="270"/>
    </row>
    <row r="186" spans="1:3" hidden="1" x14ac:dyDescent="0.2">
      <c r="B186" s="113"/>
      <c r="C186" s="113"/>
    </row>
    <row r="187" spans="1:3" hidden="1" x14ac:dyDescent="0.2"/>
    <row r="188" spans="1:3" hidden="1" x14ac:dyDescent="0.2"/>
    <row r="189" spans="1:3" hidden="1" x14ac:dyDescent="0.2"/>
    <row r="190" spans="1:3" hidden="1" x14ac:dyDescent="0.2"/>
    <row r="191" spans="1:3" hidden="1" x14ac:dyDescent="0.2"/>
    <row r="192" spans="1:3"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sheetData>
  <mergeCells count="20">
    <mergeCell ref="B23:F23"/>
    <mergeCell ref="A7:A9"/>
    <mergeCell ref="B7:C7"/>
    <mergeCell ref="H21:H22"/>
    <mergeCell ref="A26:G26"/>
    <mergeCell ref="A18:G18"/>
    <mergeCell ref="A21:A23"/>
    <mergeCell ref="B21:C21"/>
    <mergeCell ref="E21:E22"/>
    <mergeCell ref="F21:F22"/>
    <mergeCell ref="G21:G23"/>
    <mergeCell ref="A1:H1"/>
    <mergeCell ref="E7:E8"/>
    <mergeCell ref="F7:F8"/>
    <mergeCell ref="G7:G9"/>
    <mergeCell ref="H7:H8"/>
    <mergeCell ref="A3:H3"/>
    <mergeCell ref="A5:H5"/>
    <mergeCell ref="A4:H4"/>
    <mergeCell ref="B9:F9"/>
  </mergeCells>
  <printOptions horizontalCentered="1" verticalCentered="1" gridLines="1"/>
  <pageMargins left="0.19685039370078741" right="0" top="1.1023622047244095" bottom="0.59055118110236227" header="0" footer="0.39370078740157483"/>
  <pageSetup orientation="portrait" r:id="rId1"/>
  <headerFooter alignWithMargins="0">
    <oddFooter>&amp;C&amp;P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M32"/>
  <sheetViews>
    <sheetView topLeftCell="A15" zoomScaleNormal="100" zoomScaleSheetLayoutView="75" workbookViewId="0">
      <selection activeCell="B22" sqref="B22"/>
    </sheetView>
  </sheetViews>
  <sheetFormatPr baseColWidth="10" defaultColWidth="0" defaultRowHeight="13.5" zeroHeight="1" x14ac:dyDescent="0.2"/>
  <cols>
    <col min="1" max="1" width="32.28515625" style="108" customWidth="1"/>
    <col min="2" max="2" width="19.7109375" style="109" customWidth="1"/>
    <col min="3" max="3" width="13.7109375" style="109" customWidth="1"/>
    <col min="4" max="4" width="14.7109375" style="109" customWidth="1"/>
    <col min="5" max="5" width="16.7109375" style="109" customWidth="1"/>
    <col min="6" max="6" width="21.140625" style="109" customWidth="1"/>
    <col min="7" max="7" width="11.7109375" style="109" customWidth="1"/>
    <col min="8" max="8" width="10.7109375" style="115" customWidth="1"/>
    <col min="9" max="239" width="11.42578125" style="109" hidden="1" customWidth="1"/>
    <col min="240" max="240" width="2" style="109" hidden="1" customWidth="1"/>
    <col min="241" max="241" width="39.5703125" style="109" hidden="1" customWidth="1"/>
    <col min="242" max="242" width="11.28515625" style="109" hidden="1" customWidth="1"/>
    <col min="243" max="243" width="15.85546875" style="109" hidden="1" customWidth="1"/>
    <col min="244" max="244" width="24.140625" style="109" hidden="1" customWidth="1"/>
    <col min="245" max="245" width="11.7109375" style="109" hidden="1" customWidth="1"/>
    <col min="246" max="246" width="17.140625" style="109" hidden="1" customWidth="1"/>
    <col min="247" max="247" width="14.140625" style="109" hidden="1" customWidth="1"/>
    <col min="248" max="16384" width="15.28515625" style="109" hidden="1"/>
  </cols>
  <sheetData>
    <row r="1" spans="1:8" s="107" customFormat="1" ht="39" customHeight="1" x14ac:dyDescent="0.2">
      <c r="A1" s="415" t="str">
        <f>+PORTADA!A1</f>
        <v>CANAL CAPITAL</v>
      </c>
      <c r="B1" s="415"/>
      <c r="C1" s="415"/>
      <c r="D1" s="415"/>
      <c r="E1" s="415"/>
      <c r="F1" s="415"/>
      <c r="G1" s="415"/>
      <c r="H1" s="114"/>
    </row>
    <row r="2" spans="1:8" ht="15.75" x14ac:dyDescent="0.2">
      <c r="A2" s="227"/>
      <c r="B2" s="228"/>
      <c r="C2" s="228"/>
      <c r="D2" s="228"/>
      <c r="E2" s="228"/>
      <c r="F2" s="228"/>
      <c r="G2" s="228"/>
    </row>
    <row r="3" spans="1:8" s="107" customFormat="1" ht="39" customHeight="1" x14ac:dyDescent="0.2">
      <c r="A3" s="388" t="str">
        <f>+PORTADA!A15</f>
        <v>Convocatoria Pública No. 04 de 2019</v>
      </c>
      <c r="B3" s="388"/>
      <c r="C3" s="388"/>
      <c r="D3" s="388"/>
      <c r="E3" s="388"/>
      <c r="F3" s="388"/>
      <c r="G3" s="388"/>
      <c r="H3" s="114"/>
    </row>
    <row r="4" spans="1:8" ht="91.5" customHeight="1" x14ac:dyDescent="0.2">
      <c r="A4" s="393"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394"/>
      <c r="C4" s="394"/>
      <c r="D4" s="394"/>
      <c r="E4" s="394"/>
      <c r="F4" s="394"/>
      <c r="G4" s="395"/>
    </row>
    <row r="5" spans="1:8" ht="25.5" customHeight="1" x14ac:dyDescent="0.2">
      <c r="A5" s="416" t="s">
        <v>177</v>
      </c>
      <c r="B5" s="416"/>
      <c r="C5" s="416"/>
      <c r="D5" s="416"/>
      <c r="E5" s="416"/>
      <c r="F5" s="416"/>
      <c r="G5" s="416"/>
    </row>
    <row r="6" spans="1:8" ht="9.75" customHeight="1" x14ac:dyDescent="0.2">
      <c r="A6" s="229"/>
      <c r="B6" s="230"/>
      <c r="C6" s="230"/>
      <c r="D6" s="230"/>
      <c r="E6" s="230"/>
      <c r="F6" s="230"/>
      <c r="G6" s="231"/>
    </row>
    <row r="7" spans="1:8" s="117" customFormat="1" ht="5.0999999999999996" customHeight="1" thickBot="1" x14ac:dyDescent="0.25">
      <c r="A7" s="417"/>
      <c r="B7" s="418"/>
      <c r="C7" s="418"/>
      <c r="D7" s="418"/>
      <c r="E7" s="418"/>
      <c r="F7" s="418"/>
      <c r="G7" s="419"/>
      <c r="H7" s="116"/>
    </row>
    <row r="8" spans="1:8" ht="29.25" customHeight="1" x14ac:dyDescent="0.2">
      <c r="A8" s="404" t="str">
        <f>+'[4]EVALUACION ECONOMICA'!A9</f>
        <v>RAMOS</v>
      </c>
      <c r="B8" s="406" t="str">
        <f>+'[4]EVALUACION ECONOMICA'!$B$9</f>
        <v>Valor Asegurado</v>
      </c>
      <c r="C8" s="408" t="s">
        <v>194</v>
      </c>
      <c r="D8" s="412" t="str">
        <f>+CONSOLIDADO!H23</f>
        <v>PROPONENTE 1
MAPFRE SEGUROS GENERALES</v>
      </c>
      <c r="E8" s="413"/>
      <c r="F8" s="413"/>
      <c r="G8" s="414"/>
    </row>
    <row r="9" spans="1:8" ht="72.75" customHeight="1" x14ac:dyDescent="0.2">
      <c r="A9" s="405"/>
      <c r="B9" s="407"/>
      <c r="C9" s="409"/>
      <c r="D9" s="118" t="s">
        <v>122</v>
      </c>
      <c r="E9" s="118" t="s">
        <v>123</v>
      </c>
      <c r="F9" s="118" t="s">
        <v>124</v>
      </c>
      <c r="G9" s="119" t="s">
        <v>125</v>
      </c>
    </row>
    <row r="10" spans="1:8" ht="18" customHeight="1" x14ac:dyDescent="0.2">
      <c r="A10" s="120" t="s">
        <v>62</v>
      </c>
      <c r="B10" s="232"/>
      <c r="C10" s="233"/>
      <c r="D10" s="233"/>
      <c r="E10" s="233"/>
      <c r="F10" s="232"/>
      <c r="G10" s="234"/>
    </row>
    <row r="11" spans="1:8" ht="18" customHeight="1" x14ac:dyDescent="0.2">
      <c r="A11" s="121" t="s">
        <v>126</v>
      </c>
      <c r="B11" s="232">
        <v>47079621022.120003</v>
      </c>
      <c r="C11" s="233">
        <v>365</v>
      </c>
      <c r="D11" s="233">
        <v>1</v>
      </c>
      <c r="E11" s="233">
        <f>+C11+D11</f>
        <v>366</v>
      </c>
      <c r="F11" s="232">
        <v>194938498</v>
      </c>
      <c r="G11" s="234">
        <f>+D11*300/D11</f>
        <v>300</v>
      </c>
    </row>
    <row r="12" spans="1:8" ht="18" customHeight="1" x14ac:dyDescent="0.2">
      <c r="A12" s="122" t="s">
        <v>127</v>
      </c>
      <c r="B12" s="232">
        <v>537310480</v>
      </c>
      <c r="C12" s="233">
        <v>365</v>
      </c>
      <c r="D12" s="233">
        <v>1</v>
      </c>
      <c r="E12" s="233">
        <f t="shared" ref="E12:E17" si="0">+C12+D12</f>
        <v>366</v>
      </c>
      <c r="F12" s="232">
        <v>28851806</v>
      </c>
      <c r="G12" s="234">
        <f t="shared" ref="G12:G17" si="1">+D12*300/D12</f>
        <v>300</v>
      </c>
    </row>
    <row r="13" spans="1:8" ht="36" customHeight="1" x14ac:dyDescent="0.2">
      <c r="A13" s="122" t="s">
        <v>128</v>
      </c>
      <c r="B13" s="232">
        <v>550000000</v>
      </c>
      <c r="C13" s="233">
        <v>365</v>
      </c>
      <c r="D13" s="233">
        <v>1</v>
      </c>
      <c r="E13" s="233">
        <f t="shared" si="0"/>
        <v>366</v>
      </c>
      <c r="F13" s="232">
        <v>34604546</v>
      </c>
      <c r="G13" s="234">
        <f t="shared" si="1"/>
        <v>300</v>
      </c>
    </row>
    <row r="14" spans="1:8" ht="18" customHeight="1" x14ac:dyDescent="0.2">
      <c r="A14" s="122" t="s">
        <v>129</v>
      </c>
      <c r="B14" s="232">
        <v>50000000</v>
      </c>
      <c r="C14" s="233">
        <v>365</v>
      </c>
      <c r="D14" s="233">
        <v>1</v>
      </c>
      <c r="E14" s="233">
        <f t="shared" si="0"/>
        <v>366</v>
      </c>
      <c r="F14" s="232">
        <v>119326</v>
      </c>
      <c r="G14" s="234">
        <f t="shared" si="1"/>
        <v>300</v>
      </c>
    </row>
    <row r="15" spans="1:8" ht="18" customHeight="1" x14ac:dyDescent="0.2">
      <c r="A15" s="122" t="s">
        <v>132</v>
      </c>
      <c r="B15" s="232">
        <v>500000000</v>
      </c>
      <c r="C15" s="233">
        <v>365</v>
      </c>
      <c r="D15" s="233">
        <v>1</v>
      </c>
      <c r="E15" s="233">
        <f t="shared" si="0"/>
        <v>366</v>
      </c>
      <c r="F15" s="232">
        <v>1193260</v>
      </c>
      <c r="G15" s="234">
        <f t="shared" si="1"/>
        <v>300</v>
      </c>
    </row>
    <row r="16" spans="1:8" ht="30" customHeight="1" x14ac:dyDescent="0.2">
      <c r="A16" s="122" t="s">
        <v>130</v>
      </c>
      <c r="B16" s="232">
        <v>5005000000</v>
      </c>
      <c r="C16" s="233">
        <v>365</v>
      </c>
      <c r="D16" s="233">
        <v>1</v>
      </c>
      <c r="E16" s="233">
        <f t="shared" si="0"/>
        <v>366</v>
      </c>
      <c r="F16" s="232">
        <v>31055792</v>
      </c>
      <c r="G16" s="234">
        <f t="shared" si="1"/>
        <v>300</v>
      </c>
    </row>
    <row r="17" spans="1:8" ht="35.25" customHeight="1" thickBot="1" x14ac:dyDescent="0.25">
      <c r="A17" s="123" t="s">
        <v>54</v>
      </c>
      <c r="B17" s="232">
        <v>3600000000</v>
      </c>
      <c r="C17" s="233">
        <v>365</v>
      </c>
      <c r="D17" s="233">
        <v>1</v>
      </c>
      <c r="E17" s="233">
        <f t="shared" si="0"/>
        <v>366</v>
      </c>
      <c r="F17" s="232">
        <v>352011781</v>
      </c>
      <c r="G17" s="234">
        <f t="shared" si="1"/>
        <v>300</v>
      </c>
    </row>
    <row r="18" spans="1:8" s="129" customFormat="1" ht="18" customHeight="1" thickBot="1" x14ac:dyDescent="0.25">
      <c r="A18" s="124" t="s">
        <v>134</v>
      </c>
      <c r="B18" s="125"/>
      <c r="C18" s="126"/>
      <c r="D18" s="126"/>
      <c r="E18" s="126"/>
      <c r="F18" s="125">
        <f>SUM(F11:F17)</f>
        <v>642775009</v>
      </c>
      <c r="G18" s="127"/>
      <c r="H18" s="128"/>
    </row>
    <row r="19" spans="1:8" s="129" customFormat="1" ht="18" customHeight="1" thickBot="1" x14ac:dyDescent="0.25">
      <c r="A19" s="124" t="s">
        <v>131</v>
      </c>
      <c r="B19" s="125"/>
      <c r="C19" s="126"/>
      <c r="D19" s="126"/>
      <c r="E19" s="126"/>
      <c r="F19" s="235">
        <v>642813834</v>
      </c>
      <c r="G19" s="127"/>
      <c r="H19" s="128"/>
    </row>
    <row r="20" spans="1:8" s="129" customFormat="1" ht="18" customHeight="1" x14ac:dyDescent="0.2">
      <c r="A20" s="120" t="s">
        <v>135</v>
      </c>
      <c r="B20" s="130"/>
      <c r="C20" s="131"/>
      <c r="D20" s="131"/>
      <c r="E20" s="131"/>
      <c r="F20" s="132"/>
      <c r="G20" s="133"/>
      <c r="H20" s="128"/>
    </row>
    <row r="21" spans="1:8" ht="30.75" customHeight="1" thickBot="1" x14ac:dyDescent="0.25">
      <c r="A21" s="134" t="s">
        <v>133</v>
      </c>
      <c r="B21" s="232">
        <v>5449000</v>
      </c>
      <c r="C21" s="233">
        <v>365</v>
      </c>
      <c r="D21" s="233">
        <v>1</v>
      </c>
      <c r="E21" s="233">
        <f>SUM(C21:D21)</f>
        <v>366</v>
      </c>
      <c r="F21" s="232">
        <v>5692174</v>
      </c>
      <c r="G21" s="234">
        <f>+D21*300/D21</f>
        <v>300</v>
      </c>
    </row>
    <row r="22" spans="1:8" s="129" customFormat="1" ht="34.5" customHeight="1" thickBot="1" x14ac:dyDescent="0.25">
      <c r="A22" s="124" t="s">
        <v>136</v>
      </c>
      <c r="B22" s="125"/>
      <c r="C22" s="126"/>
      <c r="D22" s="126"/>
      <c r="E22" s="126"/>
      <c r="F22" s="125">
        <f>SUM(F21)</f>
        <v>5692174</v>
      </c>
      <c r="G22" s="127"/>
      <c r="H22" s="128"/>
    </row>
    <row r="23" spans="1:8" s="136" customFormat="1" ht="29.25" customHeight="1" thickBot="1" x14ac:dyDescent="0.25">
      <c r="A23" s="124" t="s">
        <v>131</v>
      </c>
      <c r="B23" s="125"/>
      <c r="C23" s="126"/>
      <c r="D23" s="126"/>
      <c r="E23" s="126"/>
      <c r="F23" s="235">
        <v>5692174</v>
      </c>
      <c r="G23" s="127"/>
      <c r="H23" s="135"/>
    </row>
    <row r="24" spans="1:8" s="129" customFormat="1" ht="18" customHeight="1" x14ac:dyDescent="0.2">
      <c r="A24" s="120" t="s">
        <v>137</v>
      </c>
      <c r="B24" s="130"/>
      <c r="C24" s="131"/>
      <c r="D24" s="131"/>
      <c r="E24" s="131"/>
      <c r="F24" s="132"/>
      <c r="G24" s="133"/>
      <c r="H24" s="128"/>
    </row>
    <row r="25" spans="1:8" ht="30.75" customHeight="1" thickBot="1" x14ac:dyDescent="0.25">
      <c r="A25" s="134" t="s">
        <v>138</v>
      </c>
      <c r="B25" s="232" t="s">
        <v>141</v>
      </c>
      <c r="C25" s="233"/>
      <c r="D25" s="233"/>
      <c r="E25" s="232" t="s">
        <v>140</v>
      </c>
      <c r="F25" s="232" t="s">
        <v>140</v>
      </c>
      <c r="G25" s="236">
        <v>0</v>
      </c>
    </row>
    <row r="26" spans="1:8" s="129" customFormat="1" ht="54" customHeight="1" thickBot="1" x14ac:dyDescent="0.25">
      <c r="A26" s="124" t="s">
        <v>139</v>
      </c>
      <c r="B26" s="125"/>
      <c r="C26" s="126"/>
      <c r="D26" s="126"/>
      <c r="E26" s="125" t="s">
        <v>140</v>
      </c>
      <c r="F26" s="125" t="s">
        <v>140</v>
      </c>
      <c r="G26" s="127">
        <v>0</v>
      </c>
      <c r="H26" s="128"/>
    </row>
    <row r="27" spans="1:8" s="129" customFormat="1" ht="18" customHeight="1" thickBot="1" x14ac:dyDescent="0.25">
      <c r="A27" s="124" t="s">
        <v>131</v>
      </c>
      <c r="B27" s="125"/>
      <c r="C27" s="126"/>
      <c r="D27" s="126"/>
      <c r="E27" s="126"/>
      <c r="F27" s="235">
        <v>2455500</v>
      </c>
      <c r="G27" s="127"/>
      <c r="H27" s="128"/>
    </row>
    <row r="28" spans="1:8" s="107" customFormat="1" ht="38.25" customHeight="1" thickBot="1" x14ac:dyDescent="0.3">
      <c r="A28" s="410" t="s">
        <v>142</v>
      </c>
      <c r="B28" s="411"/>
      <c r="C28" s="237"/>
      <c r="D28" s="238"/>
      <c r="E28" s="238"/>
      <c r="F28" s="125">
        <f>SUM(F18+F22)</f>
        <v>648467183</v>
      </c>
      <c r="G28" s="239"/>
      <c r="H28" s="114"/>
    </row>
    <row r="29" spans="1:8" ht="18" customHeight="1" x14ac:dyDescent="0.2">
      <c r="A29" s="137"/>
      <c r="B29" s="112"/>
      <c r="C29" s="112"/>
      <c r="D29" s="112"/>
      <c r="E29" s="112"/>
      <c r="F29" s="112"/>
      <c r="G29" s="112"/>
    </row>
    <row r="30" spans="1:8" hidden="1" x14ac:dyDescent="0.2"/>
    <row r="31" spans="1:8" ht="16.5" hidden="1" x14ac:dyDescent="0.2">
      <c r="A31" s="138"/>
    </row>
    <row r="32" spans="1:8" hidden="1" x14ac:dyDescent="0.2">
      <c r="F32" s="139"/>
    </row>
  </sheetData>
  <mergeCells count="10">
    <mergeCell ref="A1:G1"/>
    <mergeCell ref="A3:G3"/>
    <mergeCell ref="A4:G4"/>
    <mergeCell ref="A5:G5"/>
    <mergeCell ref="A7:G7"/>
    <mergeCell ref="A8:A9"/>
    <mergeCell ref="B8:B9"/>
    <mergeCell ref="C8:C9"/>
    <mergeCell ref="A28:B28"/>
    <mergeCell ref="D8:G8"/>
  </mergeCells>
  <printOptions horizontalCentered="1" verticalCentered="1" gridLines="1"/>
  <pageMargins left="0.19685039370078741" right="0" top="0.74803149606299213" bottom="0.39370078740157483" header="0" footer="0"/>
  <pageSetup scale="76" orientation="portrait" r:id="rId1"/>
  <headerFooter alignWithMargins="0">
    <oddFooter>&amp;C&amp;P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T56"/>
  <sheetViews>
    <sheetView zoomScaleNormal="100" zoomScaleSheetLayoutView="100" workbookViewId="0">
      <selection activeCell="F50" sqref="F50"/>
    </sheetView>
  </sheetViews>
  <sheetFormatPr baseColWidth="10" defaultColWidth="0" defaultRowHeight="16.5" zeroHeight="1" x14ac:dyDescent="0.3"/>
  <cols>
    <col min="1" max="1" width="43.140625" style="91" customWidth="1"/>
    <col min="2" max="2" width="19.5703125" style="91" customWidth="1"/>
    <col min="3" max="3" width="20" style="142" customWidth="1"/>
    <col min="4" max="4" width="12.140625" style="142" customWidth="1"/>
    <col min="5" max="5" width="11.7109375" style="142" customWidth="1"/>
    <col min="6" max="6" width="13.7109375" style="142" customWidth="1"/>
    <col min="7" max="7" width="10.7109375" style="143" customWidth="1"/>
    <col min="8" max="20" width="0" style="140" hidden="1" customWidth="1"/>
    <col min="21" max="16384" width="11.42578125" style="141" hidden="1"/>
  </cols>
  <sheetData>
    <row r="1" spans="1:20" ht="21.75" customHeight="1" x14ac:dyDescent="0.35">
      <c r="A1" s="433" t="str">
        <f>+PORTADA!A1</f>
        <v>CANAL CAPITAL</v>
      </c>
      <c r="B1" s="434"/>
      <c r="C1" s="434"/>
      <c r="D1" s="434"/>
      <c r="E1" s="434"/>
      <c r="F1" s="435"/>
    </row>
    <row r="2" spans="1:20" s="144" customFormat="1" x14ac:dyDescent="0.3">
      <c r="A2" s="170"/>
      <c r="B2" s="163"/>
      <c r="C2" s="182"/>
      <c r="D2" s="182"/>
      <c r="E2" s="182"/>
      <c r="F2" s="183"/>
      <c r="G2" s="143"/>
      <c r="H2" s="143"/>
      <c r="I2" s="143"/>
      <c r="J2" s="143"/>
      <c r="K2" s="143"/>
      <c r="L2" s="143"/>
      <c r="M2" s="143"/>
      <c r="N2" s="143"/>
      <c r="O2" s="143"/>
      <c r="P2" s="143"/>
      <c r="Q2" s="143"/>
      <c r="R2" s="143"/>
      <c r="S2" s="143"/>
      <c r="T2" s="143"/>
    </row>
    <row r="3" spans="1:20" ht="21.75" customHeight="1" x14ac:dyDescent="0.3">
      <c r="A3" s="438" t="str">
        <f>+PORTADA!A15</f>
        <v>Convocatoria Pública No. 04 de 2019</v>
      </c>
      <c r="B3" s="439"/>
      <c r="C3" s="439"/>
      <c r="D3" s="439"/>
      <c r="E3" s="439"/>
      <c r="F3" s="440"/>
    </row>
    <row r="4" spans="1:20" ht="62.25" customHeight="1" x14ac:dyDescent="0.3">
      <c r="A4" s="354"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1"/>
      <c r="C4" s="441"/>
      <c r="D4" s="441"/>
      <c r="E4" s="441"/>
      <c r="F4" s="442"/>
    </row>
    <row r="5" spans="1:20" s="144" customFormat="1" x14ac:dyDescent="0.3">
      <c r="A5" s="184"/>
      <c r="B5" s="185"/>
      <c r="C5" s="185"/>
      <c r="D5" s="185"/>
      <c r="E5" s="185"/>
      <c r="F5" s="186"/>
      <c r="G5" s="143"/>
      <c r="H5" s="143"/>
      <c r="I5" s="143"/>
      <c r="J5" s="143"/>
      <c r="K5" s="143"/>
      <c r="L5" s="143"/>
      <c r="M5" s="143"/>
      <c r="N5" s="143"/>
      <c r="O5" s="143"/>
      <c r="P5" s="143"/>
      <c r="Q5" s="143"/>
      <c r="R5" s="143"/>
      <c r="S5" s="143"/>
      <c r="T5" s="143"/>
    </row>
    <row r="6" spans="1:20" ht="27.75" customHeight="1" x14ac:dyDescent="0.3">
      <c r="A6" s="443" t="s">
        <v>178</v>
      </c>
      <c r="B6" s="444"/>
      <c r="C6" s="444"/>
      <c r="D6" s="444"/>
      <c r="E6" s="444"/>
      <c r="F6" s="445"/>
    </row>
    <row r="7" spans="1:20" s="144" customFormat="1" x14ac:dyDescent="0.3">
      <c r="A7" s="187"/>
      <c r="B7" s="188"/>
      <c r="C7" s="182"/>
      <c r="D7" s="182"/>
      <c r="E7" s="182"/>
      <c r="F7" s="183"/>
    </row>
    <row r="8" spans="1:20" ht="29.25" customHeight="1" x14ac:dyDescent="0.3">
      <c r="A8" s="436" t="s">
        <v>121</v>
      </c>
      <c r="B8" s="437"/>
      <c r="C8" s="430" t="str">
        <f>+CONSOLIDADO!H9</f>
        <v>PROPONENTE 1
MAPFRE SEGUROS GENERALES</v>
      </c>
      <c r="D8" s="431"/>
      <c r="E8" s="431"/>
      <c r="F8" s="432"/>
    </row>
    <row r="9" spans="1:20" ht="31.5" x14ac:dyDescent="0.3">
      <c r="A9" s="446" t="s">
        <v>279</v>
      </c>
      <c r="B9" s="447"/>
      <c r="C9" s="189" t="s">
        <v>285</v>
      </c>
      <c r="D9" s="189" t="s">
        <v>283</v>
      </c>
      <c r="E9" s="189" t="s">
        <v>284</v>
      </c>
      <c r="F9" s="190" t="s">
        <v>125</v>
      </c>
    </row>
    <row r="10" spans="1:20" ht="31.5" x14ac:dyDescent="0.3">
      <c r="A10" s="426" t="s">
        <v>2</v>
      </c>
      <c r="B10" s="427"/>
      <c r="C10" s="155" t="s">
        <v>195</v>
      </c>
      <c r="D10" s="155">
        <v>20</v>
      </c>
      <c r="E10" s="155">
        <v>150</v>
      </c>
      <c r="F10" s="176">
        <f>+(D10+E10)/5</f>
        <v>34</v>
      </c>
    </row>
    <row r="11" spans="1:20" ht="47.25" x14ac:dyDescent="0.3">
      <c r="A11" s="426" t="s">
        <v>3</v>
      </c>
      <c r="B11" s="427"/>
      <c r="C11" s="155" t="s">
        <v>280</v>
      </c>
      <c r="D11" s="155">
        <v>20</v>
      </c>
      <c r="E11" s="155">
        <v>50</v>
      </c>
      <c r="F11" s="176">
        <f t="shared" ref="F11:F14" si="0">+(D11+E11)/5</f>
        <v>14</v>
      </c>
    </row>
    <row r="12" spans="1:20" ht="47.25" x14ac:dyDescent="0.3">
      <c r="A12" s="426" t="s">
        <v>4</v>
      </c>
      <c r="B12" s="427"/>
      <c r="C12" s="155" t="s">
        <v>281</v>
      </c>
      <c r="D12" s="155">
        <v>20</v>
      </c>
      <c r="E12" s="155">
        <v>50</v>
      </c>
      <c r="F12" s="176">
        <f t="shared" si="0"/>
        <v>14</v>
      </c>
    </row>
    <row r="13" spans="1:20" ht="47.25" x14ac:dyDescent="0.3">
      <c r="A13" s="426" t="s">
        <v>5</v>
      </c>
      <c r="B13" s="427"/>
      <c r="C13" s="155" t="s">
        <v>280</v>
      </c>
      <c r="D13" s="155">
        <v>20</v>
      </c>
      <c r="E13" s="155">
        <v>50</v>
      </c>
      <c r="F13" s="176">
        <f t="shared" si="0"/>
        <v>14</v>
      </c>
    </row>
    <row r="14" spans="1:20" ht="47.25" x14ac:dyDescent="0.3">
      <c r="A14" s="426" t="s">
        <v>7</v>
      </c>
      <c r="B14" s="427"/>
      <c r="C14" s="155" t="s">
        <v>281</v>
      </c>
      <c r="D14" s="155">
        <v>20</v>
      </c>
      <c r="E14" s="155">
        <v>50</v>
      </c>
      <c r="F14" s="176">
        <f t="shared" si="0"/>
        <v>14</v>
      </c>
    </row>
    <row r="15" spans="1:20" ht="20.25" customHeight="1" x14ac:dyDescent="0.3">
      <c r="A15" s="424" t="s">
        <v>65</v>
      </c>
      <c r="B15" s="425"/>
      <c r="C15" s="192"/>
      <c r="D15" s="193">
        <f>SUM(D10:D14)/5</f>
        <v>20</v>
      </c>
      <c r="E15" s="193">
        <f>SUM(E10:E14)/5</f>
        <v>70</v>
      </c>
      <c r="F15" s="195">
        <f>SUM(F10:F14)</f>
        <v>90</v>
      </c>
      <c r="G15" s="144"/>
      <c r="H15" s="141"/>
      <c r="I15" s="141"/>
      <c r="J15" s="141"/>
      <c r="K15" s="141"/>
      <c r="L15" s="141"/>
      <c r="M15" s="141"/>
      <c r="N15" s="141"/>
      <c r="O15" s="141"/>
      <c r="P15" s="141"/>
      <c r="Q15" s="141"/>
      <c r="R15" s="141"/>
      <c r="S15" s="141"/>
      <c r="T15" s="141"/>
    </row>
    <row r="16" spans="1:20" ht="18.75" customHeight="1" x14ac:dyDescent="0.3">
      <c r="A16" s="420" t="s">
        <v>158</v>
      </c>
      <c r="B16" s="421"/>
      <c r="C16" s="196"/>
      <c r="D16" s="322">
        <f>SUM(D10:D14)/5</f>
        <v>20</v>
      </c>
      <c r="E16" s="323">
        <f>SUM(E10:E14)/5</f>
        <v>70</v>
      </c>
      <c r="F16" s="197">
        <f>+D15+E15</f>
        <v>90</v>
      </c>
    </row>
    <row r="17" spans="1:20" ht="26.25" customHeight="1" x14ac:dyDescent="0.3">
      <c r="A17" s="198"/>
      <c r="B17" s="199"/>
      <c r="C17" s="199"/>
      <c r="D17" s="199"/>
      <c r="E17" s="199"/>
      <c r="F17" s="200"/>
      <c r="G17" s="144"/>
      <c r="H17" s="141"/>
      <c r="I17" s="141"/>
      <c r="J17" s="141"/>
      <c r="K17" s="141"/>
      <c r="L17" s="141"/>
      <c r="M17" s="141"/>
      <c r="N17" s="141"/>
      <c r="O17" s="141"/>
      <c r="P17" s="141"/>
      <c r="Q17" s="141"/>
      <c r="R17" s="141"/>
      <c r="S17" s="141"/>
      <c r="T17" s="141"/>
    </row>
    <row r="18" spans="1:20" ht="31.5" customHeight="1" x14ac:dyDescent="0.3">
      <c r="A18" s="422" t="s">
        <v>282</v>
      </c>
      <c r="B18" s="423"/>
      <c r="C18" s="201" t="s">
        <v>285</v>
      </c>
      <c r="D18" s="201" t="s">
        <v>283</v>
      </c>
      <c r="E18" s="201" t="s">
        <v>284</v>
      </c>
      <c r="F18" s="202" t="s">
        <v>125</v>
      </c>
    </row>
    <row r="19" spans="1:20" ht="45" customHeight="1" x14ac:dyDescent="0.3">
      <c r="A19" s="426" t="s">
        <v>50</v>
      </c>
      <c r="B19" s="427"/>
      <c r="C19" s="204" t="s">
        <v>160</v>
      </c>
      <c r="D19" s="155">
        <v>150</v>
      </c>
      <c r="E19" s="155">
        <v>150</v>
      </c>
      <c r="F19" s="176">
        <f>+(D19+E19)/3</f>
        <v>100</v>
      </c>
    </row>
    <row r="20" spans="1:20" ht="51" customHeight="1" x14ac:dyDescent="0.3">
      <c r="A20" s="426" t="s">
        <v>51</v>
      </c>
      <c r="B20" s="427"/>
      <c r="C20" s="203" t="s">
        <v>119</v>
      </c>
      <c r="D20" s="155">
        <v>50</v>
      </c>
      <c r="E20" s="155">
        <v>150</v>
      </c>
      <c r="F20" s="324">
        <f t="shared" ref="F20:F21" si="1">+(D20+E20)/3</f>
        <v>66.666666666666671</v>
      </c>
    </row>
    <row r="21" spans="1:20" ht="45.75" customHeight="1" x14ac:dyDescent="0.3">
      <c r="A21" s="426" t="s">
        <v>53</v>
      </c>
      <c r="B21" s="427"/>
      <c r="C21" s="203" t="s">
        <v>119</v>
      </c>
      <c r="D21" s="155">
        <v>50</v>
      </c>
      <c r="E21" s="155">
        <v>150</v>
      </c>
      <c r="F21" s="324">
        <f t="shared" si="1"/>
        <v>66.666666666666671</v>
      </c>
    </row>
    <row r="22" spans="1:20" ht="20.25" customHeight="1" x14ac:dyDescent="0.3">
      <c r="A22" s="424" t="s">
        <v>69</v>
      </c>
      <c r="B22" s="425"/>
      <c r="C22" s="192"/>
      <c r="D22" s="326">
        <f>(D19+D20+D21)/3</f>
        <v>83.333333333333329</v>
      </c>
      <c r="E22" s="326">
        <f>(E19+E20+E21)/3</f>
        <v>150</v>
      </c>
      <c r="F22" s="325">
        <f>(F19+F20+F21)</f>
        <v>233.33333333333337</v>
      </c>
      <c r="G22" s="144"/>
      <c r="H22" s="141"/>
      <c r="I22" s="141"/>
      <c r="J22" s="141"/>
      <c r="K22" s="141"/>
      <c r="L22" s="141"/>
      <c r="M22" s="141"/>
      <c r="N22" s="141"/>
      <c r="O22" s="141"/>
      <c r="P22" s="141"/>
      <c r="Q22" s="141"/>
      <c r="R22" s="141"/>
      <c r="S22" s="141"/>
      <c r="T22" s="141"/>
    </row>
    <row r="23" spans="1:20" x14ac:dyDescent="0.3">
      <c r="A23" s="420" t="s">
        <v>159</v>
      </c>
      <c r="B23" s="421"/>
      <c r="C23" s="206"/>
      <c r="D23" s="207"/>
      <c r="E23" s="216">
        <f>SUM(D22:E22)</f>
        <v>233.33333333333331</v>
      </c>
      <c r="F23" s="197">
        <f>D22+E22</f>
        <v>233.33333333333331</v>
      </c>
    </row>
    <row r="24" spans="1:20" s="144" customFormat="1" ht="37.5" customHeight="1" x14ac:dyDescent="0.3">
      <c r="A24" s="209"/>
      <c r="B24" s="210"/>
      <c r="C24" s="211"/>
      <c r="D24" s="212"/>
      <c r="E24" s="213"/>
      <c r="F24" s="214"/>
    </row>
    <row r="25" spans="1:20" ht="31.5" customHeight="1" x14ac:dyDescent="0.3">
      <c r="A25" s="422" t="s">
        <v>286</v>
      </c>
      <c r="B25" s="423"/>
      <c r="C25" s="201" t="s">
        <v>285</v>
      </c>
      <c r="D25" s="201" t="s">
        <v>283</v>
      </c>
      <c r="E25" s="201" t="s">
        <v>284</v>
      </c>
      <c r="F25" s="202" t="s">
        <v>125</v>
      </c>
    </row>
    <row r="26" spans="1:20" x14ac:dyDescent="0.3">
      <c r="A26" s="426" t="s">
        <v>6</v>
      </c>
      <c r="B26" s="427"/>
      <c r="C26" s="204" t="s">
        <v>160</v>
      </c>
      <c r="D26" s="155">
        <v>150</v>
      </c>
      <c r="E26" s="155">
        <v>150</v>
      </c>
      <c r="F26" s="324">
        <f t="shared" ref="F26:F28" si="2">+(D26+E26)/3</f>
        <v>100</v>
      </c>
    </row>
    <row r="27" spans="1:20" x14ac:dyDescent="0.3">
      <c r="A27" s="426" t="s">
        <v>8</v>
      </c>
      <c r="B27" s="427"/>
      <c r="C27" s="204" t="s">
        <v>160</v>
      </c>
      <c r="D27" s="155">
        <v>150</v>
      </c>
      <c r="E27" s="155">
        <v>150</v>
      </c>
      <c r="F27" s="324">
        <f t="shared" si="2"/>
        <v>100</v>
      </c>
    </row>
    <row r="28" spans="1:20" x14ac:dyDescent="0.3">
      <c r="A28" s="426" t="s">
        <v>7</v>
      </c>
      <c r="B28" s="427"/>
      <c r="C28" s="204" t="s">
        <v>160</v>
      </c>
      <c r="D28" s="155">
        <v>150</v>
      </c>
      <c r="E28" s="155">
        <v>150</v>
      </c>
      <c r="F28" s="324">
        <f t="shared" si="2"/>
        <v>100</v>
      </c>
    </row>
    <row r="29" spans="1:20" ht="20.25" customHeight="1" x14ac:dyDescent="0.3">
      <c r="A29" s="424" t="s">
        <v>69</v>
      </c>
      <c r="B29" s="425"/>
      <c r="C29" s="192"/>
      <c r="D29" s="146">
        <f>(D26+D27+D28)/3</f>
        <v>150</v>
      </c>
      <c r="E29" s="146">
        <f>(E26+E27+E28)/3</f>
        <v>150</v>
      </c>
      <c r="F29" s="205">
        <f>(F26+F27+F28)</f>
        <v>300</v>
      </c>
      <c r="G29" s="144"/>
      <c r="H29" s="141"/>
      <c r="I29" s="141"/>
      <c r="J29" s="141"/>
      <c r="K29" s="141"/>
      <c r="L29" s="141"/>
      <c r="M29" s="141"/>
      <c r="N29" s="141"/>
      <c r="O29" s="141"/>
      <c r="P29" s="141"/>
      <c r="Q29" s="141"/>
      <c r="R29" s="141"/>
      <c r="S29" s="141"/>
      <c r="T29" s="141"/>
    </row>
    <row r="30" spans="1:20" ht="24.75" customHeight="1" x14ac:dyDescent="0.3">
      <c r="A30" s="420" t="s">
        <v>161</v>
      </c>
      <c r="B30" s="421"/>
      <c r="C30" s="206"/>
      <c r="D30" s="215"/>
      <c r="E30" s="216"/>
      <c r="F30" s="208">
        <f>SUM(D29:E29)</f>
        <v>300</v>
      </c>
    </row>
    <row r="31" spans="1:20" ht="35.25" customHeight="1" x14ac:dyDescent="0.3">
      <c r="A31" s="187"/>
      <c r="B31" s="188"/>
      <c r="C31" s="217"/>
      <c r="D31" s="218"/>
      <c r="E31" s="219"/>
      <c r="F31" s="220"/>
      <c r="G31" s="144"/>
      <c r="H31" s="141"/>
      <c r="I31" s="141"/>
      <c r="J31" s="141"/>
      <c r="K31" s="141"/>
      <c r="L31" s="141"/>
      <c r="M31" s="141"/>
      <c r="N31" s="141"/>
      <c r="O31" s="141"/>
      <c r="P31" s="141"/>
      <c r="Q31" s="141"/>
      <c r="R31" s="141"/>
      <c r="S31" s="141"/>
      <c r="T31" s="141"/>
    </row>
    <row r="32" spans="1:20" ht="31.5" customHeight="1" x14ac:dyDescent="0.3">
      <c r="A32" s="422" t="s">
        <v>287</v>
      </c>
      <c r="B32" s="423"/>
      <c r="C32" s="201" t="s">
        <v>285</v>
      </c>
      <c r="D32" s="201" t="s">
        <v>283</v>
      </c>
      <c r="E32" s="201" t="s">
        <v>284</v>
      </c>
      <c r="F32" s="202" t="s">
        <v>125</v>
      </c>
    </row>
    <row r="33" spans="1:20" ht="45" customHeight="1" x14ac:dyDescent="0.3">
      <c r="A33" s="428" t="s">
        <v>52</v>
      </c>
      <c r="B33" s="429"/>
      <c r="C33" s="221" t="s">
        <v>120</v>
      </c>
      <c r="D33" s="155">
        <v>150</v>
      </c>
      <c r="E33" s="155">
        <v>30</v>
      </c>
      <c r="F33" s="176">
        <f>SUM(D33:E33)</f>
        <v>180</v>
      </c>
    </row>
    <row r="34" spans="1:20" ht="20.25" customHeight="1" x14ac:dyDescent="0.3">
      <c r="A34" s="424" t="s">
        <v>69</v>
      </c>
      <c r="B34" s="425"/>
      <c r="C34" s="192"/>
      <c r="D34" s="146">
        <f>SUM(D33)</f>
        <v>150</v>
      </c>
      <c r="E34" s="194">
        <f>SUM(E33)</f>
        <v>30</v>
      </c>
      <c r="F34" s="205">
        <f>SUM(F33)</f>
        <v>180</v>
      </c>
      <c r="G34" s="144"/>
      <c r="H34" s="141"/>
      <c r="I34" s="141"/>
      <c r="J34" s="141"/>
      <c r="K34" s="141"/>
      <c r="L34" s="141"/>
      <c r="M34" s="141"/>
      <c r="N34" s="141"/>
      <c r="O34" s="141"/>
      <c r="P34" s="141"/>
      <c r="Q34" s="141"/>
      <c r="R34" s="141"/>
      <c r="S34" s="141"/>
      <c r="T34" s="141"/>
    </row>
    <row r="35" spans="1:20" ht="24.75" customHeight="1" x14ac:dyDescent="0.3">
      <c r="A35" s="420" t="s">
        <v>162</v>
      </c>
      <c r="B35" s="421"/>
      <c r="C35" s="206"/>
      <c r="D35" s="215"/>
      <c r="E35" s="216"/>
      <c r="F35" s="208">
        <f>SUM(D34:E34)</f>
        <v>180</v>
      </c>
    </row>
    <row r="36" spans="1:20" x14ac:dyDescent="0.3">
      <c r="A36" s="222"/>
      <c r="B36" s="148"/>
      <c r="C36" s="223"/>
      <c r="D36" s="223"/>
      <c r="E36" s="223"/>
      <c r="F36" s="224"/>
    </row>
    <row r="37" spans="1:20" ht="31.5" customHeight="1" x14ac:dyDescent="0.3">
      <c r="A37" s="422" t="s">
        <v>288</v>
      </c>
      <c r="B37" s="423"/>
      <c r="C37" s="201" t="s">
        <v>285</v>
      </c>
      <c r="D37" s="201" t="s">
        <v>283</v>
      </c>
      <c r="E37" s="201" t="s">
        <v>284</v>
      </c>
      <c r="F37" s="202" t="s">
        <v>125</v>
      </c>
    </row>
    <row r="38" spans="1:20" ht="54" customHeight="1" x14ac:dyDescent="0.3">
      <c r="A38" s="428" t="s">
        <v>216</v>
      </c>
      <c r="B38" s="429"/>
      <c r="C38" s="203" t="s">
        <v>290</v>
      </c>
      <c r="D38" s="155">
        <v>50</v>
      </c>
      <c r="E38" s="155">
        <v>50</v>
      </c>
      <c r="F38" s="176">
        <f>SUM(D38:E38)</f>
        <v>100</v>
      </c>
    </row>
    <row r="39" spans="1:20" ht="20.25" customHeight="1" x14ac:dyDescent="0.3">
      <c r="A39" s="424" t="s">
        <v>69</v>
      </c>
      <c r="B39" s="425"/>
      <c r="C39" s="192"/>
      <c r="D39" s="146">
        <f>SUM(D38)</f>
        <v>50</v>
      </c>
      <c r="E39" s="327">
        <f>SUM(E38)</f>
        <v>50</v>
      </c>
      <c r="F39" s="205">
        <f>SUM(F38)</f>
        <v>100</v>
      </c>
      <c r="G39" s="144"/>
      <c r="H39" s="141"/>
      <c r="I39" s="141"/>
      <c r="J39" s="141"/>
      <c r="K39" s="141"/>
      <c r="L39" s="141"/>
      <c r="M39" s="141"/>
      <c r="N39" s="141"/>
      <c r="O39" s="141"/>
      <c r="P39" s="141"/>
      <c r="Q39" s="141"/>
      <c r="R39" s="141"/>
      <c r="S39" s="141"/>
      <c r="T39" s="141"/>
    </row>
    <row r="40" spans="1:20" ht="24.75" customHeight="1" x14ac:dyDescent="0.3">
      <c r="A40" s="420" t="s">
        <v>163</v>
      </c>
      <c r="B40" s="421"/>
      <c r="C40" s="206"/>
      <c r="D40" s="215"/>
      <c r="E40" s="216"/>
      <c r="F40" s="208">
        <f>D39+E39</f>
        <v>100</v>
      </c>
    </row>
    <row r="41" spans="1:20" x14ac:dyDescent="0.3">
      <c r="A41" s="170"/>
      <c r="B41" s="163"/>
      <c r="C41" s="182"/>
      <c r="D41" s="182"/>
      <c r="E41" s="182"/>
      <c r="F41" s="183"/>
    </row>
    <row r="42" spans="1:20" ht="27.75" customHeight="1" x14ac:dyDescent="0.3">
      <c r="A42" s="443" t="s">
        <v>164</v>
      </c>
      <c r="B42" s="444"/>
      <c r="C42" s="444"/>
      <c r="D42" s="444"/>
      <c r="E42" s="444"/>
      <c r="F42" s="445"/>
    </row>
    <row r="43" spans="1:20" x14ac:dyDescent="0.3">
      <c r="A43" s="170"/>
      <c r="B43" s="163"/>
      <c r="C43" s="182"/>
      <c r="D43" s="182"/>
      <c r="E43" s="182"/>
      <c r="F43" s="183"/>
    </row>
    <row r="44" spans="1:20" ht="31.5" customHeight="1" x14ac:dyDescent="0.3">
      <c r="A44" s="422" t="s">
        <v>289</v>
      </c>
      <c r="B44" s="423"/>
      <c r="C44" s="201" t="s">
        <v>60</v>
      </c>
      <c r="D44" s="201" t="s">
        <v>283</v>
      </c>
      <c r="E44" s="201" t="s">
        <v>284</v>
      </c>
      <c r="F44" s="202" t="s">
        <v>125</v>
      </c>
    </row>
    <row r="45" spans="1:20" ht="37.5" customHeight="1" x14ac:dyDescent="0.3">
      <c r="A45" s="428" t="s">
        <v>165</v>
      </c>
      <c r="B45" s="429"/>
      <c r="C45" s="204" t="s">
        <v>291</v>
      </c>
      <c r="D45" s="155">
        <v>20</v>
      </c>
      <c r="E45" s="155">
        <v>150</v>
      </c>
      <c r="F45" s="324">
        <f>SUM(D45:E45)/3</f>
        <v>56.666666666666664</v>
      </c>
    </row>
    <row r="46" spans="1:20" ht="37.5" customHeight="1" x14ac:dyDescent="0.3">
      <c r="A46" s="428" t="s">
        <v>130</v>
      </c>
      <c r="B46" s="429"/>
      <c r="C46" s="204" t="s">
        <v>291</v>
      </c>
      <c r="D46" s="225">
        <v>20</v>
      </c>
      <c r="E46" s="226">
        <v>150</v>
      </c>
      <c r="F46" s="324">
        <f t="shared" ref="F46:F47" si="3">SUM(D46:E46)/3</f>
        <v>56.666666666666664</v>
      </c>
    </row>
    <row r="47" spans="1:20" ht="37.5" customHeight="1" x14ac:dyDescent="0.3">
      <c r="A47" s="428" t="s">
        <v>166</v>
      </c>
      <c r="B47" s="429"/>
      <c r="C47" s="204" t="s">
        <v>291</v>
      </c>
      <c r="D47" s="225">
        <v>20</v>
      </c>
      <c r="E47" s="226">
        <v>150</v>
      </c>
      <c r="F47" s="324">
        <f t="shared" si="3"/>
        <v>56.666666666666664</v>
      </c>
    </row>
    <row r="48" spans="1:20" ht="20.25" customHeight="1" x14ac:dyDescent="0.3">
      <c r="A48" s="424" t="s">
        <v>69</v>
      </c>
      <c r="B48" s="425"/>
      <c r="C48" s="192"/>
      <c r="D48" s="326">
        <f>SUM(D45:D47)/3</f>
        <v>20</v>
      </c>
      <c r="E48" s="328">
        <f>SUM(E45:E47)/3</f>
        <v>150</v>
      </c>
      <c r="F48" s="325">
        <f>SUM(F45:F47)</f>
        <v>170</v>
      </c>
      <c r="G48" s="144"/>
      <c r="H48" s="141"/>
      <c r="I48" s="141"/>
      <c r="J48" s="141"/>
      <c r="K48" s="141"/>
      <c r="L48" s="141"/>
      <c r="M48" s="141"/>
      <c r="N48" s="141"/>
      <c r="O48" s="141"/>
      <c r="P48" s="141"/>
      <c r="Q48" s="141"/>
      <c r="R48" s="141"/>
      <c r="S48" s="141"/>
      <c r="T48" s="141"/>
    </row>
    <row r="49" spans="1:20" ht="24.75" customHeight="1" x14ac:dyDescent="0.3">
      <c r="A49" s="420" t="s">
        <v>196</v>
      </c>
      <c r="B49" s="421"/>
      <c r="C49" s="206"/>
      <c r="D49" s="215"/>
      <c r="E49" s="216"/>
      <c r="F49" s="197">
        <f>D48+E48</f>
        <v>170</v>
      </c>
    </row>
    <row r="50" spans="1:20" s="144" customFormat="1" ht="18" customHeight="1" x14ac:dyDescent="0.3">
      <c r="A50" s="90"/>
      <c r="B50" s="90"/>
      <c r="C50" s="145"/>
      <c r="D50" s="145"/>
      <c r="E50" s="145"/>
      <c r="F50" s="145"/>
      <c r="G50" s="143"/>
      <c r="H50" s="143"/>
      <c r="I50" s="143"/>
      <c r="J50" s="143"/>
      <c r="K50" s="143"/>
      <c r="L50" s="143"/>
      <c r="M50" s="143"/>
      <c r="N50" s="143"/>
      <c r="O50" s="143"/>
      <c r="P50" s="143"/>
      <c r="Q50" s="143"/>
      <c r="R50" s="143"/>
      <c r="S50" s="143"/>
      <c r="T50" s="143"/>
    </row>
    <row r="51" spans="1:20" s="144" customFormat="1" hidden="1" x14ac:dyDescent="0.3">
      <c r="A51" s="90"/>
      <c r="B51" s="90"/>
      <c r="C51" s="145"/>
      <c r="D51" s="145"/>
      <c r="E51" s="145"/>
      <c r="F51" s="145"/>
      <c r="G51" s="143"/>
      <c r="H51" s="143"/>
      <c r="I51" s="143"/>
      <c r="J51" s="143"/>
      <c r="K51" s="143"/>
      <c r="L51" s="143"/>
      <c r="M51" s="143"/>
      <c r="N51" s="143"/>
      <c r="O51" s="143"/>
      <c r="P51" s="143"/>
      <c r="Q51" s="143"/>
      <c r="R51" s="143"/>
      <c r="S51" s="143"/>
      <c r="T51" s="143"/>
    </row>
    <row r="52" spans="1:20" hidden="1" x14ac:dyDescent="0.3"/>
    <row r="53" spans="1:20" hidden="1" x14ac:dyDescent="0.3"/>
    <row r="54" spans="1:20" hidden="1" x14ac:dyDescent="0.3"/>
    <row r="55" spans="1:20" hidden="1" x14ac:dyDescent="0.3"/>
    <row r="56" spans="1:20" hidden="1" x14ac:dyDescent="0.3"/>
  </sheetData>
  <mergeCells count="41">
    <mergeCell ref="A38:B38"/>
    <mergeCell ref="A45:B45"/>
    <mergeCell ref="A46:B46"/>
    <mergeCell ref="A47:B47"/>
    <mergeCell ref="A49:B49"/>
    <mergeCell ref="A42:F42"/>
    <mergeCell ref="A48:B48"/>
    <mergeCell ref="A1:F1"/>
    <mergeCell ref="A37:B37"/>
    <mergeCell ref="A39:B39"/>
    <mergeCell ref="A40:B40"/>
    <mergeCell ref="A44:B44"/>
    <mergeCell ref="A8:B8"/>
    <mergeCell ref="A3:F3"/>
    <mergeCell ref="A4:F4"/>
    <mergeCell ref="A6:F6"/>
    <mergeCell ref="A22:B22"/>
    <mergeCell ref="A18:B18"/>
    <mergeCell ref="A10:B10"/>
    <mergeCell ref="A11:B11"/>
    <mergeCell ref="A16:B16"/>
    <mergeCell ref="A15:B15"/>
    <mergeCell ref="A9:B9"/>
    <mergeCell ref="C8:F8"/>
    <mergeCell ref="A23:B23"/>
    <mergeCell ref="A12:B12"/>
    <mergeCell ref="A13:B13"/>
    <mergeCell ref="A14:B14"/>
    <mergeCell ref="A19:B19"/>
    <mergeCell ref="A20:B20"/>
    <mergeCell ref="A21:B21"/>
    <mergeCell ref="A35:B35"/>
    <mergeCell ref="A30:B30"/>
    <mergeCell ref="A25:B25"/>
    <mergeCell ref="A29:B29"/>
    <mergeCell ref="A32:B32"/>
    <mergeCell ref="A34:B34"/>
    <mergeCell ref="A26:B26"/>
    <mergeCell ref="A27:B27"/>
    <mergeCell ref="A28:B28"/>
    <mergeCell ref="A33:B33"/>
  </mergeCells>
  <phoneticPr fontId="0" type="noConversion"/>
  <printOptions horizontalCentered="1"/>
  <pageMargins left="0.35433070866141736" right="0.31496062992125984" top="0.78740157480314965" bottom="0.43307086614173229" header="0" footer="0.39370078740157483"/>
  <pageSetup scale="7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56"/>
  </sheetPr>
  <dimension ref="A1:F24"/>
  <sheetViews>
    <sheetView topLeftCell="A4" zoomScaleNormal="100" zoomScaleSheetLayoutView="75" workbookViewId="0">
      <selection activeCell="A15" sqref="A15:XFD15"/>
    </sheetView>
  </sheetViews>
  <sheetFormatPr baseColWidth="10" defaultColWidth="0" defaultRowHeight="24" customHeight="1" zeroHeight="1" x14ac:dyDescent="0.2"/>
  <cols>
    <col min="1" max="1" width="79.85546875" style="147" customWidth="1"/>
    <col min="2" max="2" width="9" style="147" customWidth="1"/>
    <col min="3" max="3" width="14.7109375" style="147" customWidth="1"/>
    <col min="4" max="4" width="7.140625" style="147" bestFit="1" customWidth="1"/>
    <col min="5" max="5" width="11.42578125" style="159" customWidth="1"/>
    <col min="6" max="6" width="10.7109375" style="164" customWidth="1"/>
    <col min="7" max="16384" width="11.42578125" style="147" hidden="1"/>
  </cols>
  <sheetData>
    <row r="1" spans="1:6" ht="24" customHeight="1" x14ac:dyDescent="0.2">
      <c r="A1" s="378" t="s">
        <v>155</v>
      </c>
      <c r="B1" s="379"/>
      <c r="C1" s="379"/>
      <c r="D1" s="379"/>
      <c r="E1" s="380"/>
    </row>
    <row r="2" spans="1:6" s="164" customFormat="1" ht="14.25" customHeight="1" x14ac:dyDescent="0.2">
      <c r="A2" s="170"/>
      <c r="B2" s="163"/>
      <c r="C2" s="163"/>
      <c r="D2" s="163"/>
      <c r="E2" s="171"/>
    </row>
    <row r="3" spans="1:6" ht="24" customHeight="1" x14ac:dyDescent="0.2">
      <c r="A3" s="387" t="str">
        <f>+PORTADA!A15</f>
        <v>Convocatoria Pública No. 04 de 2019</v>
      </c>
      <c r="B3" s="388"/>
      <c r="C3" s="388"/>
      <c r="D3" s="388"/>
      <c r="E3" s="389"/>
    </row>
    <row r="4" spans="1:6" s="149" customFormat="1" ht="47.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c r="F4" s="163"/>
    </row>
    <row r="5" spans="1:6" s="163" customFormat="1" ht="15.75" x14ac:dyDescent="0.2">
      <c r="A5" s="172"/>
      <c r="B5" s="162"/>
      <c r="C5" s="162"/>
      <c r="D5" s="162"/>
      <c r="E5" s="173"/>
    </row>
    <row r="6" spans="1:6" s="149" customFormat="1" ht="33" customHeight="1" x14ac:dyDescent="0.2">
      <c r="A6" s="443" t="s">
        <v>179</v>
      </c>
      <c r="B6" s="454"/>
      <c r="C6" s="454"/>
      <c r="D6" s="454"/>
      <c r="E6" s="455"/>
      <c r="F6" s="163"/>
    </row>
    <row r="7" spans="1:6" s="149" customFormat="1" ht="15.75" x14ac:dyDescent="0.2">
      <c r="A7" s="354"/>
      <c r="B7" s="441"/>
      <c r="C7" s="441"/>
      <c r="D7" s="441"/>
      <c r="E7" s="442"/>
      <c r="F7" s="163"/>
    </row>
    <row r="8" spans="1:6" ht="33.75" customHeight="1" x14ac:dyDescent="0.2">
      <c r="A8" s="456" t="s">
        <v>113</v>
      </c>
      <c r="B8" s="457"/>
      <c r="C8" s="457"/>
      <c r="D8" s="457"/>
      <c r="E8" s="458"/>
    </row>
    <row r="9" spans="1:6" ht="33" customHeight="1" x14ac:dyDescent="0.2">
      <c r="A9" s="460" t="s">
        <v>0</v>
      </c>
      <c r="B9" s="459" t="s">
        <v>110</v>
      </c>
      <c r="C9" s="451" t="str">
        <f>+'Calificacion JURIDICA'!D9</f>
        <v>PROPONENTE 1
MAPFRE SEGUROS GENERALES</v>
      </c>
      <c r="D9" s="452"/>
      <c r="E9" s="453"/>
    </row>
    <row r="10" spans="1:6" ht="15.75" x14ac:dyDescent="0.2">
      <c r="A10" s="460"/>
      <c r="B10" s="459"/>
      <c r="C10" s="150" t="s">
        <v>68</v>
      </c>
      <c r="D10" s="151" t="s">
        <v>67</v>
      </c>
      <c r="E10" s="174" t="s">
        <v>31</v>
      </c>
    </row>
    <row r="11" spans="1:6" ht="99.75" customHeight="1" x14ac:dyDescent="0.2">
      <c r="A11" s="175" t="s">
        <v>217</v>
      </c>
      <c r="B11" s="152">
        <v>200</v>
      </c>
      <c r="C11" s="153"/>
      <c r="D11" s="154" t="s">
        <v>66</v>
      </c>
      <c r="E11" s="176">
        <f>IF(D11="SI",B11,"0")</f>
        <v>200</v>
      </c>
    </row>
    <row r="12" spans="1:6" ht="78.75" x14ac:dyDescent="0.2">
      <c r="A12" s="175" t="s">
        <v>218</v>
      </c>
      <c r="B12" s="152">
        <v>100</v>
      </c>
      <c r="C12" s="153"/>
      <c r="D12" s="154" t="s">
        <v>66</v>
      </c>
      <c r="E12" s="176">
        <f>IF(D12="SI",B12,"0")</f>
        <v>100</v>
      </c>
    </row>
    <row r="13" spans="1:6" s="158" customFormat="1" ht="24" customHeight="1" thickBot="1" x14ac:dyDescent="0.25">
      <c r="A13" s="177" t="s">
        <v>49</v>
      </c>
      <c r="B13" s="178">
        <f>SUM(B11:B12)</f>
        <v>300</v>
      </c>
      <c r="C13" s="179"/>
      <c r="D13" s="180"/>
      <c r="E13" s="181">
        <f>SUM(E11:E12)</f>
        <v>300</v>
      </c>
      <c r="F13" s="165"/>
    </row>
    <row r="14" spans="1:6" s="163" customFormat="1" ht="21" customHeight="1" x14ac:dyDescent="0.2">
      <c r="B14" s="166"/>
      <c r="C14" s="166"/>
      <c r="E14" s="167"/>
    </row>
    <row r="15" spans="1:6" s="163" customFormat="1" ht="24" hidden="1" customHeight="1" x14ac:dyDescent="0.2">
      <c r="B15" s="166"/>
      <c r="C15" s="166"/>
      <c r="E15" s="167"/>
    </row>
    <row r="16" spans="1:6" s="164" customFormat="1" ht="24" hidden="1" customHeight="1" x14ac:dyDescent="0.2">
      <c r="B16" s="168"/>
      <c r="C16" s="168"/>
      <c r="E16" s="169"/>
    </row>
    <row r="17" spans="2:3" ht="24" hidden="1" customHeight="1" x14ac:dyDescent="0.2"/>
    <row r="18" spans="2:3" ht="24" hidden="1" customHeight="1" x14ac:dyDescent="0.2">
      <c r="B18" s="160"/>
      <c r="C18" s="160"/>
    </row>
    <row r="19" spans="2:3" ht="24" hidden="1" customHeight="1" x14ac:dyDescent="0.2"/>
    <row r="20" spans="2:3" ht="24" hidden="1" customHeight="1" x14ac:dyDescent="0.2">
      <c r="B20" s="160"/>
      <c r="C20" s="160"/>
    </row>
    <row r="21" spans="2:3" ht="24" hidden="1" customHeight="1" x14ac:dyDescent="0.2"/>
    <row r="22" spans="2:3" ht="24" hidden="1" customHeight="1" x14ac:dyDescent="0.2">
      <c r="B22" s="161"/>
      <c r="C22" s="161"/>
    </row>
    <row r="23" spans="2:3" ht="24" hidden="1" customHeight="1" x14ac:dyDescent="0.2"/>
    <row r="24" spans="2:3" ht="24" hidden="1" customHeight="1" x14ac:dyDescent="0.2"/>
  </sheetData>
  <mergeCells count="9">
    <mergeCell ref="A1:E1"/>
    <mergeCell ref="A3:E3"/>
    <mergeCell ref="A4:E4"/>
    <mergeCell ref="C9:E9"/>
    <mergeCell ref="A6:E6"/>
    <mergeCell ref="A8:E8"/>
    <mergeCell ref="B9:B10"/>
    <mergeCell ref="A9:A10"/>
    <mergeCell ref="A7:E7"/>
  </mergeCells>
  <phoneticPr fontId="0" type="noConversion"/>
  <printOptions horizontalCentered="1" verticalCentered="1"/>
  <pageMargins left="0.19685039370078741" right="0" top="0.59055118110236227" bottom="0.59055118110236227" header="0" footer="0"/>
  <pageSetup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56"/>
  </sheetPr>
  <dimension ref="A1:F17"/>
  <sheetViews>
    <sheetView zoomScaleNormal="100" zoomScaleSheetLayoutView="95" workbookViewId="0">
      <selection activeCell="A14" sqref="A14:XFD14"/>
    </sheetView>
  </sheetViews>
  <sheetFormatPr baseColWidth="10" defaultColWidth="0" defaultRowHeight="15.75" zeroHeight="1" x14ac:dyDescent="0.2"/>
  <cols>
    <col min="1" max="1" width="81.42578125" style="147" customWidth="1"/>
    <col min="2" max="2" width="10.85546875" style="147" customWidth="1"/>
    <col min="3" max="3" width="20.7109375" style="147" customWidth="1"/>
    <col min="4" max="4" width="7.140625" style="159" bestFit="1" customWidth="1"/>
    <col min="5" max="5" width="12.140625" style="159" customWidth="1"/>
    <col min="6" max="6" width="10.7109375" style="164" customWidth="1"/>
    <col min="7" max="16384" width="11.42578125" style="147" hidden="1"/>
  </cols>
  <sheetData>
    <row r="1" spans="1:6" ht="23.25" x14ac:dyDescent="0.2">
      <c r="A1" s="378" t="str">
        <f>+T.R.D.M.!A1</f>
        <v>CANAL CAPITAL</v>
      </c>
      <c r="B1" s="379"/>
      <c r="C1" s="379"/>
      <c r="D1" s="379"/>
      <c r="E1" s="380"/>
    </row>
    <row r="2" spans="1:6" x14ac:dyDescent="0.2">
      <c r="A2" s="463"/>
      <c r="B2" s="464"/>
      <c r="C2" s="464"/>
      <c r="D2" s="464"/>
      <c r="E2" s="465"/>
    </row>
    <row r="3" spans="1:6" ht="20.25" x14ac:dyDescent="0.2">
      <c r="A3" s="387" t="str">
        <f>+PORTADA!A15</f>
        <v>Convocatoria Pública No. 04 de 2019</v>
      </c>
      <c r="B3" s="388"/>
      <c r="C3" s="388"/>
      <c r="D3" s="388"/>
      <c r="E3" s="389"/>
    </row>
    <row r="4" spans="1:6" s="300" customFormat="1" ht="72"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c r="F4" s="164"/>
    </row>
    <row r="5" spans="1:6" s="300" customFormat="1" x14ac:dyDescent="0.2">
      <c r="A5" s="184"/>
      <c r="B5" s="185"/>
      <c r="C5" s="185"/>
      <c r="D5" s="185"/>
      <c r="E5" s="186"/>
      <c r="F5" s="164"/>
    </row>
    <row r="6" spans="1:6" s="149" customFormat="1" ht="30.75" customHeight="1" x14ac:dyDescent="0.2">
      <c r="A6" s="443" t="s">
        <v>181</v>
      </c>
      <c r="B6" s="454"/>
      <c r="C6" s="454"/>
      <c r="D6" s="454"/>
      <c r="E6" s="455"/>
      <c r="F6" s="163"/>
    </row>
    <row r="7" spans="1:6" x14ac:dyDescent="0.2">
      <c r="A7" s="354"/>
      <c r="B7" s="441"/>
      <c r="C7" s="441"/>
      <c r="D7" s="441"/>
      <c r="E7" s="442"/>
    </row>
    <row r="8" spans="1:6" ht="36" customHeight="1" x14ac:dyDescent="0.2">
      <c r="A8" s="456" t="s">
        <v>114</v>
      </c>
      <c r="B8" s="457"/>
      <c r="C8" s="457"/>
      <c r="D8" s="457"/>
      <c r="E8" s="458"/>
    </row>
    <row r="9" spans="1:6" ht="44.25" customHeight="1" x14ac:dyDescent="0.2">
      <c r="A9" s="462" t="s">
        <v>64</v>
      </c>
      <c r="B9" s="461" t="s">
        <v>110</v>
      </c>
      <c r="C9" s="451" t="str">
        <f>+T.R.D.M.!C9</f>
        <v>PROPONENTE 1
MAPFRE SEGUROS GENERALES</v>
      </c>
      <c r="D9" s="452"/>
      <c r="E9" s="453"/>
    </row>
    <row r="10" spans="1:6" ht="34.5" customHeight="1" x14ac:dyDescent="0.2">
      <c r="A10" s="462"/>
      <c r="B10" s="461"/>
      <c r="C10" s="189" t="s">
        <v>68</v>
      </c>
      <c r="D10" s="301" t="s">
        <v>67</v>
      </c>
      <c r="E10" s="303" t="s">
        <v>31</v>
      </c>
    </row>
    <row r="11" spans="1:6" ht="81.75" customHeight="1" x14ac:dyDescent="0.2">
      <c r="A11" s="191" t="s">
        <v>111</v>
      </c>
      <c r="B11" s="189">
        <v>300</v>
      </c>
      <c r="C11" s="154" t="s">
        <v>249</v>
      </c>
      <c r="D11" s="154" t="s">
        <v>66</v>
      </c>
      <c r="E11" s="176">
        <f>IF(D11="SI",B11,"0")</f>
        <v>300</v>
      </c>
    </row>
    <row r="12" spans="1:6" s="158" customFormat="1" ht="30" customHeight="1" thickBot="1" x14ac:dyDescent="0.25">
      <c r="A12" s="177" t="s">
        <v>49</v>
      </c>
      <c r="B12" s="179">
        <f>SUM(B11:B11)</f>
        <v>300</v>
      </c>
      <c r="C12" s="180"/>
      <c r="D12" s="179"/>
      <c r="E12" s="304">
        <f>SUM(E11:E11)</f>
        <v>300</v>
      </c>
      <c r="F12" s="165"/>
    </row>
    <row r="13" spans="1:6" s="164" customFormat="1" ht="21" customHeight="1" x14ac:dyDescent="0.2">
      <c r="D13" s="169"/>
      <c r="E13" s="169"/>
    </row>
    <row r="14" spans="1:6" s="164" customFormat="1" hidden="1" x14ac:dyDescent="0.2">
      <c r="D14" s="169"/>
      <c r="E14" s="169"/>
    </row>
    <row r="15" spans="1:6" s="164" customFormat="1" hidden="1" x14ac:dyDescent="0.2">
      <c r="D15" s="169"/>
      <c r="E15" s="169"/>
    </row>
    <row r="16" spans="1:6" hidden="1" x14ac:dyDescent="0.2"/>
    <row r="17" hidden="1" x14ac:dyDescent="0.2"/>
  </sheetData>
  <mergeCells count="10">
    <mergeCell ref="A1:E1"/>
    <mergeCell ref="A3:E3"/>
    <mergeCell ref="A4:E4"/>
    <mergeCell ref="C9:E9"/>
    <mergeCell ref="A6:E6"/>
    <mergeCell ref="A8:E8"/>
    <mergeCell ref="B9:B10"/>
    <mergeCell ref="A9:A10"/>
    <mergeCell ref="A7:E7"/>
    <mergeCell ref="A2:E2"/>
  </mergeCells>
  <phoneticPr fontId="0" type="noConversion"/>
  <printOptions horizontalCentered="1" verticalCentered="1"/>
  <pageMargins left="0.19685039370078741" right="0" top="0.78740157480314965" bottom="0.78740157480314965" header="0" footer="0"/>
  <pageSetup scale="7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
  <sheetViews>
    <sheetView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25</vt:i4>
      </vt:variant>
    </vt:vector>
  </HeadingPairs>
  <TitlesOfParts>
    <vt:vector size="46" baseType="lpstr">
      <vt:lpstr>PORTADA</vt:lpstr>
      <vt:lpstr>Calificacion JURIDICA</vt:lpstr>
      <vt:lpstr>CONSOLIDADO</vt:lpstr>
      <vt:lpstr>EVALUACION ECONOMICA</vt:lpstr>
      <vt:lpstr>DEDUCIBLES</vt:lpstr>
      <vt:lpstr>T.R.D.M.</vt:lpstr>
      <vt:lpstr>RCE</vt:lpstr>
      <vt:lpstr>Hoja2</vt:lpstr>
      <vt:lpstr>Hoja3</vt:lpstr>
      <vt:lpstr>Hoja4</vt:lpstr>
      <vt:lpstr>Hoja5</vt:lpstr>
      <vt:lpstr>Hoja6</vt:lpstr>
      <vt:lpstr>Hoja7</vt:lpstr>
      <vt:lpstr>Hoja1</vt:lpstr>
      <vt:lpstr>M. GLOBAL</vt:lpstr>
      <vt:lpstr>AUTOMÓVILES</vt:lpstr>
      <vt:lpstr>T. VALOR</vt:lpstr>
      <vt:lpstr>T. MCIAS</vt:lpstr>
      <vt:lpstr>RCSP</vt:lpstr>
      <vt:lpstr>RESUMEN X RAMOS</vt:lpstr>
      <vt:lpstr>VH AÉREOS NO TRIPULADOS</vt:lpstr>
      <vt:lpstr>AUTOMÓVILES!Área_de_impresión</vt:lpstr>
      <vt:lpstr>'Calificacion JURIDICA'!Área_de_impresión</vt:lpstr>
      <vt:lpstr>CONSOLIDADO!Área_de_impresión</vt:lpstr>
      <vt:lpstr>DEDUCIBLES!Área_de_impresión</vt:lpstr>
      <vt:lpstr>'EVALUACION ECONOMICA'!Área_de_impresión</vt:lpstr>
      <vt:lpstr>'M. GLOBAL'!Área_de_impresión</vt:lpstr>
      <vt:lpstr>PORTADA!Área_de_impresión</vt:lpstr>
      <vt:lpstr>RCE!Área_de_impresión</vt:lpstr>
      <vt:lpstr>RCSP!Área_de_impresión</vt:lpstr>
      <vt:lpstr>'RESUMEN X RAMOS'!Área_de_impresión</vt:lpstr>
      <vt:lpstr>'T. MCIAS'!Área_de_impresión</vt:lpstr>
      <vt:lpstr>'T. VALOR'!Área_de_impresión</vt:lpstr>
      <vt:lpstr>T.R.D.M.!Área_de_impresión</vt:lpstr>
      <vt:lpstr>'VH AÉREOS NO TRIPULADOS'!Área_de_impresión</vt:lpstr>
      <vt:lpstr>AUTOMÓVILES!Títulos_a_imprimir</vt:lpstr>
      <vt:lpstr>'Calificacion JURIDICA'!Títulos_a_imprimir</vt:lpstr>
      <vt:lpstr>CONSOLIDADO!Títulos_a_imprimir</vt:lpstr>
      <vt:lpstr>DEDUCIBLES!Títulos_a_imprimir</vt:lpstr>
      <vt:lpstr>'EVALUACION ECONOMICA'!Títulos_a_imprimir</vt:lpstr>
      <vt:lpstr>'M. GLOBAL'!Títulos_a_imprimir</vt:lpstr>
      <vt:lpstr>RCE!Títulos_a_imprimir</vt:lpstr>
      <vt:lpstr>'T. MCIAS'!Títulos_a_imprimir</vt:lpstr>
      <vt:lpstr>'T. VALOR'!Títulos_a_imprimir</vt:lpstr>
      <vt:lpstr>T.R.D.M.!Títulos_a_imprimir</vt:lpstr>
      <vt:lpstr>'VH AÉREOS NO TRIPULADOS'!Títulos_a_imprimir</vt:lpstr>
    </vt:vector>
  </TitlesOfParts>
  <Company>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CONSULTAS</dc:creator>
  <cp:lastModifiedBy>ALMA ANGELICA USME RIVEROS</cp:lastModifiedBy>
  <cp:lastPrinted>2019-06-17T15:34:04Z</cp:lastPrinted>
  <dcterms:created xsi:type="dcterms:W3CDTF">2001-03-02T20:14:52Z</dcterms:created>
  <dcterms:modified xsi:type="dcterms:W3CDTF">2019-06-17T15:34:08Z</dcterms:modified>
</cp:coreProperties>
</file>