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ausmer\Documents\CONVOCTORIA SEGUROS\"/>
    </mc:Choice>
  </mc:AlternateContent>
  <bookViews>
    <workbookView xWindow="0" yWindow="0" windowWidth="21600" windowHeight="9030" tabRatio="532" firstSheet="8" activeTab="13"/>
  </bookViews>
  <sheets>
    <sheet name="PORTADA" sheetId="1" r:id="rId1"/>
    <sheet name="Calificacion JURIDICA" sheetId="31" r:id="rId2"/>
    <sheet name="CONSOLIDADO" sheetId="35" r:id="rId3"/>
    <sheet name="EVALUACION ECONOMICA" sheetId="34" r:id="rId4"/>
    <sheet name="DEDUCIBLES" sheetId="9" r:id="rId5"/>
    <sheet name="T.R.D.M." sheetId="3" r:id="rId6"/>
    <sheet name="RCE" sheetId="29" r:id="rId7"/>
    <sheet name="M. GLOBAL" sheetId="26" r:id="rId8"/>
    <sheet name="AUTOMÓVILES" sheetId="27" r:id="rId9"/>
    <sheet name="T. VALOR" sheetId="5" r:id="rId10"/>
    <sheet name="T. MCIAS" sheetId="33" r:id="rId11"/>
    <sheet name="RCSP" sheetId="30" r:id="rId12"/>
    <sheet name="RESUMEN X RAMOS" sheetId="14" state="hidden" r:id="rId13"/>
    <sheet name="VH AÉREOS NO TRIPULADOS" sheetId="37" r:id="rId14"/>
  </sheets>
  <externalReferences>
    <externalReference r:id="rId15"/>
    <externalReference r:id="rId16"/>
    <externalReference r:id="rId17"/>
    <externalReference r:id="rId18"/>
  </externalReferences>
  <definedNames>
    <definedName name="_Fill" localSheetId="2" hidden="1">#REF!</definedName>
    <definedName name="_Fill" localSheetId="3" hidden="1">#REF!</definedName>
    <definedName name="_Fill" hidden="1">#REF!</definedName>
    <definedName name="_LP001" localSheetId="13">#REF!</definedName>
    <definedName name="_LP001">#REF!</definedName>
    <definedName name="_xlnm.Print_Area" localSheetId="8">AUTOMÓVILES!$A$1:$E$17</definedName>
    <definedName name="_xlnm.Print_Area" localSheetId="1">'Calificacion JURIDICA'!$A$1:$E$51</definedName>
    <definedName name="_xlnm.Print_Area" localSheetId="2">CONSOLIDADO!$A$1:$H$26</definedName>
    <definedName name="_xlnm.Print_Area" localSheetId="4">DEDUCIBLES!$A$1:$F$49</definedName>
    <definedName name="_xlnm.Print_Area" localSheetId="3">'EVALUACION ECONOMICA'!$A$1:$G$28</definedName>
    <definedName name="_xlnm.Print_Area" localSheetId="7">'M. GLOBAL'!$A$1:$E$12</definedName>
    <definedName name="_xlnm.Print_Area" localSheetId="0">PORTADA!$A$1:$I$25</definedName>
    <definedName name="_xlnm.Print_Area" localSheetId="6">RCE!$A$1:$E$12</definedName>
    <definedName name="_xlnm.Print_Area" localSheetId="11">RCSP!$A$1:$E$16</definedName>
    <definedName name="_xlnm.Print_Area" localSheetId="12">'RESUMEN X RAMOS'!$A$1:$L$36</definedName>
    <definedName name="_xlnm.Print_Area" localSheetId="10">'T. MCIAS'!$A$1:$E$14</definedName>
    <definedName name="_xlnm.Print_Area" localSheetId="9">'T. VALOR'!$A$1:$E$13</definedName>
    <definedName name="_xlnm.Print_Area" localSheetId="5">T.R.D.M.!$A$1:$E$13</definedName>
    <definedName name="_xlnm.Print_Area" localSheetId="13">'VH AÉREOS NO TRIPULADOS'!$A$1:$E$18</definedName>
    <definedName name="BASURA">[1]ANEXO2!$B$90:$M$133</definedName>
    <definedName name="carreteras" localSheetId="2">#REF!</definedName>
    <definedName name="carreteras" localSheetId="3">#REF!</definedName>
    <definedName name="carreteras">#REF!</definedName>
    <definedName name="GUILLERMO">[2]SMMV!$A$2:$B$7</definedName>
    <definedName name="INF_BASICA" localSheetId="2">#REF!</definedName>
    <definedName name="INF_BASICA" localSheetId="3">#REF!</definedName>
    <definedName name="INF_BASICA">#REF!</definedName>
    <definedName name="porce" localSheetId="2">#REF!</definedName>
    <definedName name="porce" localSheetId="3">#REF!</definedName>
    <definedName name="porce">#REF!</definedName>
    <definedName name="porce2" localSheetId="2">#REF!</definedName>
    <definedName name="porce2" localSheetId="3">#REF!</definedName>
    <definedName name="porce2">#REF!</definedName>
    <definedName name="PORT.NUEVA">[3]SMMV!$A$2:$B$7</definedName>
    <definedName name="PRINT_AREA">#N/A</definedName>
    <definedName name="PRINT_AREA_MI">#N/A</definedName>
    <definedName name="PRINT_TITLES">#N/A</definedName>
    <definedName name="PRINT_TITLES_MI">#N/A</definedName>
    <definedName name="SMMV">[3]SMMV!$A$2:$B$7</definedName>
    <definedName name="_xlnm.Print_Titles" localSheetId="8">AUTOMÓVILES!$3:$9</definedName>
    <definedName name="_xlnm.Print_Titles" localSheetId="1">'Calificacion JURIDICA'!$1:$9</definedName>
    <definedName name="_xlnm.Print_Titles" localSheetId="2">CONSOLIDADO!$3:$4</definedName>
    <definedName name="_xlnm.Print_Titles" localSheetId="4">DEDUCIBLES!$3:$8</definedName>
    <definedName name="_xlnm.Print_Titles" localSheetId="3">'EVALUACION ECONOMICA'!$3:$4</definedName>
    <definedName name="_xlnm.Print_Titles" localSheetId="7">'M. GLOBAL'!$3:$9</definedName>
    <definedName name="_xlnm.Print_Titles" localSheetId="6">RCE!$3:$9</definedName>
    <definedName name="_xlnm.Print_Titles" localSheetId="10">'T. MCIAS'!$3:$9</definedName>
    <definedName name="_xlnm.Print_Titles" localSheetId="9">'T. VALOR'!$3:$9</definedName>
    <definedName name="_xlnm.Print_Titles" localSheetId="5">T.R.D.M.!$3:$9</definedName>
    <definedName name="_xlnm.Print_Titles" localSheetId="13">'VH AÉREOS NO TRIPULADOS'!$3:$9</definedName>
  </definedNames>
  <calcPr calcId="162913"/>
</workbook>
</file>

<file path=xl/calcChain.xml><?xml version="1.0" encoding="utf-8"?>
<calcChain xmlns="http://schemas.openxmlformats.org/spreadsheetml/2006/main">
  <c r="E48" i="9" l="1"/>
  <c r="F46" i="9"/>
  <c r="F47" i="9"/>
  <c r="F45" i="9"/>
  <c r="F48" i="9" s="1"/>
  <c r="E39" i="9"/>
  <c r="F38" i="9"/>
  <c r="E34" i="9"/>
  <c r="F33" i="9"/>
  <c r="E29" i="9"/>
  <c r="F28" i="9"/>
  <c r="F27" i="9"/>
  <c r="F26" i="9"/>
  <c r="F29" i="9" s="1"/>
  <c r="F20" i="9"/>
  <c r="F21" i="9"/>
  <c r="F22" i="9" s="1"/>
  <c r="F19" i="9"/>
  <c r="E22" i="9"/>
  <c r="D22" i="9"/>
  <c r="F23" i="9" s="1"/>
  <c r="E16" i="9"/>
  <c r="E15" i="9"/>
  <c r="F16" i="9" s="1"/>
  <c r="D15" i="9"/>
  <c r="D16" i="9"/>
  <c r="F11" i="9"/>
  <c r="F12" i="9"/>
  <c r="F13" i="9"/>
  <c r="F14" i="9"/>
  <c r="F10" i="9"/>
  <c r="F15" i="9" s="1"/>
  <c r="F18" i="34"/>
  <c r="E23" i="9" l="1"/>
  <c r="E12" i="37"/>
  <c r="E13" i="37"/>
  <c r="E14" i="37"/>
  <c r="E15" i="37"/>
  <c r="E16" i="37"/>
  <c r="E17" i="37"/>
  <c r="A1" i="9" l="1"/>
  <c r="A4" i="34"/>
  <c r="A3" i="34"/>
  <c r="A1" i="34"/>
  <c r="A4" i="35"/>
  <c r="A1" i="35"/>
  <c r="C8" i="9" l="1"/>
  <c r="D8" i="34"/>
  <c r="D9" i="31"/>
  <c r="C9" i="3" s="1"/>
  <c r="C9" i="29" s="1"/>
  <c r="C9" i="26" s="1"/>
  <c r="C9" i="27" s="1"/>
  <c r="C9" i="5" s="1"/>
  <c r="C9" i="33" s="1"/>
  <c r="C9" i="30" s="1"/>
  <c r="C9" i="37" s="1"/>
  <c r="G21" i="34"/>
  <c r="D25" i="35" s="1"/>
  <c r="E15" i="34"/>
  <c r="G12" i="34"/>
  <c r="D12" i="35" s="1"/>
  <c r="G13" i="34"/>
  <c r="D13" i="35" s="1"/>
  <c r="G14" i="34"/>
  <c r="D15" i="35" s="1"/>
  <c r="G15" i="34"/>
  <c r="D16" i="35" s="1"/>
  <c r="G16" i="34"/>
  <c r="D14" i="35" s="1"/>
  <c r="G17" i="34"/>
  <c r="D17" i="35" s="1"/>
  <c r="G11" i="34"/>
  <c r="D11" i="35" s="1"/>
  <c r="B18" i="37"/>
  <c r="E11" i="37"/>
  <c r="E18" i="37" s="1"/>
  <c r="B25" i="35" s="1"/>
  <c r="A4" i="37"/>
  <c r="A3" i="37"/>
  <c r="E15" i="30"/>
  <c r="E14" i="30"/>
  <c r="E13" i="33"/>
  <c r="D48" i="9"/>
  <c r="F49" i="9" s="1"/>
  <c r="D29" i="9"/>
  <c r="F30" i="9" s="1"/>
  <c r="E11" i="34"/>
  <c r="F22" i="34"/>
  <c r="F28" i="34" s="1"/>
  <c r="E21" i="34"/>
  <c r="E17" i="34"/>
  <c r="E16" i="34"/>
  <c r="E14" i="34"/>
  <c r="E13" i="34"/>
  <c r="E12" i="34"/>
  <c r="B8" i="34"/>
  <c r="A8" i="34"/>
  <c r="F39" i="9"/>
  <c r="D39" i="9"/>
  <c r="F40" i="9" s="1"/>
  <c r="C16" i="35" s="1"/>
  <c r="B16" i="30"/>
  <c r="B14" i="33"/>
  <c r="E12" i="33"/>
  <c r="E11" i="33"/>
  <c r="A4" i="33"/>
  <c r="A3" i="33"/>
  <c r="B12" i="29"/>
  <c r="B13" i="3"/>
  <c r="A5" i="14"/>
  <c r="A6" i="14"/>
  <c r="F9" i="14"/>
  <c r="D16" i="14"/>
  <c r="H16" i="14" s="1"/>
  <c r="J16" i="14" s="1"/>
  <c r="E16" i="14"/>
  <c r="F16" i="14"/>
  <c r="I16" i="14"/>
  <c r="D17" i="14"/>
  <c r="H17" i="14" s="1"/>
  <c r="J17" i="14" s="1"/>
  <c r="E17" i="14"/>
  <c r="F17" i="14"/>
  <c r="I17" i="14"/>
  <c r="E18" i="14"/>
  <c r="F18" i="14"/>
  <c r="D19" i="14"/>
  <c r="H19" i="14" s="1"/>
  <c r="J19" i="14" s="1"/>
  <c r="E19" i="14"/>
  <c r="F19" i="14"/>
  <c r="I19" i="14"/>
  <c r="D20" i="14"/>
  <c r="H20" i="14"/>
  <c r="J20" i="14" s="1"/>
  <c r="E20" i="14"/>
  <c r="F20" i="14"/>
  <c r="I20" i="14"/>
  <c r="D21" i="14"/>
  <c r="H21" i="14" s="1"/>
  <c r="J21" i="14" s="1"/>
  <c r="I21" i="14"/>
  <c r="D22" i="14"/>
  <c r="H22" i="14" s="1"/>
  <c r="J22" i="14" s="1"/>
  <c r="E22" i="14"/>
  <c r="F22" i="14"/>
  <c r="I22" i="14"/>
  <c r="D23" i="14"/>
  <c r="H23" i="14" s="1"/>
  <c r="J23" i="14" s="1"/>
  <c r="E23" i="14"/>
  <c r="F23" i="14"/>
  <c r="I23" i="14"/>
  <c r="D24" i="14"/>
  <c r="H24" i="14" s="1"/>
  <c r="J24" i="14" s="1"/>
  <c r="E24" i="14"/>
  <c r="F24" i="14"/>
  <c r="D25" i="14"/>
  <c r="H25" i="14" s="1"/>
  <c r="J25" i="14" s="1"/>
  <c r="E25" i="14"/>
  <c r="F25" i="14"/>
  <c r="I25" i="14"/>
  <c r="D26" i="14"/>
  <c r="H26" i="14" s="1"/>
  <c r="E26" i="14"/>
  <c r="F26" i="14"/>
  <c r="I26" i="14"/>
  <c r="D27" i="14"/>
  <c r="H27" i="14" s="1"/>
  <c r="E27" i="14"/>
  <c r="F27" i="14"/>
  <c r="I27" i="14"/>
  <c r="D28" i="14"/>
  <c r="H28" i="14" s="1"/>
  <c r="J28" i="14" s="1"/>
  <c r="E28" i="14"/>
  <c r="F28" i="14"/>
  <c r="I28" i="14"/>
  <c r="D29" i="14"/>
  <c r="H29" i="14"/>
  <c r="J29" i="14" s="1"/>
  <c r="E29" i="14"/>
  <c r="F29" i="14"/>
  <c r="I29" i="14"/>
  <c r="D30" i="14"/>
  <c r="H30" i="14" s="1"/>
  <c r="J30" i="14" s="1"/>
  <c r="E30" i="14"/>
  <c r="F30" i="14"/>
  <c r="I30" i="14"/>
  <c r="D31" i="14"/>
  <c r="H31" i="14" s="1"/>
  <c r="J31" i="14" s="1"/>
  <c r="E31" i="14"/>
  <c r="F31" i="14"/>
  <c r="I31" i="14"/>
  <c r="D32" i="14"/>
  <c r="H32" i="14"/>
  <c r="J32" i="14" s="1"/>
  <c r="E32" i="14"/>
  <c r="F32" i="14"/>
  <c r="I32" i="14"/>
  <c r="D33" i="14"/>
  <c r="H33" i="14" s="1"/>
  <c r="J33" i="14" s="1"/>
  <c r="E33" i="14"/>
  <c r="F33" i="14"/>
  <c r="I33" i="14"/>
  <c r="D34" i="14"/>
  <c r="H34" i="14" s="1"/>
  <c r="J34" i="14" s="1"/>
  <c r="I34" i="14"/>
  <c r="D35" i="14"/>
  <c r="H35" i="14"/>
  <c r="I35" i="14"/>
  <c r="D36" i="14"/>
  <c r="H36" i="14" s="1"/>
  <c r="J36" i="14" s="1"/>
  <c r="I36" i="14"/>
  <c r="A3" i="30"/>
  <c r="A3" i="35" s="1"/>
  <c r="A4" i="30"/>
  <c r="E11" i="30"/>
  <c r="E12" i="30"/>
  <c r="E13" i="30"/>
  <c r="A3" i="5"/>
  <c r="A4" i="5"/>
  <c r="E11" i="5"/>
  <c r="E13" i="5"/>
  <c r="B15" i="35" s="1"/>
  <c r="E12" i="5"/>
  <c r="B13" i="5"/>
  <c r="A3" i="27"/>
  <c r="A4" i="27"/>
  <c r="E11" i="27"/>
  <c r="E12" i="27"/>
  <c r="E13" i="27"/>
  <c r="E14" i="27"/>
  <c r="B15" i="27"/>
  <c r="A3" i="26"/>
  <c r="A4" i="26"/>
  <c r="B12" i="26"/>
  <c r="E12" i="26"/>
  <c r="B13" i="35"/>
  <c r="A3" i="29"/>
  <c r="A4" i="29"/>
  <c r="E11" i="29"/>
  <c r="E12" i="29" s="1"/>
  <c r="B14" i="35" s="1"/>
  <c r="A3" i="3"/>
  <c r="A4" i="3"/>
  <c r="E11" i="3"/>
  <c r="E12" i="3"/>
  <c r="A3" i="9"/>
  <c r="A4" i="9"/>
  <c r="C13" i="35"/>
  <c r="D34" i="9"/>
  <c r="F35" i="9" s="1"/>
  <c r="F34" i="9"/>
  <c r="E21" i="14"/>
  <c r="D18" i="14"/>
  <c r="H18" i="14" s="1"/>
  <c r="J18" i="14" s="1"/>
  <c r="A1" i="31"/>
  <c r="A3" i="31"/>
  <c r="A5" i="31"/>
  <c r="F30" i="31"/>
  <c r="I24" i="14"/>
  <c r="I18" i="14"/>
  <c r="F21" i="14"/>
  <c r="F13" i="35" l="1"/>
  <c r="E13" i="3"/>
  <c r="B11" i="35" s="1"/>
  <c r="F11" i="35" s="1"/>
  <c r="H11" i="35" s="1"/>
  <c r="F14" i="35"/>
  <c r="J35" i="14"/>
  <c r="J27" i="14"/>
  <c r="J26" i="14"/>
  <c r="E14" i="33"/>
  <c r="F15" i="35"/>
  <c r="C11" i="35"/>
  <c r="C25" i="35"/>
  <c r="F25" i="35" s="1"/>
  <c r="H25" i="35" s="1"/>
  <c r="H26" i="35" s="1"/>
  <c r="E16" i="30"/>
  <c r="B17" i="35" s="1"/>
  <c r="E15" i="27"/>
  <c r="B12" i="35" s="1"/>
  <c r="F12" i="35" s="1"/>
  <c r="C15" i="35"/>
  <c r="C14" i="35"/>
  <c r="H12" i="35"/>
  <c r="H15" i="35"/>
  <c r="H13" i="35"/>
  <c r="A1" i="29"/>
  <c r="B16" i="35"/>
  <c r="H14" i="35" l="1"/>
  <c r="F16" i="35"/>
  <c r="H16" i="35" s="1"/>
  <c r="H18" i="35" s="1"/>
  <c r="H17" i="35"/>
  <c r="F17" i="35"/>
</calcChain>
</file>

<file path=xl/sharedStrings.xml><?xml version="1.0" encoding="utf-8"?>
<sst xmlns="http://schemas.openxmlformats.org/spreadsheetml/2006/main" count="477" uniqueCount="298">
  <si>
    <t>AMPAROS SOLICITADOS</t>
  </si>
  <si>
    <t>PROPONENTE 1
MAPFRE SEGUROS GENERALES</t>
  </si>
  <si>
    <t>Terremoto, Temblor, Erupción Volcánica</t>
  </si>
  <si>
    <t>AMIT, asonada, motín, conmoción civil o popular y huelga, sabotaje y terrorismo</t>
  </si>
  <si>
    <t>Hurto Simple</t>
  </si>
  <si>
    <t>Hurto Calificado</t>
  </si>
  <si>
    <t>Gastos  Médicos</t>
  </si>
  <si>
    <t>Demás eventos</t>
  </si>
  <si>
    <t>Parqueaderos</t>
  </si>
  <si>
    <t>RAMO</t>
  </si>
  <si>
    <t>1. Todo Riesgo Daños Materiales</t>
  </si>
  <si>
    <t>2. Manejo Global</t>
  </si>
  <si>
    <t>3. Responsabilidad Civil Extracontractual</t>
  </si>
  <si>
    <t>4. Transporte de Valores</t>
  </si>
  <si>
    <t>5. Automóviles</t>
  </si>
  <si>
    <t>6. Grupo Vida</t>
  </si>
  <si>
    <t>7- Seguro Obligatorio de Accidentes de Transito</t>
  </si>
  <si>
    <t>LA PREVISORA S.A</t>
  </si>
  <si>
    <t>UNION TEMPORAL SEGUROS DEL ESTADO S.A-SEGUROS DE VIDA DEL ESTADO S.A.</t>
  </si>
  <si>
    <t>RESUMEN DE EVALUACION FINAL</t>
  </si>
  <si>
    <t xml:space="preserve">COMPAÑÍA CENTRAL DE SEGUROS </t>
  </si>
  <si>
    <t>PRESUPUESTO OFICIAL TOTAL:</t>
  </si>
  <si>
    <t>Presupuesto Oficial Pólizas a), b), c), d), e), f):</t>
  </si>
  <si>
    <t>Presupuesto Oficial Póliza g):</t>
  </si>
  <si>
    <t>RAMO (POLIZAS)</t>
  </si>
  <si>
    <t>ORDEN DE ELEGIBILIDAD POR RAMO</t>
  </si>
  <si>
    <t>Establece un sublímite de $100.000.000 por evento y empleado, lo cual no corresponde a la alternativa básica solicitada, por lo cual no debe aceptarse.</t>
  </si>
  <si>
    <r>
      <t xml:space="preserve">Establece deducible mínimo de $20.000.00 en movilizaciones de equipo electrónico y 12 SMMLV para daños
</t>
    </r>
    <r>
      <rPr>
        <b/>
        <sz val="9"/>
        <rFont val="Arial Narrow"/>
        <family val="2"/>
      </rPr>
      <t>Es la única que ofrece cobertura de terrorismo hasta el 50% (las demás solo 20%). (Opción recomendada)</t>
    </r>
  </si>
  <si>
    <r>
      <t xml:space="preserve">Ofrece unos deducibles competitivos </t>
    </r>
    <r>
      <rPr>
        <b/>
        <sz val="9"/>
        <rFont val="Arial Narrow"/>
        <family val="2"/>
      </rPr>
      <t>(Opción recomendada)</t>
    </r>
  </si>
  <si>
    <t>Establece deducible mínimo de 20 SMMLV para empleados no identificados</t>
  </si>
  <si>
    <t xml:space="preserve">No incluyó la cláusula de "Errores, omisiones e inexactitudes no intencionales, excluyendo la responsabilidad Civil Profesional", lo cual se estableció en el Pliego como una cláusula obligatoria  </t>
  </si>
  <si>
    <t>PUNTOS</t>
  </si>
  <si>
    <t>PUNTAJE TOTAL FACTOR ECONOMICO: 650 PUNTOS</t>
  </si>
  <si>
    <t xml:space="preserve">PUNTAJE TOTAL: 350 Puntos
</t>
  </si>
  <si>
    <t xml:space="preserve">Puntaje: 400 Puntos
</t>
  </si>
  <si>
    <t>CUADRO 1</t>
  </si>
  <si>
    <t>SMMLV</t>
  </si>
  <si>
    <t>PROPONENTE</t>
  </si>
  <si>
    <t>FACTOR ECONOMICO</t>
  </si>
  <si>
    <t>FACTOR TECNICO</t>
  </si>
  <si>
    <t>PUNTAJE TOTAL
MAX (1000)</t>
  </si>
  <si>
    <t xml:space="preserve"> OBSERVACIONES</t>
  </si>
  <si>
    <t>Menor costo anual</t>
  </si>
  <si>
    <t>Deducibles</t>
  </si>
  <si>
    <t>Clausulas</t>
  </si>
  <si>
    <t>HABIL</t>
  </si>
  <si>
    <t>Porcentajes: 125 Puntos</t>
  </si>
  <si>
    <t>Cuantia: 125 Puntos</t>
  </si>
  <si>
    <t>INSTITUTO DE DESARROLLO URBANO</t>
  </si>
  <si>
    <t>TOTAL PUNTAJE FACTOR TECNICO</t>
  </si>
  <si>
    <t>Cajas Menores:</t>
  </si>
  <si>
    <t>Empleados no identificados:</t>
  </si>
  <si>
    <t>Cualquier Evento</t>
  </si>
  <si>
    <t xml:space="preserve">Para demás eventos: </t>
  </si>
  <si>
    <t>Responsabilidad Civil Servidores Públicos</t>
  </si>
  <si>
    <t>Item</t>
  </si>
  <si>
    <t>Numeral</t>
  </si>
  <si>
    <t>No. De Folio de la Información</t>
  </si>
  <si>
    <t>N/A</t>
  </si>
  <si>
    <t>Apoyo a la Industria Nacional</t>
  </si>
  <si>
    <t>Oferta %</t>
  </si>
  <si>
    <t>4.1</t>
  </si>
  <si>
    <t>GRUPO No. 1</t>
  </si>
  <si>
    <t>600
PUNTOS</t>
  </si>
  <si>
    <t>AMPARO SOLICITADO</t>
  </si>
  <si>
    <t xml:space="preserve">Sub Total Deducible Demás Amparos  </t>
  </si>
  <si>
    <t>SI</t>
  </si>
  <si>
    <t>SI / NO</t>
  </si>
  <si>
    <t>OBSERVACION</t>
  </si>
  <si>
    <t xml:space="preserve">Sub Total   </t>
  </si>
  <si>
    <t>3.) Cobertura de sustitución provisional por un vehículo de similares características al afectado en caso de siniestro por pérdida parcial por daños, hasta por el periodo que se lleven a cabo las reparaciones del mismo.  Aplica solo si no se afecta la cobertura básica de gastos de transporte y aplica para vehículos sin ningún tipo de adecuación.</t>
  </si>
  <si>
    <t>4.) Cobertura de sustitución provisional por un vehículo de similares características al afectado en caso de siniestro por pérdida total por daños y/o hurto, hasta que se lleve a cabo el pago de la respectiva indemnización, acorde con las condiciones de la póliza.  Aplica solo si no se afecta la cobertura básica de gastos de transporte y aplica para vehículos sin ningún tipo de adecuación.</t>
  </si>
  <si>
    <t>DOCUMENTO DE EVALUACION</t>
  </si>
  <si>
    <t>CUMPLE
SI  /  NO</t>
  </si>
  <si>
    <t xml:space="preserve">CALIFICACIÓN JURÍDICA </t>
  </si>
  <si>
    <t>4.1.1</t>
  </si>
  <si>
    <t>CAPACIDAD JURÍDICA</t>
  </si>
  <si>
    <t>4.1.2</t>
  </si>
  <si>
    <t>4.1.3</t>
  </si>
  <si>
    <t>4.1.4</t>
  </si>
  <si>
    <t>4.1.5</t>
  </si>
  <si>
    <t>4.1.6</t>
  </si>
  <si>
    <t>4.1.7</t>
  </si>
  <si>
    <t>4.1.8</t>
  </si>
  <si>
    <t>4.1.9</t>
  </si>
  <si>
    <t>4.1.10</t>
  </si>
  <si>
    <t>4.1.11</t>
  </si>
  <si>
    <t>4.1.12</t>
  </si>
  <si>
    <t>4.2</t>
  </si>
  <si>
    <t>4.3</t>
  </si>
  <si>
    <t>CAP IV - REQUISITOS HABILITANTES DE LA OFERTA</t>
  </si>
  <si>
    <t>4.4</t>
  </si>
  <si>
    <t>VERIFICACIÓN DEL FACTOR JURÍDICO:</t>
  </si>
  <si>
    <t xml:space="preserve">CONDICIONES DE EXPERIENCIA DEL PROPONENTE EN EL MANEJO DE PROGRAMAS DE SEGUROS Y ATENCIÓN DE SINIESTROS </t>
  </si>
  <si>
    <t>4.4.1</t>
  </si>
  <si>
    <t>4.4.2</t>
  </si>
  <si>
    <t>4.5</t>
  </si>
  <si>
    <t>4.6</t>
  </si>
  <si>
    <t>REQUISITOS HABILITANTES DE CONTENIDO FINANCIERO</t>
  </si>
  <si>
    <t>4.6.1</t>
  </si>
  <si>
    <t>4.7</t>
  </si>
  <si>
    <t>4.8</t>
  </si>
  <si>
    <t xml:space="preserve">CAP IV
3.2 Requisitos de ORDEN FINANCIERO
</t>
  </si>
  <si>
    <t>VERIFICACIÓN DEL FACTOR TÉCNICO HABILITANTE</t>
  </si>
  <si>
    <t>CAP IV
FACTOR TÉCNICO HABILITANTE</t>
  </si>
  <si>
    <t>Formato No. 2  Cuadro Resumen Oferta Económica</t>
  </si>
  <si>
    <t>Formato No. 3  Experiencia del Oferente - Primas</t>
  </si>
  <si>
    <t>Formato No. 4  Experiencia en pago de siniestros</t>
  </si>
  <si>
    <t>Formato No. 1 Coberturas y Cláusulas Complementarias Opcionales Calificables</t>
  </si>
  <si>
    <t xml:space="preserve">Formato No. 7 Compromiso de Anticorrupción </t>
  </si>
  <si>
    <t>300
PUNTOS</t>
  </si>
  <si>
    <t>1) Se otorga la máxima calificación a quien ofrezca el mayor límite asegurado adicional al básico obligatorio y a los demás de forma proporcional</t>
  </si>
  <si>
    <t xml:space="preserve">ANEXO TÉCNICO No. 1 -  SEGURO DE TRANSPORTE DE VALORES </t>
  </si>
  <si>
    <t xml:space="preserve">ANEXO TÉCNICO No. 1 -  SEGURO DE TODO RIESGO DAÑOS MATERIALES </t>
  </si>
  <si>
    <t>ANEXO TÉCNICO No. 1 -  SEGURO DE RESPONSABILIDAD CIVIL EXTRACONTRACTUAL</t>
  </si>
  <si>
    <t>ANEXO TÉCNICO No. 1 -  SEGURO DE MANEJO GLOBAL</t>
  </si>
  <si>
    <t>ANEXO TÉCNICO No. 1 -  SEGURO DE AUTOMOVILES</t>
  </si>
  <si>
    <t>ANEXO TÉCNICO No. 1 -  SEGURO DE TRANSPORTE DE MERCANCÍAS</t>
  </si>
  <si>
    <t>1.) Quien otorgue el mayor sublímite de valor asegurado para la cobertura de gastos de defensa en adición al básico obligatorio solicitado SIN SER SUPERIOR A $200’000.000, obtendrá el mayor puntaje, los demás recibirán calificación proporcional inferior.</t>
  </si>
  <si>
    <t xml:space="preserve">1% del valor de la pérdida. Sin mínimo </t>
  </si>
  <si>
    <t>0% del valor de la périda Mínimo 1 SMMLV</t>
  </si>
  <si>
    <t>DEDUCIBLES (300 PUNTOS)</t>
  </si>
  <si>
    <t>Días Adicionales Ofrecidos</t>
  </si>
  <si>
    <t>Total Vigencia Ofertada en Días</t>
  </si>
  <si>
    <t>Prima con IVA Vigencia Ofrecida en Días Según Ramo</t>
  </si>
  <si>
    <t>Puntos</t>
  </si>
  <si>
    <t>Todo Riesgo Daño Material</t>
  </si>
  <si>
    <t>Automóviles</t>
  </si>
  <si>
    <t>Manejo Global Entidades Estatales</t>
  </si>
  <si>
    <t>Transporte de Valores</t>
  </si>
  <si>
    <t>Responsabilidad Civil Extracontractual</t>
  </si>
  <si>
    <t>Presupuesto</t>
  </si>
  <si>
    <t>Transporte de Marcancías</t>
  </si>
  <si>
    <t xml:space="preserve">Seguro de Vehículos Aéreos No Tripulados </t>
  </si>
  <si>
    <t>Subtotal Grupo No. 1</t>
  </si>
  <si>
    <t>GRUPO No. 2</t>
  </si>
  <si>
    <t>Subtotal Grupo No. 2</t>
  </si>
  <si>
    <t>GRUPO No. 3</t>
  </si>
  <si>
    <t>Seguro Obligatorio "SOAT"</t>
  </si>
  <si>
    <t>Subtotal Grupo No. 3</t>
  </si>
  <si>
    <t>NO PRESENTÓ OFERTA</t>
  </si>
  <si>
    <t>SEGÚN LEY</t>
  </si>
  <si>
    <t>TOTAL PROPUESTA ECONÓMICA</t>
  </si>
  <si>
    <t>FACTOR APOYO A LA INDUSTRIA NACIONAL</t>
  </si>
  <si>
    <t>TOTAL PUNTAJE</t>
  </si>
  <si>
    <t>% DE INCIDENCIA</t>
  </si>
  <si>
    <t>PUNTAJE FINAL</t>
  </si>
  <si>
    <t>CONDICIONES COMPLEMENTARIAS</t>
  </si>
  <si>
    <t>DEDUCIBLES</t>
  </si>
  <si>
    <t>Todo Riesgo Daños Materiales</t>
  </si>
  <si>
    <t xml:space="preserve">Seguro de Automóviles </t>
  </si>
  <si>
    <t>NO APLICA</t>
  </si>
  <si>
    <t>Manejo Global para Entidades Oficiales</t>
  </si>
  <si>
    <t>TOTAL PUNTAJE CON  PORCENTAJE DE INCIDENCIA</t>
  </si>
  <si>
    <t xml:space="preserve">Responsabilidad Civil Servidores Públicos </t>
  </si>
  <si>
    <t>CANAL CAPITAL</t>
  </si>
  <si>
    <t>PROPONENTE 1  MAPFRE SEGUROS GENERALES</t>
  </si>
  <si>
    <t>CUMPLE</t>
  </si>
  <si>
    <t>TOTAL Puntos Todo Riesgo Daños Materiales</t>
  </si>
  <si>
    <t>Total Puntos Manejo Global</t>
  </si>
  <si>
    <t>Sin Deducible</t>
  </si>
  <si>
    <t>Total Puntos Responsabilidad Civil Extracontractual</t>
  </si>
  <si>
    <t>Total Puntos Transporte de Valores</t>
  </si>
  <si>
    <t>Total Puntos Transporte de Mercancías</t>
  </si>
  <si>
    <t xml:space="preserve"> CALIFICACION DEDUCIBLES  - GRUPO 2 </t>
  </si>
  <si>
    <t>Casco</t>
  </si>
  <si>
    <t>Gastos Médicos</t>
  </si>
  <si>
    <t>ANEXO TÉCNICO No. 1 -  SEGURO DE VEHÍCULOS AÉREOS NO TRIPULADOS</t>
  </si>
  <si>
    <t>ANEXO TÉCNICO No. 1 -  SEGURO DE RESPONSABILIDAD CIVIL SERVIDORES PÚBLICOS</t>
  </si>
  <si>
    <t>GRUPO No. 1
CONDICIONES TECNICAS DE LAS POLIZAS  - Cuadro No. 7</t>
  </si>
  <si>
    <t>1) Se otorga la máxima calificación a quien ofrezca el mayor límite asegurado adicional al básico obligatorio en la cobertura de Responsabilidad civil, los demás el puntaje se asignará de forma proporcional.</t>
  </si>
  <si>
    <t>NO</t>
  </si>
  <si>
    <t>FACTOR TECNICO-CALIDAD</t>
  </si>
  <si>
    <t>TASA Y/O PRIMAS</t>
  </si>
  <si>
    <t>Transporte de Mercancías</t>
  </si>
  <si>
    <t>Seguro de Vehículo Aéreos no Tripulados</t>
  </si>
  <si>
    <t>CALIFICACION JURIDICA - FINANCIERA -  ECONOMICA Y TECNICA HABILITANTE
CUADRO No. 1</t>
  </si>
  <si>
    <t>EVALUACION ECONOMICA  -  CUADRO No. 3</t>
  </si>
  <si>
    <t xml:space="preserve"> CALIFICACION DEDUCIBLES  - GRUPO 1 - (EXCEPTO PARA EL RAMO DE AUTOMÓVILES y RCSP)  - Cuadro No. 4</t>
  </si>
  <si>
    <t>GRUPO No. 1
CONDICIONES TECNICAS DE LAS POLIZAS  - Cuadro No. 5</t>
  </si>
  <si>
    <t>GRUPO No. 2
CONDICIONES TECNICAS DE LAS POLIZAS  - Cuadro No. 12</t>
  </si>
  <si>
    <t>GRUPO No. 1
CONDICIONES TECNICAS DE LAS POLIZAS  - Cuadro No. 6</t>
  </si>
  <si>
    <t>GRUPO No. 1
CONDICIONES TECNICAS DE LAS POLIZAS  - Cuadro No. 8</t>
  </si>
  <si>
    <t>GRUPO No. 1
CONDICIONES TECNICAS DE LAS POLIZAS  - Cuadro No. 9</t>
  </si>
  <si>
    <t>GRUPO No. 1
CONDICIONES TECNICAS DE LAS POLIZAS  - Cuadro No. 10</t>
  </si>
  <si>
    <t>GRUPO No. 1
CONDICIONES TECNICAS DE LAS POLIZAS  - Cuadro No. 11</t>
  </si>
  <si>
    <t>Convocatoria Pública No. 04 de 2019</t>
  </si>
  <si>
    <t>OBJETO: "CONTRATAR EL PLAN DE SEGUROS PARA CANAL CAPITAL, PARA LO CUAL DEBERA EXPEDIR LAS PÓLIZAS QUE AMPAREN LOS BIENES MUEBLES O INMUEBLES E INTERESES PATRIMONIALES ASEGURABLES DE PROPIEDAD DE LA ENTIDAD Y DE AQUELLOS QUE SEA O LLEGARE A SER LEGALMENTE RESPONSABLE, UBICADOS A NIVEL NACIONAL Y EN EL EXTERIOR."</t>
  </si>
  <si>
    <t xml:space="preserve"> Bogotá, D.C. Junio 11 de 2019</t>
  </si>
  <si>
    <t>Folios  03 a 23
Certificado de Cámara y Comercio expedido 30 de Mayo de 2019</t>
  </si>
  <si>
    <t>Vigencia
desde:  10/06/2019
hasta: 31/10/2019</t>
  </si>
  <si>
    <t>Valor asegurado $65,000,000</t>
  </si>
  <si>
    <t>Folio 48 a  50
Con fecha de Expedición de 
07 de Mayo de 2019</t>
  </si>
  <si>
    <t>Folio 68
* Municipio de Calí
 $299,240,992
*Acueducto Metropolitano de Bucaramanga
 $81,281,278
* Compañía Trasportadora de Valores Prosegur de Colombia S.A. 
$779,874,500</t>
  </si>
  <si>
    <t>Folio 194</t>
  </si>
  <si>
    <t xml:space="preserve">Vigencia Mínima Requerida 12 Meses </t>
  </si>
  <si>
    <t>2% del valor  de la perdida sin mínimo</t>
  </si>
  <si>
    <t>Total Puntos Vehículos Aéreos No Tripulados</t>
  </si>
  <si>
    <t>Folio No. 0-2
Firmada por el Representante Legal
José Mauricio Malagón Acosta</t>
  </si>
  <si>
    <t>Folios 34 a 38
Estracto del acta No. 508 de la junta directiva.</t>
  </si>
  <si>
    <t xml:space="preserve">Folios 25 a 29
Fecha de expedición del certificado:
 31 de Mayo de 2019
</t>
  </si>
  <si>
    <t xml:space="preserve">Folios 31 a 32
Documentación de Identidad de: 
* José Mauricio Malagón Acosta
* Antonio Clemente Campanario
</t>
  </si>
  <si>
    <t xml:space="preserve">Folios 40 a 46
Póliza de Cumplimiento No. 113854, emitida por SEGUREXPO </t>
  </si>
  <si>
    <t>Folio 40</t>
  </si>
  <si>
    <t>Folio 52 a 53
Con fecha de Expedición de 
10 Mayo de 2019</t>
  </si>
  <si>
    <t>Folio 55 A 61
* José Mauricio Malagón
Certificado Contraloría General de la República  31/Mayo/2019
Procuraduría  General 31/ Mayo/2019
* Antonio Clemente Campanario
Certificado Contraloría General de la República  07/Junio/2019
Procuraduría  General 07/Junio/2019</t>
  </si>
  <si>
    <t>Folio 55
* José Mauricio Malagón
Policía Nacional 31 de Mayo de 2019</t>
  </si>
  <si>
    <t xml:space="preserve">Folio 65 a 66
</t>
  </si>
  <si>
    <t>Folio  68</t>
  </si>
  <si>
    <t>Folio 68</t>
  </si>
  <si>
    <t>El oferente debe aportar certificación de primas según requerimiento para el Grupo No.2</t>
  </si>
  <si>
    <t>Folio 86 A 181</t>
  </si>
  <si>
    <t>Folio 79  A 80</t>
  </si>
  <si>
    <t>Folio 183 A 192</t>
  </si>
  <si>
    <t xml:space="preserve">El oferente debé aportar el indicador de Liquidez </t>
  </si>
  <si>
    <t xml:space="preserve">El oferente debé aportar el indicador de Endeudamiento </t>
  </si>
  <si>
    <t>Folio  63
Patrimonio Adecuado 30,606
POSITIVO</t>
  </si>
  <si>
    <t>Folio 65 a 66</t>
  </si>
  <si>
    <t>Folio 76 a 77</t>
  </si>
  <si>
    <t>Folio 84</t>
  </si>
  <si>
    <t>Cualquier Pérdida</t>
  </si>
  <si>
    <t>1) Se otorga la mayor calificación a quien ofrezca el mayor porcentaje adicional al básico obligatorio de Amparo automático hasta el 30% del valor asegurado de la póliza, para bienes por el cambio de ubicación del riesgo. En caso de que el asegurado cambie la ubicación de los riesgos objeto de la cobertura de la póliza la presente póliza se extiende automáticamente a otorgar cobertura a bienes en el lugar en el que el asegurado haya ubicado sus riesgos y bienes hasta el porcentaje de valor asegurado.</t>
  </si>
  <si>
    <t xml:space="preserve">2) Se otorga la calificación a quien ofrezca ampliar la siguiente cobertura del 20% al 25% así:
Cobertura para adecuación de normas de sismo resistencia NCR98, hasta el 20% del valor asegurado de edificios evento/vigencia
</t>
  </si>
  <si>
    <r>
      <t xml:space="preserve">CONSOLIDADO DE PUNTAJES  -  </t>
    </r>
    <r>
      <rPr>
        <b/>
        <sz val="12"/>
        <color indexed="9"/>
        <rFont val="Arial Narrow"/>
        <family val="2"/>
      </rPr>
      <t>CUADRO No. 2</t>
    </r>
  </si>
  <si>
    <r>
      <t xml:space="preserve">CARTA DE PRESENTACIÓN DE LA OFERTA – FORMATO No. 1.
</t>
    </r>
    <r>
      <rPr>
        <sz val="12"/>
        <rFont val="Arial Narrow"/>
        <family val="2"/>
      </rPr>
      <t xml:space="preserve">debe ser firmada por el representante legal de la persona jurídica, consorcio o unión temporal anexando todos los documentos que se exigen en el ANEXO ADICIONAL – pliego de condiciones.- Igualmente, deberá identificar claramente el sujeto jurídico que suscribe la oferta, y hacer el ofrecimiento de celebrar el contrato propuesto, manifestando el compromiso de acoger y respetar las reglas del este proceso de selección. 
En cualquier caso, la carta que presente el proponente, deberá incluir todas las manifestaciones requeridas por el Canal Capital, por ello cada proponente deberá revisar detalladamente las declaraciones que debe contener la carta de presentación de la propuesta. 
Con la carta de presentación de la propuesta se entiende presentada la declaración juramentada por parte del proponente de no encontrarse incurso en alguna de las inhabilidades o incompatibilidades previstas en la Ley, ni en conflicto de intereses que pueda afectar el normal desarrollo del contrato, así como el origen licito de los recursos destinados al proyecto o a la ejecución del contrato. </t>
    </r>
  </si>
  <si>
    <r>
      <t xml:space="preserve">CERTIFICADO DE EXISTENCIA Y REPRESENTACIÓN LEGAL.
</t>
    </r>
    <r>
      <rPr>
        <sz val="12"/>
        <rFont val="Arial Narrow"/>
        <family val="2"/>
      </rPr>
      <t xml:space="preserve">Las personas jurídicas, deberán presentar el certificado de existencia y representación legal o el documento que haga sus veces, el cual deberá haber sido expedido dentro de los treinta (30) días calendario anteriores a la fecha límite de recepción de la propuestas, donde conste que, de acuerdo a su objeto social, cuenta con la capacidad jurídica para celebrar y ejecutar contratos relacionados con el objeto de este proceso y que la duración de la persona jurídica no es inferior a la duración del contrato y tres (3) años más.  
En caso de consorcio o unión temporal, cada uno de los integrantes deberá dar cumplimiento al requisito anterior y presentar este certificado.
El objeto social del interesado, persona jurídica o de cada uno de sus miembros del consorcio o unión temporal, deben estar relacionados con el objeto del presente proceso.
Si la propuesta se presenta a nombre de una Sucursal, se deberá anexar los certificados, tanto de la sucursal como de la Casa Principal.  
Las personas jurídicas extranjeras sin sucursal o domicilio en Colombia, bien sea como interesados individuales o integrantes de consorcio o unión temporal, acreditarán su existencia o representación legal, mediante el certificado equivalente al que expidan las Cámaras de Comercio colombianas, emitido por el órgano o autoridad  competente del país de origen  de la persona jurídica extranjera, con una fecha de expedición no superior a treinta (30) días calendario antes de la fecha límite de recepción de las propuestas. Así mismo deberán presentar sus propuestas a través de apoderado facultado para tal fin, con arreglo a las disposiciones legales que rigen la materia. </t>
    </r>
  </si>
  <si>
    <r>
      <t xml:space="preserve">ACTA DE AUTORIZACIÓN DEL ÓRGANO SOCIAL COMPETENTE:
</t>
    </r>
    <r>
      <rPr>
        <sz val="12"/>
        <rFont val="Arial Narrow"/>
        <family val="2"/>
      </rPr>
      <t>Si el representante legal del oferente o de alguno de los integrantes de un Consorcio o Unión Temporal, tiene alguna limitación para suscribir la oferta y/o el contrato, según lo indicado en el Certificado de Existencia y Representación Legal, o requiere de autorización de sus órganos de dirección para la propuesta y para suscribir el contrato, deberá anexar a su propuesta los documentos que acrediten legalmente dicha autorización, la cual debe ser previa a la presentación de la oferta.</t>
    </r>
  </si>
  <si>
    <r>
      <rPr>
        <b/>
        <sz val="12"/>
        <rFont val="Arial Narrow"/>
        <family val="2"/>
      </rPr>
      <t xml:space="preserve">CERTIFICADO EXPEDIDO POR LA SUPERINTENDENCIA FINANCIERA DE COLOMBIA.
</t>
    </r>
    <r>
      <rPr>
        <sz val="12"/>
        <rFont val="Arial Narrow"/>
        <family val="2"/>
      </rPr>
      <t>Los proponentes por estar sometidos a la vigilancia permanente de la Superintendencia Financiera  de Colombia, de conformidad con lo establecido en el artículo 38 y s.s. del Estatuto Orgánico del Sistema Financiero, deben adjuntar la certificación expedida por ésta, dentro de los treinta (30) días calendario anteriores a la fecha máxima de entrega de las propuestas, en el que conste que la sociedad proponente está autorizada por la Superintendencia Financiera para operar en Colombia los ramos de seguros correspondientes a las pólizas para las cuales presenta oferta.</t>
    </r>
  </si>
  <si>
    <r>
      <t>DOCUMENTO DE CONSTITUCIÓN DE CONSORCIO O UNIÓN TEMPORAL</t>
    </r>
    <r>
      <rPr>
        <sz val="12"/>
        <rFont val="Arial Narrow"/>
        <family val="2"/>
      </rPr>
      <t xml:space="preserve">
Para la presentación de ofertas por parte de Consorcios y/o Uniones Temporales, dentro del documento privado de conformación del consorcio o unión temporal debe constar la participación de cada uno de los miembros del Proponente plural, la representación legal del Proponente plural o el poder otorgado a quien suscribe los documentos en nombre del Proponente plural y deberá señalarse que la vigencia del Consorcio y/o Unión Temporal es igual o superior al plazo estimado del contrato, su liquidación y tres (3) años más. </t>
    </r>
  </si>
  <si>
    <r>
      <rPr>
        <b/>
        <sz val="12"/>
        <rFont val="Arial Narrow"/>
        <family val="2"/>
      </rPr>
      <t xml:space="preserve">CÉDULA DE CIUDADANÍA DEL PROPONENTE. </t>
    </r>
    <r>
      <rPr>
        <sz val="12"/>
        <rFont val="Arial Narrow"/>
        <family val="2"/>
      </rPr>
      <t xml:space="preserve">
Las personas naturales colombianas deberán presentar copia de su Cédula de Ciudadanía. Las personas naturales extranjeras, deberán acreditar su existencia mediante la presentación de copia de su pasaporte, y si se encuentran residenciadas en Colombia, mediante la presentación de copia de la Cédula de Extranjería expedida por la autoridad colombiana competente o visa de residente.
En caso de personas jurídicas, se aportará copia de la cédula de ciudadanía del representante legal y en el evento de consorcio, unión temporal, copia de la cédula de ciudadanía del representante legal del mismo y del representante legal o persona natural de cada uno de los integrantes que lo conforman.</t>
    </r>
  </si>
  <si>
    <r>
      <t xml:space="preserve">PODER CUANDO LA OFERTA SE PRESENTE A TRAVÉS DE UN APODERADO.
</t>
    </r>
    <r>
      <rPr>
        <sz val="12"/>
        <rFont val="Arial Narrow"/>
        <family val="2"/>
      </rPr>
      <t>Los Proponentes podrán presentar Ofertas directamente o por intermedio de apoderado, evento en el cual deberán anexar el poder otorgado en legal forma, en el que se confiera al apoderado, de manera clara y expresa, facultades amplias y suficientes para actuar, obligar y responsabilizar a todos y cada uno de los integrantes en el trámite del presente proceso y en la suscripción del Contrato.</t>
    </r>
  </si>
  <si>
    <r>
      <t xml:space="preserve">APODERADO PARA OFERENTES EXTRANJEROS 
</t>
    </r>
    <r>
      <rPr>
        <sz val="12"/>
        <rFont val="Arial Narrow"/>
        <family val="2"/>
      </rPr>
      <t>Los oferentes extranjeros sin sucursal o domicilio en Colombia deberán presentar sus propuestas a través de apoderado facultado para tal fin, con arreglo a las disposiciones legales que rigen la materia.</t>
    </r>
  </si>
  <si>
    <r>
      <rPr>
        <b/>
        <sz val="12"/>
        <rFont val="Arial Narrow"/>
        <family val="2"/>
      </rPr>
      <t xml:space="preserve">Afianzado y Tomador </t>
    </r>
    <r>
      <rPr>
        <sz val="12"/>
        <rFont val="Arial Narrow"/>
        <family val="2"/>
      </rPr>
      <t>:El afianzado es el proponente. Si es jurídica el nombre deberá indicarse como aparece en el Certificado de Existencia y Representación Legal.  Si el proponente es un consorcio o unión temporal la garantía debe ser tomada a nombre del consorcio o unión temporal y el de cada uno de sus integrantes, así como su porcentaje de participación.</t>
    </r>
  </si>
  <si>
    <r>
      <rPr>
        <b/>
        <sz val="12"/>
        <rFont val="Arial Narrow"/>
        <family val="2"/>
      </rPr>
      <t>Vigencia:</t>
    </r>
    <r>
      <rPr>
        <sz val="12"/>
        <rFont val="Arial Narrow"/>
        <family val="2"/>
      </rPr>
      <t xml:space="preserve"> Noventa (90) días calendario contados a partir de la fecha de presentación de la propuesta. </t>
    </r>
  </si>
  <si>
    <r>
      <rPr>
        <b/>
        <sz val="12"/>
        <rFont val="Arial Narrow"/>
        <family val="2"/>
      </rPr>
      <t>Valor Asegurado:</t>
    </r>
    <r>
      <rPr>
        <sz val="12"/>
        <rFont val="Arial Narrow"/>
        <family val="2"/>
      </rPr>
      <t xml:space="preserve"> 10% del valor del presupuesto del grupo donde desea presentar propuesta o sobre el valor total de los dos (2) grupos si se va presentar en la totalidad de los grupos. (Las cifras del valor de la póliza deben expresarse en pesos, sin utilizar decimales, para lo cual se aproximará al múltiplo de mil inmediato, teniendo en cuenta reducir al valor inferior si el decimal es de 1 a 49 y aproximar al siguiente superior, si el decimal es de 50 a 99).</t>
    </r>
  </si>
  <si>
    <r>
      <rPr>
        <b/>
        <sz val="12"/>
        <rFont val="Arial Narrow"/>
        <family val="2"/>
      </rPr>
      <t>OBJETO:</t>
    </r>
    <r>
      <rPr>
        <sz val="12"/>
        <rFont val="Arial Narrow"/>
        <family val="2"/>
      </rPr>
      <t xml:space="preserve"> Amparar la seriedad de los ofrecimientos hechos por el proponente en la Convocatoria Publica No. 04 de 2019 cuyo objeto es: Contratar el plan de seguros para canal capital, para lo cual deberá expedir las pólizas que amparen los bienes muebles o inmuebles e intereses patrimoniales asegurables de propiedad de la entidad y de aquellos que sea o llegare a ser legalmente responsable, ubicados a nivel nacional y en el exterior.</t>
    </r>
  </si>
  <si>
    <r>
      <rPr>
        <b/>
        <sz val="12"/>
        <rFont val="Arial Narrow"/>
        <family val="2"/>
      </rPr>
      <t>CERTIFICACIÓN DE PAGO DE APORTES PARAFISCALES Y SEGURIDAD SOCIAL</t>
    </r>
    <r>
      <rPr>
        <sz val="12"/>
        <rFont val="Arial Narrow"/>
        <family val="2"/>
      </rPr>
      <t xml:space="preserve">
El proponente persona jurídica o persona natural con personal a cargo, deberá presentar una certificación, expedida por el Revisor Fiscal, de acuerdo con los requerimientos de Ley, o por el Representante Legal, cuando no se requiera Revisor Fiscal, en la que conste el pago de los aportes de sus empleados a los sistemas de salud, riesgos profesionales, pensiones y aportes a las Cajas de Compensación Familiar, Instituto Colombiano de Bienestar Familiar y Servicio Nacional de Aprendizaje. Dicho documento deberá certificar que, a la fecha de cierre del presente proceso de selección, ha realizado el pago de los aportes correspondientes a la nómina de los últimos seis (6) meses, contados a partir de la fecha del cierre del proceso de selección, en los cuales se haya causado la obligación de efectuar dichos pagos. 
En el evento que la sociedad no tenga más de seis (6) meses de constituida, debe acreditar los pagos a partir de la fecha de su constitución, lo anterior de conformidad con lo establecido en el artículo 50 de la Ley 789 de 2002 y el artículo 23 de la Ley 1150 de 2007.
En caso de presentar acuerdo de pago con las entidades recaudadoras respecto de alguna de las obligaciones mencionadas deberá manifestar que existe el acuerdo y que se encuentra al día en el cumplimiento del mismo. En este evento el oferente deberá anexar copia del acuerdo de pago correspondiente y el comprobante de pago soporte del mes anterior al cierre del proceso de selección. 
Esta misma previsión aplica para las personas jurídicas extranjeras con domicilio o sucursal en Colombia las cuales deberán acreditar este requisito respecto del personal vinculado en el país. 
El proponente persona natural o jurídica sin personal vinculado laboralmente deberá expresar esta situación bajo la gravedad de juramento y presentar la última planilla de pago al Sistema de Seguridad Social Integral. 
Cuando se trate de Consorcios o Uniones Temporales, cada uno de sus integrantes, deberá aportar por separado la certificación aquí exigida. 
Adicionalmente el proponente adjudicatario, deberá presentar para la suscripción del respectivo contrato, la declaración donde se acredite el pago correspondiente a Seguridad Social y Aportes Parafiscales”</t>
    </r>
  </si>
  <si>
    <r>
      <rPr>
        <b/>
        <sz val="12"/>
        <rFont val="Arial Narrow"/>
        <family val="2"/>
      </rPr>
      <t>COMPROMISO DE TRANSPARENCIA.</t>
    </r>
    <r>
      <rPr>
        <sz val="12"/>
        <rFont val="Arial Narrow"/>
        <family val="2"/>
      </rPr>
      <t xml:space="preserve">
Los Proponentes deben suscribir el Compromiso Anticorrupción contenido en el Anexo correspondiente que para tal efecto establezca el pliego de condiciones, en el cual manifiestan su apoyo irrestricto a los esfuerzos del Estado colombiano contra la corrupción. 
Si se comprueba el incumplimiento del Proponente, sus empleados, representantes, asesores o de cualquier otra persona que en el Proceso de Contratación actúe en su nombre, habrá causal suficiente para el rechazo de la Oferta o para la terminación anticipada del contrato, si el incumplimiento ocurre con posterioridad a la adjudicación del mismo, sin perjuicio de que tal incumplimiento tenga consecuencias adicionales.</t>
    </r>
  </si>
  <si>
    <r>
      <t xml:space="preserve">ANTECEDENTES FISCALES, DISCIPLINARIOS, JUDICIALES Y DEMÁS SANCIONES.
</t>
    </r>
    <r>
      <rPr>
        <sz val="12"/>
        <rFont val="Arial Narrow"/>
        <family val="2"/>
      </rPr>
      <t>El CANAL CAPITAL, revisará el boletín de responsables fiscales, el certificado de antecedentes disciplinarios, el certificado de antecedentes judiciales y el Registro Único de Proponentes con el fin de verificar que los proponentes no se encuentren incursos en inhabilidades y que no tengan sanciones inscritas que implique inhabilidad para contratar con el Estado. 
Tratándose de proponentes extranjeros sin domicilio o sin sucursal en Colombia, deberán declarar que no son responsables fiscales, no cuentan con antecedentes disciplinarios ni antecedentes judiciales por actividades ejercidas en Colombia en el pasado, de conformidad con lo previsto en el numeral 4 del artículo 38 de la ley 734 de 2002, en concordancia con el artículo 60 de la ley 610 de 2000, así como en la Ley 1238 de 2008  y que no tienen sanciones vigentes en Colombia que implique inhabilidad para contratar con el Estado.</t>
    </r>
  </si>
  <si>
    <r>
      <t>CERTIFICADO DEL SISTEMA REGISTRO NACIONAL DE MEDIDAS CORRECTIVAS</t>
    </r>
    <r>
      <rPr>
        <sz val="12"/>
        <rFont val="Arial Narrow"/>
        <family val="2"/>
      </rPr>
      <t xml:space="preserve">
El CANAL CAPITAL consultará y verificará, de la página Web de Policía Nacional de Colombia – Portal de Servicio al Ciudadano, el Sistema Registro Nacional de Medidas Correctivas, para verificar si existen multas en mora en los últimos seis (6) meses, impuestas por virtud del artículo 183 del Código Nacional de Policía, Ley 1801 de 2016, del representante legal de la persona jurídica individual, de los representantes legales de los consorcios y/o uniones temporales que van a participar en el presente proceso.</t>
    </r>
  </si>
  <si>
    <r>
      <t>Experiencia específica en el Manejo de Programas de Seguros:</t>
    </r>
    <r>
      <rPr>
        <sz val="12"/>
        <rFont val="Arial Narrow"/>
        <family val="2"/>
      </rPr>
      <t xml:space="preserve">
El CANAL CAPITAL, verificará la experiencia de los proponentes en el manejo de programas de seguros iguales o similares, respecto de las cuantías en primas y pólizas de seguros similares a las que son objeto del presente proceso.
Para tal efecto, los proponentes deberán acreditar su experiencia mediante certificaciones expedidas por el Representante Legal del oferente, siguiendo el Formato No.2 definido en el presente documento; la experiencia requerida como requisito de verificación consiste en:
a) Se debe acreditar experiencia en el manejo de mínimo uno (1) programa de seguros de clientes públicos y/o privados de conformidad con la información contenida en el Formato No 2 definido para tal efecto.
b) La(s) certificación(es) debe(n) corresponder a vigencias técnicas anuales de contratos ejecutados y/o en ejecución, durante los últimos diez (10) años anteriores a la fecha de cierre del presente proceso.
Cuando la experiencia certificada corresponda a un Consorcio o Unión Temporal, la certificación deberá indicar el porcentaje de su participación, el cual será tenido en cuenta para efectos de establecer la experiencia.
d) En el caso de Uniones Temporales o Consorcios, la experiencia específica se verificará acumulando la experiencia certificada por el o los integrantes que la acredita en el porcentaje de participación de cada uno de los integrantes del Consorcio o Unión Temporal.
e) Se permite la acreditación de este requisito, en formato diferente al contenido en los PLIEGO DE CONDICIONES de la invitación, sin embargo, el mismo debe contener la información requerida en el Formato No 2 definido en el presente documento.
f) La acreditación de la experiencia en el manejo de programas de seguros, debe cumplir con los montos en primas anuales y tipo de pólizas, como se indica a continuación:
</t>
    </r>
  </si>
  <si>
    <r>
      <rPr>
        <b/>
        <sz val="12"/>
        <rFont val="Arial Narrow"/>
        <family val="2"/>
      </rPr>
      <t xml:space="preserve">Grupo No 1. </t>
    </r>
    <r>
      <rPr>
        <sz val="12"/>
        <rFont val="Arial Narrow"/>
        <family val="2"/>
      </rPr>
      <t xml:space="preserve">$500.000.000 correspondiente a la sumatoria de Primas de tres (3) clientes, los programas de seguros deben contemplar como mínimo tres (1) de los ramos que conforman este grupo y de forma obligatoria el ramo de Responsabilidad Civil Servidores Públicos.
Para la póliza de seguro de Todo Riesgo Daños Materiales, se permite certificación con pólizas conjuntas o tradicionales o individuales (ramo por ramo) que contemplen como mínimo los ramos de incendio y/o terremoto (excepto deudores), rotura de maquinaria, corriente débil y sustracción.
Para el ramo de Responsabilidad Civil Servidores Públicos, se aceptan pólizas de Directores y Administradores con anexo de perdida fiscal.
</t>
    </r>
    <r>
      <rPr>
        <b/>
        <sz val="12"/>
        <rFont val="Arial Narrow"/>
        <family val="2"/>
      </rPr>
      <t xml:space="preserve">Grupo No 2. </t>
    </r>
    <r>
      <rPr>
        <sz val="12"/>
        <rFont val="Arial Narrow"/>
        <family val="2"/>
      </rPr>
      <t>$30.000.000,  correspondiente a la sumatoria de Primas de Seguro de Vehículos Aéreos No Tripulados
Para demostrar la experiencia de este seguro se acepta la presentación certificación que incluya pólizas de Aviación.</t>
    </r>
  </si>
  <si>
    <r>
      <rPr>
        <b/>
        <sz val="12"/>
        <rFont val="Arial Narrow"/>
        <family val="2"/>
      </rPr>
      <t>Experiencia específica en Manejo y Atención de Siniestros</t>
    </r>
    <r>
      <rPr>
        <sz val="12"/>
        <rFont val="Arial Narrow"/>
        <family val="2"/>
      </rPr>
      <t xml:space="preserve">
El CANAL CAPITAL, verificará la experiencia de los proponentes en el manejo y atención de siniestros relacionados con las pólizas de seguros que son objeto del presente proceso de selección, respecto a cuantías de reclamos ocurridos e indemnizados, durante los cinco (10) años anteriores al cierre del presente proceso de selección.
Para tal efecto, los proponentes deben aportar certificaciones expedidas por el Representante Legal del oferente, con las que haya contratado en su calidad de aseguradora, respecto del grupo para el cual presente oferta, de acuerdo con la información contenida en el Formato No 4 definido en el PLIEGO DE CONDICIONES, relacionando información que demuestre los siniestros pagados por el proponente.
a) Para propuestas de las pólizas que conforman el Grupo No. 1, las certificaciones deben contemplar como mínimo tres (3) de los ramos que conforman este grupo y de forma obligatoria incluir uno del ramo de responsabilidad civil servidores públicos.  
b) Para la póliza de seguro de Todo Riesgo Daños Materiales, se permite certificación de siniestros atendidos bajo coberturas de pólizas tradicionales de incendio y/o rayo, terremoto, rotura de maquinaria, corriente débil y sustracción.
c) Para el ramo de Responsabilidad Civil Servidores Públicos, se permite certificaciones de siniestros de Responsabilidad Civil Directores y Administradores con anexo de perdida fiscal.</t>
    </r>
  </si>
  <si>
    <r>
      <rPr>
        <b/>
        <sz val="12"/>
        <rFont val="Arial Narrow"/>
        <family val="2"/>
      </rPr>
      <t>Grupo No 1.</t>
    </r>
    <r>
      <rPr>
        <sz val="12"/>
        <rFont val="Arial Narrow"/>
        <family val="2"/>
      </rPr>
      <t xml:space="preserve"> $700,000,000 Mínimo Tres (3) y hasta Cinco (5) Siniestros</t>
    </r>
  </si>
  <si>
    <r>
      <rPr>
        <b/>
        <sz val="12"/>
        <rFont val="Arial Narrow"/>
        <family val="2"/>
      </rPr>
      <t xml:space="preserve">Grupo No 2. </t>
    </r>
    <r>
      <rPr>
        <sz val="12"/>
        <rFont val="Arial Narrow"/>
        <family val="2"/>
      </rPr>
      <t>$10,000,000 Mínimo Uno (1) y hasta tres (3) Siniestros Incluido daños y Responsabilidad civil Extracontractual. Se aceptan pólizas de Aviación.</t>
    </r>
  </si>
  <si>
    <r>
      <rPr>
        <b/>
        <sz val="12"/>
        <rFont val="Arial Narrow"/>
        <family val="2"/>
      </rPr>
      <t>Ejemplar de las Pólizas y sus Condiciones Generales.</t>
    </r>
    <r>
      <rPr>
        <sz val="12"/>
        <rFont val="Arial Narrow"/>
        <family val="2"/>
      </rPr>
      <t xml:space="preserve">
El proponente debe anexar a la oferta el ejemplar de las condiciones generales de cada una de las pólizas para las que presenta oferta y que corresponderán a las regirán el contrato de seguros objeto del presente proceso.</t>
    </r>
  </si>
  <si>
    <r>
      <rPr>
        <b/>
        <sz val="12"/>
        <rFont val="Arial Narrow"/>
        <family val="2"/>
      </rPr>
      <t>CONDICIONES TÉCNICAS OBLIGATORIAS HABILITANTES</t>
    </r>
    <r>
      <rPr>
        <sz val="12"/>
        <rFont val="Arial Narrow"/>
        <family val="2"/>
      </rPr>
      <t xml:space="preserve">
Las CONDICIONES TÉCNICAS OBLIGATORIAS HABILITANTES se encuentran contenidas en el ANEXO TÉCNICO No. 1 y corresponden a los términos de las coberturas, cláusulas y demás condiciones particulares mínimas exigidas por CANAL CAPITAL que por sus especiales características requieren de una exigencia particular de cumplimiento que no puede obviarse y por lo tanto los proponentes deben con base en éstas formular sus ofertas.  Para el efecto, el proponente diligenciará el</t>
    </r>
    <r>
      <rPr>
        <b/>
        <sz val="12"/>
        <rFont val="Arial Narrow"/>
        <family val="2"/>
      </rPr>
      <t xml:space="preserve"> Formato No 4</t>
    </r>
    <r>
      <rPr>
        <sz val="12"/>
        <rFont val="Arial Narrow"/>
        <family val="2"/>
      </rPr>
      <t xml:space="preserve"> aceptación de las condiciones Técnicas Habilitantes, por lo tanto, no deberán adjuntar a las ofertas dichas condiciones, quien las incluye se entenderá que son iguales a las contenidas en el presente proceso y se entenderá como no escritas.</t>
    </r>
  </si>
  <si>
    <r>
      <t>CONDICIONES TÉCNICAS COMPLEMENTARIAS.</t>
    </r>
    <r>
      <rPr>
        <sz val="12"/>
        <rFont val="Arial Narrow"/>
        <family val="2"/>
      </rPr>
      <t xml:space="preserve"> 
CANAL CAPITAL realizará la evaluación y ponderación de la Propuesta Técnica presentada por los oferentes en relación con las Condiciones Técnicas Complementarias, que son objeto de calificación.
Las Condiciones Técnicas Complementarias, corresponden a coberturas, cláusulas y condiciones particulares, las cuales no son de obligatorio ofrecimiento y para las cuales se asignará calificación a los proponentes que las otorguen, de conformidad con los criterios y puntajes que se estipulan en el capítulo siguiente (CAPITULO V - FACTORES DE EVALUACION DE LA OFERTA)
En caso de que los ofrecimientos de Condiciones Técnicas Complementarias formuladas mediante el Formato No 1 desmejoren las condiciones contenidas en el ANEXO TECNICO No. 1, prevalecerán éstas últimas. Lo propio ocurrirá en caso de existir discrepancias.</t>
    </r>
  </si>
  <si>
    <r>
      <t xml:space="preserve">CAPACIDAD FINANCIERA. 
</t>
    </r>
    <r>
      <rPr>
        <sz val="12"/>
        <rFont val="Arial Narrow"/>
        <family val="2"/>
      </rPr>
      <t>Con el fin de garantizar la solvencia económica y patrimonial del participante se efectuará la verificación de los índices financieros con base en la información aportada por el oferente debidamente certificado por el representante legal y el Revisor Fiscal.
En el caso de consorcios o uniones temporales la verificación se realizará de forma individual, tomándose los índices de cada uno de los integrantes y se sumarán respectivamente. Dichos índices deberán alcanzar el índice solicitado de acuerdo a los parámetros señalados para cada uno de los indicadores determinados.
La verificación se efectuará teniendo como base los siguientes indicadores con corte a 31 de diciembre de 2018 su resultado determinará la aceptación o rechazo de la propuesta (Cumple o No Cumple).
Se aplicarán las fórmulas siguientes:</t>
    </r>
  </si>
  <si>
    <r>
      <rPr>
        <b/>
        <sz val="12"/>
        <rFont val="Arial Narrow"/>
        <family val="2"/>
      </rPr>
      <t xml:space="preserve">Liquidez: </t>
    </r>
    <r>
      <rPr>
        <sz val="12"/>
        <rFont val="Arial Narrow"/>
        <family val="2"/>
      </rPr>
      <t>Mayor o igual a 1,0 veces, definido por la siguiente formula:
Activo corriente / Pasivo corriente</t>
    </r>
  </si>
  <si>
    <r>
      <rPr>
        <b/>
        <sz val="12"/>
        <rFont val="Arial Narrow"/>
        <family val="2"/>
      </rPr>
      <t>Endeudamiento:</t>
    </r>
    <r>
      <rPr>
        <sz val="12"/>
        <rFont val="Arial Narrow"/>
        <family val="2"/>
      </rPr>
      <t xml:space="preserve"> Menor o igual al 0.95, definido por la siguiente fórmula:
Pasivo Total /Activo Total </t>
    </r>
  </si>
  <si>
    <r>
      <rPr>
        <b/>
        <sz val="12"/>
        <rFont val="Arial Narrow"/>
        <family val="2"/>
      </rPr>
      <t>CAPACIDAD ORGANIZACIONAL -  PATRIMONIO ADECUADO</t>
    </r>
    <r>
      <rPr>
        <sz val="12"/>
        <rFont val="Arial Narrow"/>
        <family val="2"/>
      </rPr>
      <t xml:space="preserve">
Para la demostración y cumplimiento del patrimonio adecuado el oferente debe anexar a su oferta el Formato No. 8 debidamente diligenciado y suscrito por el representante legal.</t>
    </r>
  </si>
  <si>
    <r>
      <t xml:space="preserve">FORMATOS 
</t>
    </r>
    <r>
      <rPr>
        <sz val="12"/>
        <rFont val="Arial Narrow"/>
        <family val="2"/>
      </rPr>
      <t xml:space="preserve">CORRESPONDE A LOS MODELOS DE LOS DOCUMENTOS QUE LOS PROPONENTES DEBEN DILIGENCIAR, SUSCRIBIR Y ADJUNTAR A LA OFERTA </t>
    </r>
  </si>
  <si>
    <t>Se Otorga Límite adicional de $200,000,000 al básico obligatorio</t>
  </si>
  <si>
    <t>1) El oferente que otorgue hasta $30.000.000 de valor asegurado, adicionales al básico obligatorio, obtendrá el máximo puntaje indicado. Los demás en forma proporcional inferior.</t>
  </si>
  <si>
    <t>Se otorgan $30,000,000 adicionales al básico obligatorio</t>
  </si>
  <si>
    <t>1.)   El oferente que otorgue incremento del límite básico para la cobertura de responsabilidad civil extracontractual a $4.000.000.000  como límite único combinado, sin cobro adicional de prima, ni aplicación de deducibles.</t>
  </si>
  <si>
    <t>2.) El oferente que otorgue para la cobertura Gastos de transporte por pérdidas totales $20.000 diarios, adicionales al básico obligatorio exigido obtendrá el máximo puntaje.</t>
  </si>
  <si>
    <t>Según Condiciones Mapfre adjuntas</t>
  </si>
  <si>
    <t>si</t>
  </si>
  <si>
    <t xml:space="preserve">1) Incrementar el presupuesto anual de movilizaciones $5.000.000 adicionales al básico obligatorio. </t>
  </si>
  <si>
    <t>2) Aumentar en $3.000.000 adicionales los gastos para la demostración de la ocurrencia y cuantía de la pérdida del siniestro.</t>
  </si>
  <si>
    <t>Se otorgan $5.000.000 adicionales al básico obligatorio</t>
  </si>
  <si>
    <t>1) Incrementar el valor del presupuesto ANUAL  de movilizaciones, en $50.000.000 adicionales al básico obligatorio</t>
  </si>
  <si>
    <t>2) Inclusión de la siguiente clausula:
CLÁUSULA DE FERIAS Y EXPOSICIONES: Esta Póliza cubre la pérdida de o el daño al bien objeto de este seguro durante su movilización y estadía en ferias o exposiciones que realice o participe el Asegurado. Condiciones Particulares: Se amparan los bienes y/o mercancías a cargo del Asegurado mientras estén en tránsito hacia/desde y durante las permanencias, exhibiciones, ferias o establecimiento de exposición, sujeto a los amparos de esta póliza. Tiempo máximo asegurado por feria / exposición o predio, 30 días comunes.</t>
  </si>
  <si>
    <t>3) Incremento en el Sublímite  para extensión de cobertura en $10.000.000 adicionales al básico obligatorio.</t>
  </si>
  <si>
    <t>Se otorgan $50.000.000 adicionales al básico obligatorio</t>
  </si>
  <si>
    <t>Se otorgan $10.000.000 adicionales al básico obligatorio</t>
  </si>
  <si>
    <t>2.) Quien otorgue el mayor sublímite de valor asegurado para la cobertura de pérdida fiscal en adición al básico obligatorio solicitado SIN SER SUPERIOR A $200’000.000, obtendrá el mayor puntaje, los demás recibirán calificación proporcional inferior.</t>
  </si>
  <si>
    <t>3.) Incrementar el sublímite de investigación preliminar en $5.000.000 adicionales  al básico obligatorio exigido obtendrá el máximo puntaje.</t>
  </si>
  <si>
    <t>4.) Se otorga la calificación a quien incremente el sublímite en etapa de investigación de investigación preliminar en $5.000.000 adicionales al básico obligatorio exigido obtendrá el máximo puntaje.</t>
  </si>
  <si>
    <t>6. 5.) Se otorga la calificación a quien ofrezca la cobertura para 2 CARGOS ADICIONALES, que pueden ser informados por el CANAL durante la vigencia de la póliza</t>
  </si>
  <si>
    <t>Se otorga, Incluido el límite básico obligatorio $1.300.000.000 Gastos de Defensa</t>
  </si>
  <si>
    <t>Se otorga, Incluido el límite básico obligatorio $2.500.000.000 Pérdida Fiscal</t>
  </si>
  <si>
    <t>Se Otorga cobertura para dos cargos adicionales sin cobro de prima adicional, siempre que sean avisados durante la vigencia de la póliza.</t>
  </si>
  <si>
    <t xml:space="preserve">2) Se otorga la máxima calificación a quien ofrezca el mayor límite asegurado  para la cobertura de Gastos adicionales sin exceder la suma de $50.000.000 / evento y $100.000.000 / Vigencia. Sin aplicación de deducible.
La Compañía indemnizará bajo este amparo los gastos y costos adicionales en que incurra y demuestre el Asegurado para la atención de un hecho amparado bajo la presente póliza, incluidos los costos de arrendamiento de un equipo para el desarrollo de las actividades del asegurado, siempre y cuando sea estrictamente necesario.
</t>
  </si>
  <si>
    <t>3) Se otorga la máxima calificación a quien ofrezca el mayor límite asegurado para la cobertura de Gastos médicos sin exceder la suma de$50.000.000 / evento / $150.000.000 / evento y $300.000.000 / Vigencia. Sin aplicación de deducible, incluyendo tripulantes, funcionarios del asegurado, terceros, contratistas y subcontratistas.
La compañía aseguradora indemnizará hasta el límite establecido en la póliza y dentro de los términos y con sujeción a las condiciones de este seguro, los gastos razonables que se causen dentro de los (60) días calendarios siguientes a la fecha del evento, por concepto de primeros auxilios inmediatos, servicios médicos, quirúrgicos, de ambulancia de hospital, de enfermeras y medicamentos, como consecuencia de las lesiones corporales producidas a terceros en desarrollo de las actividades del asegurado.</t>
  </si>
  <si>
    <t>4) Se otorga la máxima calificación a quien ofrezca el mayor límite asegurado para la cobertura de Gastos y honorarios profesionales para la atención de demandas por hechos amparados bajo la presente póliza, hasta la suma de $50.000.000/Evento y $100.000.000/vigencia.
La Aseguradora indemnizará bajo este amparo los gastos en que incurra el asegurado por pago de los honorarios de profesionales para atender acciones encaminadas por terceros a causa de hechos amparados por la póliza y que sean por la operación, manejo y tenencia del equipo amparado.</t>
  </si>
  <si>
    <t xml:space="preserve">5) Se otorga la máxima calificación a quien ofrezca la cláusula de Restablecimiento automático de valor asegurado por pago de siniestro con cobro de prima incluido la cobertura de responsabilidad civil extracontractual.
En caso de ser indemnizada una pérdida, el límite de responsabilidad de la compañía se reducirá en una suma igual al monto de la indemnización pagada, sin embargo, el restablecimiento de la suma asegurada a su valor inicial, se operará automáticamente desde el momento de la ocurrencia del siniestro, independientemente de que los bienes se hayan reparado o reemplazado o pagada la indemnización en aplicación a la cobertura de responsabilidad civil extracontractual. </t>
  </si>
  <si>
    <t>6) Se otorga la máxima calificación a quien ofrezca el mayor límite asegurado para la cobertura de Destrucción ordenada por actos de autoridad, incluyendo los generados por AMIT, Sabotaje y Terrorismo, tomas a poblaciones, municipios y ciudades por movimientos al margen de la ley.
La presente póliza cubre los daños o pérdidas materiales de los bienes asegurados, causados directamente por la acción de la autoridad legalmente constituida u ordenada por ésta, al igual que los daños y pérdidas ocasionadas por la acción de la autoridad  ejercida con el fin de disminuir o aminorar las consecuencias de cualquiera de los riesgos amparados por esta póliza, incluidos los generados por AMIT, Sabotaje y Terrorismo, tomas a poblaciones, municipios y ciudades por movimientos al margen de la ley.</t>
  </si>
  <si>
    <t xml:space="preserve">7) Se otorga la máxima calificación a quien ofrezca el mayor límite asegurado para la cobertura de recuperación o reconstrucción de la información contenida en los equipos que forman parte del equipo amparado, $50.000.000 por evento/vigencia.
Bajo este amparo se cubren los gastos en que incurra el asegurado para la recuperación y/o reconstrucción de la información contenida en los equipos que forman parte del Drone por un evento amparado bajo la presente póliza. Así mismo, el amparo de este seguro se extiende a cubrir la reposición de las licencias y/o costos en que incurra la entidad asegurada para reposición e instalación de programas, por pérdidas y/o daños de software ocurridos como consecuencia de los riesgos amparados bajo la presente póliza. Para efectos de esta cobertura, la entidad asegurada se compromete a mantener respaldo sistematizado de la información, de los programas y de las licencias, en sitios que ofrezcan protección
</t>
  </si>
  <si>
    <r>
      <t xml:space="preserve">GARANTÍA DE SERIEDAD DE LA PROPUESTA: 
</t>
    </r>
    <r>
      <rPr>
        <sz val="12"/>
        <rFont val="Arial Narrow"/>
        <family val="2"/>
      </rPr>
      <t>El proponente deberá presentar como parte de su propuesta una garantía de seriedad que consistirá en un formato “POLIZA ANTE ENTIDADES PÚBLICAS CON RÉGIMEN PRIVADO DE CONTRATACIÓN” expedida por una compañía de seguros legalmente autorizada para funcionar en Colombia, o una garantía bancaria, una u otra a favor de CANAL CAPITAL.
Para garantizar el cumplimiento de las obligaciones establecidas en el presente pliego de condiciones, el mantenimiento de la propuesta y oferta económica, la entrega de las respectivas pólizas, su contribución para la legalización y cumplimento de los requisitos para la aprobación de los mismos, el proponente deberá constituir y entregar junto con la propuesta, una garantía de seriedad. La Garantía de Seriedad de la Propuesta se constituirá en los siguientes términos:</t>
    </r>
  </si>
  <si>
    <t>Folios 40</t>
  </si>
  <si>
    <t xml:space="preserve">
CUMPLE GRUPO No.1
El oferente debe aportar certificación de primas según requerimiento para el Grupo No.2</t>
  </si>
  <si>
    <r>
      <rPr>
        <b/>
        <sz val="12"/>
        <rFont val="Arial Narrow"/>
        <family val="2"/>
      </rPr>
      <t xml:space="preserve">Grupo No. 1        </t>
    </r>
    <r>
      <rPr>
        <sz val="12"/>
        <rFont val="Arial Narrow"/>
        <family val="2"/>
      </rPr>
      <t xml:space="preserve">     
Folio 65
*Organización  Sanitas Internacional COLSANITAS 
$641,867,391
* Hospital el Tunal E.S.E III NIVEL $215,735,505
* Arturo Calle  
$259,945,619
</t>
    </r>
    <r>
      <rPr>
        <b/>
        <sz val="12"/>
        <rFont val="Arial Narrow"/>
        <family val="2"/>
      </rPr>
      <t xml:space="preserve">Grupo No. 2        </t>
    </r>
    <r>
      <rPr>
        <sz val="12"/>
        <rFont val="Arial Narrow"/>
        <family val="2"/>
      </rPr>
      <t xml:space="preserve">     </t>
    </r>
  </si>
  <si>
    <t xml:space="preserve">TODO RIESGO DAÑO MATERIAL -   300 Puntos
Amparo                      </t>
  </si>
  <si>
    <t>2 % del valor de la perdida  Minimo 1 S.M.M.LV</t>
  </si>
  <si>
    <t>2 % del valor de la perdida Minimo 1 S.M.M.LV</t>
  </si>
  <si>
    <t xml:space="preserve">MANEJO GLOBAL ENTIDADES OFICIALES - 300 Puntos
Amparo   </t>
  </si>
  <si>
    <t>Puntos %</t>
  </si>
  <si>
    <t>Puntos
SMMLV</t>
  </si>
  <si>
    <t>Oferta</t>
  </si>
  <si>
    <t xml:space="preserve">RESPONSABILIDAD CIVIL EXTRACONTRACTUAL - 300 Puntos
Amparo                                                              </t>
  </si>
  <si>
    <t xml:space="preserve">TRANSPORTE DE VALORES - 300 Puntos
Amparo                                                               </t>
  </si>
  <si>
    <t xml:space="preserve">TRANSPORTE DE MERCANCÍAS 300 Puntos
Amparo                                                               </t>
  </si>
  <si>
    <t xml:space="preserve">VEHÚCULO AÉREOS NO TRIPULADOS 300 Puntos
Amparo                                                               </t>
  </si>
  <si>
    <t>1% del valor de la périda  Mínimo 1 SMMLV</t>
  </si>
  <si>
    <t>15% del Valor de la Pérdida sin mínimo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</si>
</sst>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quot;$&quot;\ #,##0_);[Red]\(&quot;$&quot;\ #,##0\)"/>
    <numFmt numFmtId="165" formatCode="_(* #,##0.00_);_(* \(#,##0.00\);_(* &quot;-&quot;??_);_(@_)"/>
    <numFmt numFmtId="166" formatCode="_-* #,##0.00\ &quot;$&quot;_-;\-* #,##0.00\ &quot;$&quot;_-;_-* &quot;-&quot;??\ &quot;$&quot;_-;_-@_-"/>
    <numFmt numFmtId="167" formatCode="_-* #,##0.00\ _$_-;\-* #,##0.00\ _$_-;_-* &quot;-&quot;??\ _$_-;_-@_-"/>
    <numFmt numFmtId="168" formatCode="_(* #,##0_);_(* \(#,##0\);_(* &quot;-&quot;??_);_(@_)"/>
    <numFmt numFmtId="169" formatCode="&quot;$&quot;\ #,##0.00"/>
    <numFmt numFmtId="170" formatCode="_ &quot;$&quot;\ * #,##0_ ;_ &quot;$&quot;\ * \-#,##0_ ;_ &quot;$&quot;\ * &quot;-&quot;??_ ;_ @_ "/>
    <numFmt numFmtId="171" formatCode="[$$-2C0A]\ #,##0"/>
    <numFmt numFmtId="172" formatCode="[$$-240A]\ #,##0"/>
    <numFmt numFmtId="173" formatCode="_-[$$-240A]\ * #,##0_ ;_-[$$-240A]\ * \-#,##0\ ;_-[$$-240A]\ * &quot;-&quot;_ ;_-@_ "/>
    <numFmt numFmtId="174" formatCode="0.0%"/>
  </numFmts>
  <fonts count="36" x14ac:knownFonts="1">
    <font>
      <sz val="10"/>
      <name val="Arial"/>
    </font>
    <font>
      <sz val="10"/>
      <name val="Arial"/>
    </font>
    <font>
      <sz val="9"/>
      <name val="Arial"/>
      <family val="2"/>
    </font>
    <font>
      <b/>
      <sz val="9"/>
      <name val="Arial"/>
      <family val="2"/>
    </font>
    <font>
      <sz val="12"/>
      <name val="Arial"/>
      <family val="2"/>
    </font>
    <font>
      <sz val="1"/>
      <color indexed="8"/>
      <name val="Courier"/>
      <family val="3"/>
    </font>
    <font>
      <b/>
      <sz val="22"/>
      <name val="Arial Narrow"/>
      <family val="2"/>
    </font>
    <font>
      <b/>
      <sz val="12"/>
      <name val="Arial Narrow"/>
      <family val="2"/>
    </font>
    <font>
      <sz val="9"/>
      <name val="Arial Narrow"/>
      <family val="2"/>
    </font>
    <font>
      <sz val="9"/>
      <name val="Arial"/>
      <family val="2"/>
    </font>
    <font>
      <b/>
      <sz val="9"/>
      <name val="Arial Narrow"/>
      <family val="2"/>
    </font>
    <font>
      <b/>
      <sz val="9"/>
      <color indexed="10"/>
      <name val="Arial Narrow"/>
      <family val="2"/>
    </font>
    <font>
      <b/>
      <sz val="9"/>
      <name val="Arial Black"/>
      <family val="2"/>
    </font>
    <font>
      <b/>
      <sz val="9"/>
      <color indexed="8"/>
      <name val="Arial Narrow"/>
      <family val="2"/>
    </font>
    <font>
      <sz val="10"/>
      <name val="Arial"/>
      <family val="2"/>
    </font>
    <font>
      <sz val="8"/>
      <name val="Arial"/>
      <family val="2"/>
    </font>
    <font>
      <b/>
      <sz val="14"/>
      <name val="Arial Narrow"/>
      <family val="2"/>
    </font>
    <font>
      <sz val="10"/>
      <name val="Arial Narrow"/>
      <family val="2"/>
    </font>
    <font>
      <sz val="11"/>
      <name val="Arial Narrow"/>
      <family val="2"/>
    </font>
    <font>
      <sz val="12"/>
      <name val="Arial Narrow"/>
      <family val="2"/>
    </font>
    <font>
      <b/>
      <sz val="24"/>
      <name val="Arial Narrow"/>
      <family val="2"/>
    </font>
    <font>
      <sz val="24"/>
      <name val="Arial Narrow"/>
      <family val="2"/>
    </font>
    <font>
      <sz val="10"/>
      <color indexed="10"/>
      <name val="Arial Narrow"/>
      <family val="2"/>
    </font>
    <font>
      <sz val="18"/>
      <color indexed="10"/>
      <name val="Arial Narrow"/>
      <family val="2"/>
    </font>
    <font>
      <b/>
      <sz val="13"/>
      <name val="Arial Narrow"/>
      <family val="2"/>
    </font>
    <font>
      <b/>
      <sz val="16"/>
      <name val="Arial Narrow"/>
      <family val="2"/>
    </font>
    <font>
      <b/>
      <sz val="18"/>
      <color theme="0"/>
      <name val="Arial Narrow"/>
      <family val="2"/>
    </font>
    <font>
      <b/>
      <sz val="11"/>
      <name val="Arial Narrow"/>
      <family val="2"/>
    </font>
    <font>
      <b/>
      <sz val="12"/>
      <color indexed="9"/>
      <name val="Arial Narrow"/>
      <family val="2"/>
    </font>
    <font>
      <sz val="11"/>
      <color theme="0"/>
      <name val="Arial Narrow"/>
      <family val="2"/>
    </font>
    <font>
      <b/>
      <sz val="16"/>
      <color indexed="9"/>
      <name val="Arial Narrow"/>
      <family val="2"/>
    </font>
    <font>
      <sz val="14"/>
      <name val="Arial Narrow"/>
      <family val="2"/>
    </font>
    <font>
      <b/>
      <sz val="16"/>
      <color theme="0"/>
      <name val="Arial Narrow"/>
      <family val="2"/>
    </font>
    <font>
      <sz val="12"/>
      <color indexed="10"/>
      <name val="Arial Narrow"/>
      <family val="2"/>
    </font>
    <font>
      <b/>
      <sz val="18"/>
      <color indexed="9"/>
      <name val="Arial Narrow"/>
      <family val="2"/>
    </font>
    <font>
      <b/>
      <sz val="12"/>
      <color theme="0"/>
      <name val="Arial Narrow"/>
      <family val="2"/>
    </font>
  </fonts>
  <fills count="15">
    <fill>
      <patternFill patternType="none"/>
    </fill>
    <fill>
      <patternFill patternType="gray125"/>
    </fill>
    <fill>
      <patternFill patternType="solid">
        <fgColor indexed="43"/>
        <bgColor indexed="64"/>
      </patternFill>
    </fill>
    <fill>
      <patternFill patternType="solid">
        <fgColor indexed="47"/>
        <bgColor indexed="64"/>
      </patternFill>
    </fill>
    <fill>
      <patternFill patternType="solid">
        <fgColor indexed="56"/>
        <bgColor indexed="64"/>
      </patternFill>
    </fill>
    <fill>
      <patternFill patternType="solid">
        <fgColor indexed="22"/>
        <bgColor indexed="64"/>
      </patternFill>
    </fill>
    <fill>
      <patternFill patternType="solid">
        <fgColor indexed="9"/>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bgColor indexed="64"/>
      </patternFill>
    </fill>
    <fill>
      <patternFill patternType="solid">
        <fgColor theme="0"/>
        <bgColor indexed="9"/>
      </patternFill>
    </fill>
    <fill>
      <patternFill patternType="solid">
        <fgColor theme="3" tint="0.79998168889431442"/>
        <bgColor indexed="64"/>
      </patternFill>
    </fill>
    <fill>
      <patternFill patternType="solid">
        <fgColor rgb="FF002060"/>
        <bgColor indexed="64"/>
      </patternFill>
    </fill>
    <fill>
      <patternFill patternType="solid">
        <fgColor theme="0" tint="-4.9989318521683403E-2"/>
        <bgColor indexed="64"/>
      </patternFill>
    </fill>
    <fill>
      <patternFill patternType="solid">
        <fgColor theme="0" tint="-0.34998626667073579"/>
        <bgColor indexed="64"/>
      </patternFill>
    </fill>
  </fills>
  <borders count="98">
    <border>
      <left/>
      <right/>
      <top/>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diagonal/>
    </border>
    <border>
      <left style="medium">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indexed="64"/>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style="thin">
        <color theme="0" tint="-0.34998626667073579"/>
      </left>
      <right/>
      <top style="thin">
        <color indexed="64"/>
      </top>
      <bottom style="thin">
        <color theme="0" tint="-0.34998626667073579"/>
      </bottom>
      <diagonal/>
    </border>
    <border>
      <left/>
      <right/>
      <top style="thin">
        <color indexed="64"/>
      </top>
      <bottom style="thin">
        <color theme="0" tint="-0.34998626667073579"/>
      </bottom>
      <diagonal/>
    </border>
    <border>
      <left style="medium">
        <color indexed="64"/>
      </left>
      <right/>
      <top style="thin">
        <color theme="0" tint="-0.34998626667073579"/>
      </top>
      <bottom/>
      <diagonal/>
    </border>
    <border>
      <left/>
      <right style="medium">
        <color indexed="64"/>
      </right>
      <top style="thin">
        <color theme="0" tint="-0.34998626667073579"/>
      </top>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medium">
        <color indexed="64"/>
      </right>
      <top style="thin">
        <color theme="0" tint="-0.34998626667073579"/>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theme="0" tint="-0.34998626667073579"/>
      </right>
      <top style="thin">
        <color indexed="64"/>
      </top>
      <bottom style="thin">
        <color theme="0" tint="-0.34998626667073579"/>
      </bottom>
      <diagonal/>
    </border>
    <border>
      <left/>
      <right style="medium">
        <color indexed="64"/>
      </right>
      <top style="thin">
        <color indexed="64"/>
      </top>
      <bottom style="thin">
        <color theme="0" tint="-0.34998626667073579"/>
      </bottom>
      <diagonal/>
    </border>
    <border>
      <left style="medium">
        <color indexed="64"/>
      </left>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thin">
        <color indexed="64"/>
      </bottom>
      <diagonal/>
    </border>
    <border>
      <left style="thin">
        <color theme="0" tint="-0.34998626667073579"/>
      </left>
      <right style="medium">
        <color indexed="64"/>
      </right>
      <top style="thin">
        <color theme="0" tint="-0.34998626667073579"/>
      </top>
      <bottom style="thin">
        <color indexed="64"/>
      </bottom>
      <diagonal/>
    </border>
    <border>
      <left style="thin">
        <color theme="0" tint="-0.34998626667073579"/>
      </left>
      <right style="medium">
        <color indexed="64"/>
      </right>
      <top style="thin">
        <color indexed="64"/>
      </top>
      <bottom style="thin">
        <color theme="0" tint="-0.34998626667073579"/>
      </bottom>
      <diagonal/>
    </border>
    <border>
      <left/>
      <right style="thin">
        <color indexed="64"/>
      </right>
      <top/>
      <bottom style="medium">
        <color indexed="64"/>
      </bottom>
      <diagonal/>
    </border>
    <border>
      <left style="medium">
        <color indexed="64"/>
      </left>
      <right/>
      <top/>
      <bottom style="thin">
        <color theme="0" tint="-0.34998626667073579"/>
      </bottom>
      <diagonal/>
    </border>
    <border>
      <left/>
      <right style="medium">
        <color indexed="64"/>
      </right>
      <top/>
      <bottom style="thin">
        <color theme="0" tint="-0.34998626667073579"/>
      </bottom>
      <diagonal/>
    </border>
    <border>
      <left style="medium">
        <color indexed="64"/>
      </left>
      <right style="thin">
        <color theme="0" tint="-0.34998626667073579"/>
      </right>
      <top style="thin">
        <color theme="0" tint="-0.34998626667073579"/>
      </top>
      <bottom/>
      <diagonal/>
    </border>
    <border>
      <left style="medium">
        <color indexed="64"/>
      </left>
      <right style="thin">
        <color theme="0" tint="-0.34998626667073579"/>
      </right>
      <top/>
      <bottom style="thin">
        <color theme="0" tint="-0.34998626667073579"/>
      </bottom>
      <diagonal/>
    </border>
    <border>
      <left style="medium">
        <color indexed="64"/>
      </left>
      <right/>
      <top style="thin">
        <color indexed="64"/>
      </top>
      <bottom style="thin">
        <color theme="0" tint="-0.34998626667073579"/>
      </bottom>
      <diagonal/>
    </border>
    <border>
      <left/>
      <right style="thin">
        <color theme="0" tint="-0.34998626667073579"/>
      </right>
      <top style="thin">
        <color indexed="64"/>
      </top>
      <bottom style="thin">
        <color theme="0" tint="-0.34998626667073579"/>
      </bottom>
      <diagonal/>
    </border>
  </borders>
  <cellStyleXfs count="18">
    <xf numFmtId="0" fontId="0" fillId="0" borderId="0"/>
    <xf numFmtId="0" fontId="5" fillId="0" borderId="0">
      <protection locked="0"/>
    </xf>
    <xf numFmtId="0" fontId="5" fillId="0" borderId="0">
      <protection locked="0"/>
    </xf>
    <xf numFmtId="0" fontId="5" fillId="0" borderId="0">
      <protection locked="0"/>
    </xf>
    <xf numFmtId="0" fontId="5" fillId="0" borderId="0">
      <protection locked="0"/>
    </xf>
    <xf numFmtId="0" fontId="5" fillId="0" borderId="0">
      <protection locked="0"/>
    </xf>
    <xf numFmtId="0" fontId="5" fillId="0" borderId="0">
      <protection locked="0"/>
    </xf>
    <xf numFmtId="0" fontId="5" fillId="0" borderId="0">
      <protection locked="0"/>
    </xf>
    <xf numFmtId="167" fontId="1" fillId="0" borderId="0" applyFont="0" applyFill="0" applyBorder="0" applyAlignment="0" applyProtection="0"/>
    <xf numFmtId="167" fontId="14"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0" fontId="14" fillId="0" borderId="0"/>
    <xf numFmtId="0" fontId="4" fillId="0" borderId="0"/>
    <xf numFmtId="9" fontId="1" fillId="0" borderId="0" applyFont="0" applyFill="0" applyBorder="0" applyAlignment="0" applyProtection="0"/>
    <xf numFmtId="9" fontId="14" fillId="0" borderId="0" applyFont="0" applyFill="0" applyBorder="0" applyAlignment="0" applyProtection="0"/>
  </cellStyleXfs>
  <cellXfs count="531">
    <xf numFmtId="0" fontId="0" fillId="0" borderId="0" xfId="0"/>
    <xf numFmtId="0" fontId="8" fillId="0" borderId="0" xfId="0" applyFont="1" applyFill="1" applyBorder="1" applyProtection="1">
      <protection hidden="1"/>
    </xf>
    <xf numFmtId="0" fontId="8" fillId="0" borderId="0" xfId="0" applyFont="1" applyFill="1" applyProtection="1">
      <protection hidden="1"/>
    </xf>
    <xf numFmtId="0" fontId="9" fillId="0" borderId="0" xfId="0" applyFont="1"/>
    <xf numFmtId="0" fontId="10" fillId="0" borderId="0" xfId="15" applyFont="1" applyBorder="1" applyAlignment="1">
      <alignment horizontal="centerContinuous"/>
    </xf>
    <xf numFmtId="0" fontId="10" fillId="0" borderId="0" xfId="0" applyFont="1" applyFill="1" applyBorder="1" applyAlignment="1">
      <alignment horizontal="centerContinuous" vertical="center" wrapText="1"/>
    </xf>
    <xf numFmtId="0" fontId="10" fillId="0" borderId="0" xfId="0" applyFont="1" applyFill="1" applyBorder="1" applyAlignment="1">
      <alignment horizontal="center" vertical="center"/>
    </xf>
    <xf numFmtId="0" fontId="10" fillId="0" borderId="0" xfId="15" applyFont="1" applyBorder="1" applyAlignment="1">
      <alignment horizontal="centerContinuous" wrapText="1"/>
    </xf>
    <xf numFmtId="0" fontId="3" fillId="0" borderId="0" xfId="0" applyFont="1" applyFill="1" applyBorder="1" applyAlignment="1">
      <alignment horizontal="centerContinuous"/>
    </xf>
    <xf numFmtId="0" fontId="3" fillId="0" borderId="0" xfId="0" applyFont="1" applyBorder="1" applyAlignment="1">
      <alignment horizontal="centerContinuous"/>
    </xf>
    <xf numFmtId="0" fontId="12" fillId="0" borderId="0" xfId="0" applyFont="1" applyBorder="1" applyAlignment="1">
      <alignment horizontal="centerContinuous"/>
    </xf>
    <xf numFmtId="0" fontId="9" fillId="0" borderId="0" xfId="0" applyFont="1" applyFill="1"/>
    <xf numFmtId="0" fontId="10" fillId="0" borderId="0" xfId="15" applyFont="1" applyBorder="1" applyAlignment="1">
      <alignment horizontal="center"/>
    </xf>
    <xf numFmtId="0" fontId="10" fillId="0" borderId="0" xfId="15" applyFont="1" applyBorder="1" applyAlignment="1">
      <alignment horizontal="right" vertical="center"/>
    </xf>
    <xf numFmtId="0" fontId="10" fillId="0" borderId="1" xfId="0" applyFont="1" applyFill="1" applyBorder="1" applyAlignment="1" applyProtection="1">
      <alignment horizontal="center"/>
      <protection hidden="1"/>
    </xf>
    <xf numFmtId="0" fontId="10" fillId="0" borderId="0" xfId="0" applyFont="1" applyFill="1" applyBorder="1" applyProtection="1">
      <protection hidden="1"/>
    </xf>
    <xf numFmtId="168" fontId="10" fillId="0" borderId="0" xfId="10" applyNumberFormat="1" applyFont="1" applyFill="1" applyBorder="1" applyAlignment="1" applyProtection="1">
      <alignment horizontal="centerContinuous"/>
      <protection hidden="1"/>
    </xf>
    <xf numFmtId="168" fontId="10" fillId="0" borderId="2" xfId="10" applyNumberFormat="1" applyFont="1" applyFill="1" applyBorder="1" applyAlignment="1" applyProtection="1">
      <alignment horizontal="centerContinuous"/>
      <protection hidden="1"/>
    </xf>
    <xf numFmtId="0" fontId="10" fillId="2" borderId="3" xfId="0" applyFont="1" applyFill="1" applyBorder="1" applyAlignment="1" applyProtection="1">
      <alignment horizontal="centerContinuous" vertical="center"/>
      <protection hidden="1"/>
    </xf>
    <xf numFmtId="0" fontId="10" fillId="2" borderId="4" xfId="0" applyFont="1" applyFill="1" applyBorder="1" applyAlignment="1" applyProtection="1">
      <alignment horizontal="centerContinuous" vertical="center"/>
      <protection hidden="1"/>
    </xf>
    <xf numFmtId="0" fontId="10" fillId="2" borderId="3" xfId="0" applyFont="1" applyFill="1" applyBorder="1" applyAlignment="1" applyProtection="1">
      <alignment horizontal="center" vertical="center"/>
      <protection hidden="1"/>
    </xf>
    <xf numFmtId="0" fontId="10" fillId="2" borderId="3" xfId="0" applyFont="1" applyFill="1" applyBorder="1" applyAlignment="1" applyProtection="1">
      <alignment horizontal="center" vertical="center" wrapText="1"/>
      <protection hidden="1"/>
    </xf>
    <xf numFmtId="0" fontId="8" fillId="0" borderId="0" xfId="0" applyFont="1" applyFill="1" applyAlignment="1" applyProtection="1">
      <alignment horizontal="left" wrapText="1"/>
      <protection hidden="1"/>
    </xf>
    <xf numFmtId="0" fontId="8" fillId="0" borderId="0" xfId="0" applyFont="1" applyFill="1" applyAlignment="1" applyProtection="1">
      <alignment horizontal="centerContinuous" wrapText="1"/>
      <protection hidden="1"/>
    </xf>
    <xf numFmtId="0" fontId="8" fillId="0" borderId="0" xfId="0" applyFont="1" applyFill="1" applyAlignment="1" applyProtection="1">
      <alignment horizontal="centerContinuous" vertical="center" wrapText="1"/>
      <protection hidden="1"/>
    </xf>
    <xf numFmtId="0" fontId="10" fillId="2" borderId="5" xfId="0" applyFont="1" applyFill="1" applyBorder="1" applyAlignment="1" applyProtection="1">
      <alignment horizontal="centerContinuous" vertical="center" wrapText="1"/>
      <protection hidden="1"/>
    </xf>
    <xf numFmtId="0" fontId="10" fillId="2" borderId="6" xfId="0" applyFont="1" applyFill="1" applyBorder="1" applyAlignment="1" applyProtection="1">
      <alignment horizontal="centerContinuous" vertical="center" wrapText="1"/>
      <protection hidden="1"/>
    </xf>
    <xf numFmtId="0" fontId="10" fillId="2" borderId="7" xfId="0" applyFont="1" applyFill="1" applyBorder="1" applyAlignment="1" applyProtection="1">
      <alignment horizontal="center" vertical="center" wrapText="1"/>
      <protection hidden="1"/>
    </xf>
    <xf numFmtId="0" fontId="10" fillId="2" borderId="0" xfId="0" applyFont="1" applyFill="1" applyBorder="1" applyAlignment="1" applyProtection="1">
      <alignment horizontal="center" vertical="center" wrapText="1"/>
      <protection hidden="1"/>
    </xf>
    <xf numFmtId="0" fontId="8" fillId="2" borderId="8" xfId="0" applyFont="1" applyFill="1" applyBorder="1" applyAlignment="1" applyProtection="1">
      <alignment horizontal="center" vertical="center" wrapText="1"/>
      <protection hidden="1"/>
    </xf>
    <xf numFmtId="0" fontId="8" fillId="2" borderId="9" xfId="0" applyFont="1" applyFill="1" applyBorder="1" applyAlignment="1" applyProtection="1">
      <alignment horizontal="center" vertical="center" wrapText="1"/>
      <protection hidden="1"/>
    </xf>
    <xf numFmtId="0" fontId="10" fillId="2" borderId="10" xfId="0" applyFont="1" applyFill="1" applyBorder="1" applyAlignment="1" applyProtection="1">
      <alignment horizontal="center" vertical="center" wrapText="1"/>
      <protection hidden="1"/>
    </xf>
    <xf numFmtId="0" fontId="3" fillId="2" borderId="10" xfId="0" applyFont="1" applyFill="1" applyBorder="1" applyAlignment="1">
      <alignment horizontal="center" vertical="center" wrapText="1"/>
    </xf>
    <xf numFmtId="1" fontId="10" fillId="0" borderId="11" xfId="16" applyNumberFormat="1" applyFont="1" applyFill="1" applyBorder="1" applyAlignment="1" applyProtection="1">
      <alignment horizontal="center" vertical="center"/>
      <protection locked="0" hidden="1"/>
    </xf>
    <xf numFmtId="0" fontId="8" fillId="0" borderId="0" xfId="0" applyFont="1" applyFill="1" applyAlignment="1" applyProtection="1">
      <alignment horizontal="center" vertical="center"/>
      <protection hidden="1"/>
    </xf>
    <xf numFmtId="2" fontId="8" fillId="0" borderId="11" xfId="16" applyNumberFormat="1" applyFont="1" applyFill="1" applyBorder="1" applyAlignment="1" applyProtection="1">
      <alignment horizontal="center" vertical="center" wrapText="1"/>
      <protection locked="0" hidden="1"/>
    </xf>
    <xf numFmtId="3" fontId="8" fillId="0" borderId="12" xfId="0" applyNumberFormat="1" applyFont="1" applyFill="1" applyBorder="1" applyAlignment="1" applyProtection="1">
      <alignment horizontal="center" vertical="center"/>
      <protection hidden="1"/>
    </xf>
    <xf numFmtId="3" fontId="8" fillId="0" borderId="13" xfId="10" applyNumberFormat="1" applyFont="1" applyFill="1" applyBorder="1" applyAlignment="1" applyProtection="1">
      <alignment horizontal="center" vertical="center"/>
      <protection hidden="1"/>
    </xf>
    <xf numFmtId="0" fontId="8" fillId="0" borderId="0" xfId="0" applyFont="1" applyFill="1" applyAlignment="1" applyProtection="1">
      <alignment horizontal="center"/>
      <protection hidden="1"/>
    </xf>
    <xf numFmtId="0" fontId="3" fillId="0" borderId="0" xfId="0" applyFont="1" applyBorder="1" applyAlignment="1">
      <alignment horizontal="left"/>
    </xf>
    <xf numFmtId="169" fontId="3" fillId="0" borderId="0" xfId="0" applyNumberFormat="1" applyFont="1" applyBorder="1" applyAlignment="1">
      <alignment horizontal="left"/>
    </xf>
    <xf numFmtId="4" fontId="3" fillId="0" borderId="0" xfId="0" applyNumberFormat="1" applyFont="1" applyBorder="1" applyAlignment="1">
      <alignment horizontal="left"/>
    </xf>
    <xf numFmtId="0" fontId="3" fillId="0" borderId="0" xfId="0" applyFont="1" applyBorder="1" applyAlignment="1">
      <alignment horizontal="left" wrapText="1"/>
    </xf>
    <xf numFmtId="0" fontId="10" fillId="0" borderId="14" xfId="15" applyNumberFormat="1" applyFont="1" applyBorder="1" applyAlignment="1">
      <alignment horizontal="center" vertical="center" wrapText="1"/>
    </xf>
    <xf numFmtId="169" fontId="3" fillId="0" borderId="0" xfId="0" applyNumberFormat="1" applyFont="1" applyBorder="1" applyAlignment="1">
      <alignment horizontal="right"/>
    </xf>
    <xf numFmtId="3" fontId="8" fillId="0" borderId="15" xfId="0" applyNumberFormat="1" applyFont="1" applyFill="1" applyBorder="1" applyAlignment="1" applyProtection="1">
      <alignment horizontal="center" vertical="center"/>
      <protection hidden="1"/>
    </xf>
    <xf numFmtId="3" fontId="8" fillId="0" borderId="16" xfId="0" applyNumberFormat="1" applyFont="1" applyFill="1" applyBorder="1" applyAlignment="1" applyProtection="1">
      <alignment horizontal="center" vertical="center"/>
      <protection hidden="1"/>
    </xf>
    <xf numFmtId="3" fontId="8" fillId="0" borderId="16" xfId="10" applyNumberFormat="1" applyFont="1" applyFill="1" applyBorder="1" applyAlignment="1" applyProtection="1">
      <alignment horizontal="center" vertical="center"/>
      <protection hidden="1"/>
    </xf>
    <xf numFmtId="1" fontId="10" fillId="0" borderId="17" xfId="16" applyNumberFormat="1" applyFont="1" applyFill="1" applyBorder="1" applyAlignment="1" applyProtection="1">
      <alignment horizontal="center" vertical="center"/>
      <protection locked="0" hidden="1"/>
    </xf>
    <xf numFmtId="0" fontId="13" fillId="0" borderId="17" xfId="0" applyFont="1" applyFill="1" applyBorder="1" applyAlignment="1" applyProtection="1">
      <alignment horizontal="center" vertical="center"/>
      <protection hidden="1"/>
    </xf>
    <xf numFmtId="1" fontId="10" fillId="0" borderId="18" xfId="16" applyNumberFormat="1" applyFont="1" applyFill="1" applyBorder="1" applyAlignment="1" applyProtection="1">
      <alignment horizontal="center" vertical="center"/>
      <protection locked="0" hidden="1"/>
    </xf>
    <xf numFmtId="0" fontId="2" fillId="2" borderId="10" xfId="0" applyFont="1" applyFill="1" applyBorder="1" applyAlignment="1">
      <alignment horizontal="center" vertical="center" wrapText="1"/>
    </xf>
    <xf numFmtId="49" fontId="8" fillId="0" borderId="17" xfId="15" applyNumberFormat="1" applyFont="1" applyBorder="1" applyAlignment="1">
      <alignment horizontal="left" vertical="center" wrapText="1"/>
    </xf>
    <xf numFmtId="0" fontId="10" fillId="0" borderId="19" xfId="0" applyFont="1" applyFill="1" applyBorder="1" applyAlignment="1" applyProtection="1">
      <alignment horizontal="center" vertical="center"/>
      <protection hidden="1"/>
    </xf>
    <xf numFmtId="0" fontId="10" fillId="0" borderId="20" xfId="15" applyNumberFormat="1" applyFont="1" applyBorder="1" applyAlignment="1">
      <alignment horizontal="center" vertical="center" wrapText="1"/>
    </xf>
    <xf numFmtId="2" fontId="8" fillId="0" borderId="17" xfId="16" applyNumberFormat="1" applyFont="1" applyFill="1" applyBorder="1" applyAlignment="1" applyProtection="1">
      <alignment horizontal="center" vertical="center" wrapText="1"/>
      <protection locked="0" hidden="1"/>
    </xf>
    <xf numFmtId="0" fontId="8" fillId="0" borderId="20" xfId="15" applyNumberFormat="1" applyFont="1" applyBorder="1" applyAlignment="1">
      <alignment horizontal="left" vertical="center" wrapText="1"/>
    </xf>
    <xf numFmtId="0" fontId="10" fillId="0" borderId="21" xfId="0" applyFont="1" applyFill="1" applyBorder="1" applyAlignment="1" applyProtection="1">
      <alignment horizontal="center" vertical="center"/>
      <protection hidden="1"/>
    </xf>
    <xf numFmtId="0" fontId="8" fillId="0" borderId="14" xfId="15" applyNumberFormat="1" applyFont="1" applyBorder="1" applyAlignment="1">
      <alignment horizontal="left" vertical="center" wrapText="1"/>
    </xf>
    <xf numFmtId="0" fontId="10" fillId="0" borderId="22" xfId="0" applyFont="1" applyFill="1" applyBorder="1" applyAlignment="1" applyProtection="1">
      <alignment horizontal="center" vertical="center"/>
      <protection hidden="1"/>
    </xf>
    <xf numFmtId="0" fontId="8" fillId="0" borderId="9" xfId="15" applyNumberFormat="1" applyFont="1" applyBorder="1" applyAlignment="1">
      <alignment horizontal="left" vertical="center" wrapText="1"/>
    </xf>
    <xf numFmtId="0" fontId="10" fillId="0" borderId="23" xfId="0" applyFont="1" applyFill="1" applyBorder="1" applyAlignment="1" applyProtection="1">
      <alignment horizontal="center" vertical="center"/>
      <protection hidden="1"/>
    </xf>
    <xf numFmtId="0" fontId="8" fillId="0" borderId="17" xfId="15" applyNumberFormat="1" applyFont="1" applyBorder="1" applyAlignment="1">
      <alignment horizontal="left" vertical="center" wrapText="1"/>
    </xf>
    <xf numFmtId="0" fontId="8" fillId="0" borderId="11" xfId="15" applyNumberFormat="1" applyFont="1" applyBorder="1" applyAlignment="1">
      <alignment horizontal="left" vertical="center" wrapText="1"/>
    </xf>
    <xf numFmtId="0" fontId="8" fillId="0" borderId="18" xfId="15" applyNumberFormat="1" applyFont="1" applyBorder="1" applyAlignment="1">
      <alignment horizontal="left" vertical="center" wrapText="1"/>
    </xf>
    <xf numFmtId="0" fontId="8" fillId="0" borderId="24" xfId="0" applyFont="1" applyFill="1" applyBorder="1" applyProtection="1">
      <protection hidden="1"/>
    </xf>
    <xf numFmtId="3" fontId="8" fillId="0" borderId="13" xfId="0" applyNumberFormat="1" applyFont="1" applyFill="1" applyBorder="1" applyAlignment="1" applyProtection="1">
      <alignment horizontal="center" vertical="center"/>
      <protection hidden="1"/>
    </xf>
    <xf numFmtId="0" fontId="13" fillId="0" borderId="11" xfId="0" applyFont="1" applyFill="1" applyBorder="1" applyAlignment="1" applyProtection="1">
      <alignment horizontal="center" vertical="center"/>
      <protection hidden="1"/>
    </xf>
    <xf numFmtId="49" fontId="8" fillId="0" borderId="11" xfId="15" applyNumberFormat="1" applyFont="1" applyBorder="1" applyAlignment="1">
      <alignment horizontal="left" vertical="center" wrapText="1"/>
    </xf>
    <xf numFmtId="0" fontId="8" fillId="0" borderId="25" xfId="0" applyFont="1" applyFill="1" applyBorder="1" applyProtection="1">
      <protection hidden="1"/>
    </xf>
    <xf numFmtId="0" fontId="10" fillId="0" borderId="26" xfId="0" applyFont="1" applyFill="1" applyBorder="1" applyAlignment="1" applyProtection="1">
      <alignment horizontal="center" vertical="center"/>
      <protection hidden="1"/>
    </xf>
    <xf numFmtId="0" fontId="8" fillId="0" borderId="27" xfId="0" applyFont="1" applyFill="1" applyBorder="1" applyProtection="1">
      <protection hidden="1"/>
    </xf>
    <xf numFmtId="3" fontId="8" fillId="0" borderId="10" xfId="0" applyNumberFormat="1" applyFont="1" applyFill="1" applyBorder="1" applyAlignment="1" applyProtection="1">
      <alignment horizontal="center" vertical="center"/>
      <protection hidden="1"/>
    </xf>
    <xf numFmtId="3" fontId="8" fillId="0" borderId="8" xfId="0" applyNumberFormat="1" applyFont="1" applyFill="1" applyBorder="1" applyAlignment="1" applyProtection="1">
      <alignment horizontal="center" vertical="center"/>
      <protection hidden="1"/>
    </xf>
    <xf numFmtId="3" fontId="8" fillId="0" borderId="8" xfId="10" applyNumberFormat="1" applyFont="1" applyFill="1" applyBorder="1" applyAlignment="1" applyProtection="1">
      <alignment horizontal="center" vertical="center"/>
      <protection hidden="1"/>
    </xf>
    <xf numFmtId="0" fontId="13" fillId="0" borderId="18" xfId="0" applyFont="1" applyFill="1" applyBorder="1" applyAlignment="1" applyProtection="1">
      <alignment horizontal="center" vertical="center"/>
      <protection hidden="1"/>
    </xf>
    <xf numFmtId="2" fontId="8" fillId="0" borderId="18" xfId="16" applyNumberFormat="1" applyFont="1" applyFill="1" applyBorder="1" applyAlignment="1" applyProtection="1">
      <alignment horizontal="center" vertical="center" wrapText="1"/>
      <protection locked="0" hidden="1"/>
    </xf>
    <xf numFmtId="0" fontId="10" fillId="0" borderId="28" xfId="0" applyFont="1" applyFill="1" applyBorder="1" applyAlignment="1" applyProtection="1">
      <alignment horizontal="center" vertical="center"/>
      <protection hidden="1"/>
    </xf>
    <xf numFmtId="0" fontId="7" fillId="9" borderId="0" xfId="0" applyFont="1" applyFill="1" applyBorder="1" applyAlignment="1">
      <alignment horizontal="center" vertical="center"/>
    </xf>
    <xf numFmtId="0" fontId="17" fillId="9" borderId="0" xfId="0" applyFont="1" applyFill="1"/>
    <xf numFmtId="0" fontId="21" fillId="9" borderId="0" xfId="0" applyFont="1" applyFill="1" applyAlignment="1">
      <alignment horizontal="centerContinuous" wrapText="1"/>
    </xf>
    <xf numFmtId="0" fontId="22" fillId="9" borderId="0" xfId="0" applyFont="1" applyFill="1" applyAlignment="1">
      <alignment horizontal="centerContinuous"/>
    </xf>
    <xf numFmtId="0" fontId="23" fillId="9" borderId="0" xfId="0" applyFont="1" applyFill="1" applyAlignment="1">
      <alignment horizontal="centerContinuous"/>
    </xf>
    <xf numFmtId="0" fontId="6" fillId="9" borderId="0" xfId="0" applyFont="1" applyFill="1" applyAlignment="1">
      <alignment horizontal="centerContinuous"/>
    </xf>
    <xf numFmtId="0" fontId="17" fillId="9" borderId="0" xfId="0" applyFont="1" applyFill="1" applyAlignment="1">
      <alignment horizontal="centerContinuous"/>
    </xf>
    <xf numFmtId="0" fontId="17" fillId="9" borderId="0" xfId="0" applyFont="1" applyFill="1" applyBorder="1"/>
    <xf numFmtId="0" fontId="25" fillId="9" borderId="0" xfId="0" applyFont="1" applyFill="1" applyAlignment="1">
      <alignment horizontal="centerContinuous"/>
    </xf>
    <xf numFmtId="0" fontId="27" fillId="9" borderId="0" xfId="0" applyFont="1" applyFill="1" applyAlignment="1">
      <alignment vertical="center" wrapText="1"/>
    </xf>
    <xf numFmtId="0" fontId="27" fillId="0" borderId="0" xfId="0" applyFont="1" applyAlignment="1">
      <alignment vertical="center" wrapText="1"/>
    </xf>
    <xf numFmtId="0" fontId="18" fillId="9" borderId="0" xfId="0" applyFont="1" applyFill="1" applyBorder="1" applyAlignment="1">
      <alignment vertical="center" wrapText="1"/>
    </xf>
    <xf numFmtId="0" fontId="18" fillId="9" borderId="0" xfId="0" applyFont="1" applyFill="1" applyAlignment="1">
      <alignment vertical="center" wrapText="1"/>
    </xf>
    <xf numFmtId="0" fontId="18" fillId="0" borderId="0" xfId="0" applyFont="1" applyAlignment="1">
      <alignment vertical="center" wrapText="1"/>
    </xf>
    <xf numFmtId="0" fontId="18" fillId="0" borderId="0" xfId="0" applyFont="1" applyBorder="1" applyAlignment="1">
      <alignment vertical="center" wrapText="1"/>
    </xf>
    <xf numFmtId="0" fontId="28" fillId="4" borderId="13" xfId="0" applyFont="1" applyFill="1" applyBorder="1" applyAlignment="1">
      <alignment horizontal="center" vertical="center" wrapText="1"/>
    </xf>
    <xf numFmtId="0" fontId="27" fillId="9" borderId="0" xfId="0" applyFont="1" applyFill="1" applyAlignment="1">
      <alignment horizontal="center" vertical="center" wrapText="1"/>
    </xf>
    <xf numFmtId="0" fontId="27" fillId="0" borderId="0" xfId="0" applyFont="1" applyAlignment="1">
      <alignment horizontal="center" vertical="center" wrapText="1"/>
    </xf>
    <xf numFmtId="0" fontId="7" fillId="8" borderId="13" xfId="0" applyFont="1" applyFill="1" applyBorder="1" applyAlignment="1">
      <alignment vertical="center" wrapText="1"/>
    </xf>
    <xf numFmtId="0" fontId="7" fillId="8" borderId="13" xfId="0" applyFont="1" applyFill="1" applyBorder="1" applyAlignment="1">
      <alignment horizontal="center" vertical="center" wrapText="1"/>
    </xf>
    <xf numFmtId="0" fontId="19" fillId="8" borderId="13" xfId="0" applyFont="1" applyFill="1" applyBorder="1" applyAlignment="1">
      <alignment horizontal="center" vertical="center" wrapText="1"/>
    </xf>
    <xf numFmtId="166" fontId="18" fillId="9" borderId="0" xfId="11" applyFont="1" applyFill="1" applyAlignment="1">
      <alignment vertical="center" wrapText="1"/>
    </xf>
    <xf numFmtId="0" fontId="29" fillId="9" borderId="0" xfId="0" applyFont="1" applyFill="1" applyAlignment="1">
      <alignment vertical="center" wrapText="1"/>
    </xf>
    <xf numFmtId="0" fontId="7" fillId="9" borderId="13" xfId="0" applyFont="1" applyFill="1" applyBorder="1" applyAlignment="1">
      <alignment horizontal="center" vertical="center" wrapText="1"/>
    </xf>
    <xf numFmtId="0" fontId="7" fillId="9" borderId="13" xfId="0" applyFont="1" applyFill="1" applyBorder="1" applyAlignment="1">
      <alignment vertical="center" wrapText="1"/>
    </xf>
    <xf numFmtId="0" fontId="18" fillId="9" borderId="0" xfId="0" applyFont="1" applyFill="1" applyAlignment="1">
      <alignment horizontal="center" vertical="center" wrapText="1"/>
    </xf>
    <xf numFmtId="49" fontId="18" fillId="9" borderId="0" xfId="0" applyNumberFormat="1" applyFont="1" applyFill="1" applyAlignment="1">
      <alignment horizontal="center" vertical="center" wrapText="1"/>
    </xf>
    <xf numFmtId="0" fontId="18" fillId="0" borderId="0" xfId="0" applyFont="1" applyAlignment="1">
      <alignment horizontal="center" vertical="center" wrapText="1"/>
    </xf>
    <xf numFmtId="49" fontId="18" fillId="0" borderId="0" xfId="0" applyNumberFormat="1" applyFont="1" applyAlignment="1">
      <alignment horizontal="center" vertical="center" wrapText="1"/>
    </xf>
    <xf numFmtId="0" fontId="31" fillId="9" borderId="0" xfId="14" applyFont="1" applyFill="1" applyAlignment="1">
      <alignment vertical="center"/>
    </xf>
    <xf numFmtId="0" fontId="8" fillId="6" borderId="0" xfId="14" applyFont="1" applyFill="1" applyAlignment="1">
      <alignment vertical="center" wrapText="1"/>
    </xf>
    <xf numFmtId="0" fontId="8" fillId="9" borderId="0" xfId="14" applyFont="1" applyFill="1" applyAlignment="1">
      <alignment vertical="center"/>
    </xf>
    <xf numFmtId="0" fontId="7" fillId="9" borderId="23" xfId="14" applyFont="1" applyFill="1" applyBorder="1" applyAlignment="1">
      <alignment horizontal="left" vertical="center" wrapText="1"/>
    </xf>
    <xf numFmtId="2" fontId="7" fillId="11" borderId="54" xfId="14" applyNumberFormat="1" applyFont="1" applyFill="1" applyBorder="1" applyAlignment="1">
      <alignment horizontal="center" vertical="center"/>
    </xf>
    <xf numFmtId="0" fontId="8" fillId="6" borderId="46" xfId="14" applyFont="1" applyFill="1" applyBorder="1" applyAlignment="1">
      <alignment vertical="center"/>
    </xf>
    <xf numFmtId="1" fontId="19" fillId="6" borderId="0" xfId="14" applyNumberFormat="1" applyFont="1" applyFill="1" applyBorder="1" applyAlignment="1">
      <alignment horizontal="center" vertical="center"/>
    </xf>
    <xf numFmtId="173" fontId="31" fillId="9" borderId="0" xfId="14" applyNumberFormat="1" applyFont="1" applyFill="1" applyAlignment="1">
      <alignment vertical="center"/>
    </xf>
    <xf numFmtId="173" fontId="8" fillId="9" borderId="0" xfId="14" applyNumberFormat="1" applyFont="1" applyFill="1" applyAlignment="1">
      <alignment vertical="center"/>
    </xf>
    <xf numFmtId="173" fontId="8" fillId="9" borderId="0" xfId="14" applyNumberFormat="1" applyFont="1" applyFill="1" applyBorder="1" applyAlignment="1">
      <alignment vertical="center"/>
    </xf>
    <xf numFmtId="0" fontId="8" fillId="9" borderId="0" xfId="14" applyFont="1" applyFill="1" applyBorder="1" applyAlignment="1">
      <alignment vertical="center"/>
    </xf>
    <xf numFmtId="3" fontId="7" fillId="8" borderId="29" xfId="14" applyNumberFormat="1" applyFont="1" applyFill="1" applyBorder="1" applyAlignment="1">
      <alignment horizontal="center" vertical="center" wrapText="1"/>
    </xf>
    <xf numFmtId="3" fontId="7" fillId="8" borderId="49" xfId="14" applyNumberFormat="1" applyFont="1" applyFill="1" applyBorder="1" applyAlignment="1">
      <alignment horizontal="center" vertical="center" wrapText="1"/>
    </xf>
    <xf numFmtId="3" fontId="7" fillId="0" borderId="37" xfId="14" applyNumberFormat="1" applyFont="1" applyFill="1" applyBorder="1" applyAlignment="1">
      <alignment vertical="center" wrapText="1"/>
    </xf>
    <xf numFmtId="3" fontId="19" fillId="0" borderId="37" xfId="14" applyNumberFormat="1" applyFont="1" applyFill="1" applyBorder="1" applyAlignment="1">
      <alignment vertical="center" wrapText="1"/>
    </xf>
    <xf numFmtId="3" fontId="19" fillId="0" borderId="21" xfId="14" applyNumberFormat="1" applyFont="1" applyFill="1" applyBorder="1" applyAlignment="1">
      <alignment vertical="center" wrapText="1"/>
    </xf>
    <xf numFmtId="3" fontId="19" fillId="0" borderId="22" xfId="14" applyNumberFormat="1" applyFont="1" applyFill="1" applyBorder="1" applyAlignment="1">
      <alignment vertical="center" wrapText="1"/>
    </xf>
    <xf numFmtId="3" fontId="7" fillId="0" borderId="41" xfId="14" applyNumberFormat="1" applyFont="1" applyFill="1" applyBorder="1" applyAlignment="1">
      <alignment vertical="center" wrapText="1"/>
    </xf>
    <xf numFmtId="170" fontId="7" fillId="6" borderId="42" xfId="12" applyNumberFormat="1" applyFont="1" applyFill="1" applyBorder="1" applyAlignment="1">
      <alignment horizontal="center" vertical="center" wrapText="1"/>
    </xf>
    <xf numFmtId="1" fontId="7" fillId="6" borderId="42" xfId="12" applyNumberFormat="1" applyFont="1" applyFill="1" applyBorder="1" applyAlignment="1">
      <alignment horizontal="center" vertical="center" wrapText="1"/>
    </xf>
    <xf numFmtId="167" fontId="7" fillId="6" borderId="43" xfId="9" applyNumberFormat="1" applyFont="1" applyFill="1" applyBorder="1" applyAlignment="1">
      <alignment vertical="center" wrapText="1"/>
    </xf>
    <xf numFmtId="173" fontId="7" fillId="9" borderId="0" xfId="14" applyNumberFormat="1" applyFont="1" applyFill="1" applyAlignment="1">
      <alignment vertical="center"/>
    </xf>
    <xf numFmtId="0" fontId="7" fillId="9" borderId="0" xfId="14" applyFont="1" applyFill="1" applyAlignment="1">
      <alignment vertical="center"/>
    </xf>
    <xf numFmtId="170" fontId="7" fillId="6" borderId="44" xfId="12" applyNumberFormat="1" applyFont="1" applyFill="1" applyBorder="1" applyAlignment="1">
      <alignment horizontal="center" vertical="center" wrapText="1"/>
    </xf>
    <xf numFmtId="1" fontId="7" fillId="6" borderId="44" xfId="12" applyNumberFormat="1" applyFont="1" applyFill="1" applyBorder="1" applyAlignment="1">
      <alignment horizontal="center" vertical="center" wrapText="1"/>
    </xf>
    <xf numFmtId="172" fontId="7" fillId="6" borderId="44" xfId="12" applyNumberFormat="1" applyFont="1" applyFill="1" applyBorder="1" applyAlignment="1">
      <alignment horizontal="center" vertical="center" wrapText="1"/>
    </xf>
    <xf numFmtId="167" fontId="7" fillId="6" borderId="45" xfId="9" applyNumberFormat="1" applyFont="1" applyFill="1" applyBorder="1" applyAlignment="1">
      <alignment vertical="center" wrapText="1"/>
    </xf>
    <xf numFmtId="3" fontId="19" fillId="0" borderId="40" xfId="14" applyNumberFormat="1" applyFont="1" applyFill="1" applyBorder="1" applyAlignment="1">
      <alignment vertical="center" wrapText="1"/>
    </xf>
    <xf numFmtId="173" fontId="10" fillId="9" borderId="0" xfId="14" applyNumberFormat="1" applyFont="1" applyFill="1" applyAlignment="1">
      <alignment vertical="center"/>
    </xf>
    <xf numFmtId="0" fontId="10" fillId="9" borderId="0" xfId="14" applyFont="1" applyFill="1" applyAlignment="1">
      <alignment vertical="center"/>
    </xf>
    <xf numFmtId="0" fontId="8" fillId="6" borderId="46" xfId="14" applyFont="1" applyFill="1" applyBorder="1" applyAlignment="1">
      <alignment vertical="center" wrapText="1"/>
    </xf>
    <xf numFmtId="0" fontId="18" fillId="0" borderId="0" xfId="0" applyFont="1" applyAlignment="1">
      <alignment horizontal="justify" vertical="center"/>
    </xf>
    <xf numFmtId="172" fontId="8" fillId="6" borderId="0" xfId="14" applyNumberFormat="1" applyFont="1" applyFill="1" applyAlignment="1">
      <alignment vertical="center"/>
    </xf>
    <xf numFmtId="0" fontId="18" fillId="0" borderId="0" xfId="0" applyFont="1" applyFill="1"/>
    <xf numFmtId="0" fontId="18" fillId="0" borderId="0" xfId="0" applyFont="1" applyFill="1" applyBorder="1"/>
    <xf numFmtId="0" fontId="18" fillId="0" borderId="0" xfId="0" applyFont="1" applyAlignment="1">
      <alignment horizontal="center"/>
    </xf>
    <xf numFmtId="0" fontId="18" fillId="9" borderId="0" xfId="0" applyFont="1" applyFill="1"/>
    <xf numFmtId="0" fontId="18" fillId="9" borderId="0" xfId="0" applyFont="1" applyFill="1" applyBorder="1"/>
    <xf numFmtId="0" fontId="18" fillId="9" borderId="0" xfId="0" applyFont="1" applyFill="1" applyAlignment="1">
      <alignment horizontal="center"/>
    </xf>
    <xf numFmtId="1" fontId="28" fillId="7" borderId="66" xfId="0" applyNumberFormat="1" applyFont="1" applyFill="1" applyBorder="1" applyAlignment="1">
      <alignment horizontal="center" vertical="center" wrapText="1"/>
    </xf>
    <xf numFmtId="0" fontId="19" fillId="0" borderId="0" xfId="0" applyFont="1" applyAlignment="1">
      <alignment vertical="center" wrapText="1"/>
    </xf>
    <xf numFmtId="0" fontId="19" fillId="0" borderId="0" xfId="0" applyFont="1" applyBorder="1" applyAlignment="1">
      <alignment vertical="center" wrapText="1"/>
    </xf>
    <xf numFmtId="0" fontId="19" fillId="0" borderId="0" xfId="0" applyFont="1" applyFill="1" applyBorder="1" applyAlignment="1">
      <alignment vertical="center" wrapText="1"/>
    </xf>
    <xf numFmtId="0" fontId="7" fillId="8" borderId="62" xfId="0" applyFont="1" applyFill="1" applyBorder="1" applyAlignment="1">
      <alignment horizontal="center" vertical="center" wrapText="1"/>
    </xf>
    <xf numFmtId="0" fontId="19" fillId="8" borderId="62" xfId="0" applyFont="1" applyFill="1" applyBorder="1" applyAlignment="1">
      <alignment horizontal="center" vertical="center" wrapText="1"/>
    </xf>
    <xf numFmtId="1" fontId="19" fillId="8" borderId="62" xfId="0" applyNumberFormat="1" applyFont="1" applyFill="1" applyBorder="1" applyAlignment="1">
      <alignment horizontal="center" vertical="center" wrapText="1"/>
    </xf>
    <xf numFmtId="1" fontId="19" fillId="0" borderId="62" xfId="0" applyNumberFormat="1" applyFont="1" applyFill="1" applyBorder="1" applyAlignment="1">
      <alignment horizontal="center" vertical="center" wrapText="1"/>
    </xf>
    <xf numFmtId="0" fontId="19" fillId="0" borderId="62" xfId="0" applyFont="1" applyFill="1" applyBorder="1" applyAlignment="1">
      <alignment horizontal="center" vertical="center" wrapText="1"/>
    </xf>
    <xf numFmtId="0" fontId="19" fillId="0" borderId="62" xfId="0" applyFont="1" applyBorder="1" applyAlignment="1">
      <alignment horizontal="center" vertical="center" wrapText="1"/>
    </xf>
    <xf numFmtId="0" fontId="28" fillId="4" borderId="62" xfId="0" applyFont="1" applyFill="1" applyBorder="1" applyAlignment="1">
      <alignment horizontal="centerContinuous" vertical="center" wrapText="1"/>
    </xf>
    <xf numFmtId="0" fontId="28" fillId="4" borderId="62" xfId="0" applyFont="1" applyFill="1" applyBorder="1" applyAlignment="1">
      <alignment horizontal="center" vertical="center" wrapText="1"/>
    </xf>
    <xf numFmtId="0" fontId="7" fillId="0" borderId="0" xfId="0" applyFont="1" applyAlignment="1">
      <alignment vertical="center" wrapText="1"/>
    </xf>
    <xf numFmtId="0" fontId="19" fillId="0" borderId="0" xfId="0" applyFont="1" applyAlignment="1">
      <alignment horizontal="center" vertical="center" wrapText="1"/>
    </xf>
    <xf numFmtId="164" fontId="19" fillId="0" borderId="0" xfId="0" applyNumberFormat="1" applyFont="1" applyAlignment="1">
      <alignment vertical="center" wrapText="1"/>
    </xf>
    <xf numFmtId="164" fontId="7" fillId="0" borderId="0" xfId="0" applyNumberFormat="1" applyFont="1" applyAlignment="1">
      <alignment vertical="center" wrapText="1"/>
    </xf>
    <xf numFmtId="0" fontId="19" fillId="9" borderId="72" xfId="0" applyFont="1" applyFill="1" applyBorder="1" applyAlignment="1">
      <alignment horizontal="center" vertical="center" wrapText="1"/>
    </xf>
    <xf numFmtId="0" fontId="19" fillId="9" borderId="0" xfId="0" applyFont="1" applyFill="1" applyBorder="1" applyAlignment="1">
      <alignment vertical="center" wrapText="1"/>
    </xf>
    <xf numFmtId="0" fontId="19" fillId="9" borderId="0" xfId="0" applyFont="1" applyFill="1" applyAlignment="1">
      <alignment vertical="center" wrapText="1"/>
    </xf>
    <xf numFmtId="0" fontId="7" fillId="9" borderId="0" xfId="0" applyFont="1" applyFill="1" applyAlignment="1">
      <alignment vertical="center" wrapText="1"/>
    </xf>
    <xf numFmtId="164" fontId="19" fillId="9" borderId="0" xfId="0" applyNumberFormat="1" applyFont="1" applyFill="1" applyBorder="1" applyAlignment="1">
      <alignment vertical="center" wrapText="1"/>
    </xf>
    <xf numFmtId="0" fontId="19" fillId="9" borderId="0" xfId="0" applyFont="1" applyFill="1" applyBorder="1" applyAlignment="1">
      <alignment horizontal="center" vertical="center" wrapText="1"/>
    </xf>
    <xf numFmtId="171" fontId="19" fillId="9" borderId="0" xfId="0" applyNumberFormat="1" applyFont="1" applyFill="1" applyAlignment="1">
      <alignment vertical="center" wrapText="1"/>
    </xf>
    <xf numFmtId="0" fontId="19" fillId="9" borderId="0" xfId="0" applyFont="1" applyFill="1" applyAlignment="1">
      <alignment horizontal="center" vertical="center" wrapText="1"/>
    </xf>
    <xf numFmtId="0" fontId="19" fillId="9" borderId="1" xfId="0" applyFont="1" applyFill="1" applyBorder="1" applyAlignment="1">
      <alignment vertical="center" wrapText="1"/>
    </xf>
    <xf numFmtId="0" fontId="19" fillId="9" borderId="2" xfId="0" applyFont="1" applyFill="1" applyBorder="1" applyAlignment="1">
      <alignment horizontal="center" vertical="center" wrapText="1"/>
    </xf>
    <xf numFmtId="0" fontId="19" fillId="9" borderId="75" xfId="0" applyFont="1" applyFill="1" applyBorder="1" applyAlignment="1">
      <alignment horizontal="center" vertical="center" wrapText="1"/>
    </xf>
    <xf numFmtId="0" fontId="19" fillId="9" borderId="76" xfId="0" applyFont="1" applyFill="1" applyBorder="1" applyAlignment="1">
      <alignment horizontal="center" vertical="center" wrapText="1"/>
    </xf>
    <xf numFmtId="0" fontId="19" fillId="8" borderId="78" xfId="0" applyFont="1" applyFill="1" applyBorder="1" applyAlignment="1">
      <alignment horizontal="center" vertical="center" wrapText="1"/>
    </xf>
    <xf numFmtId="0" fontId="19" fillId="0" borderId="77" xfId="0" applyFont="1" applyBorder="1" applyAlignment="1">
      <alignment horizontal="justify" vertical="center" wrapText="1"/>
    </xf>
    <xf numFmtId="0" fontId="19" fillId="0" borderId="78" xfId="0" applyFont="1" applyBorder="1" applyAlignment="1">
      <alignment horizontal="center" vertical="center" wrapText="1"/>
    </xf>
    <xf numFmtId="0" fontId="28" fillId="4" borderId="80" xfId="0" applyFont="1" applyFill="1" applyBorder="1" applyAlignment="1">
      <alignment horizontal="centerContinuous" vertical="center" wrapText="1"/>
    </xf>
    <xf numFmtId="1" fontId="28" fillId="4" borderId="81" xfId="0" applyNumberFormat="1" applyFont="1" applyFill="1" applyBorder="1" applyAlignment="1">
      <alignment horizontal="center" vertical="center" wrapText="1"/>
    </xf>
    <xf numFmtId="0" fontId="28" fillId="4" borderId="81" xfId="0" applyFont="1" applyFill="1" applyBorder="1" applyAlignment="1">
      <alignment horizontal="center" vertical="center" wrapText="1"/>
    </xf>
    <xf numFmtId="0" fontId="28" fillId="4" borderId="81" xfId="0" applyFont="1" applyFill="1" applyBorder="1" applyAlignment="1">
      <alignment horizontal="centerContinuous" vertical="center" wrapText="1"/>
    </xf>
    <xf numFmtId="0" fontId="28" fillId="4" borderId="82" xfId="0" applyFont="1" applyFill="1" applyBorder="1" applyAlignment="1">
      <alignment horizontal="center" vertical="center" wrapText="1"/>
    </xf>
    <xf numFmtId="0" fontId="19" fillId="9" borderId="0" xfId="0" applyFont="1" applyFill="1" applyBorder="1" applyAlignment="1">
      <alignment horizontal="center"/>
    </xf>
    <xf numFmtId="0" fontId="19" fillId="9" borderId="2" xfId="0" applyFont="1" applyFill="1" applyBorder="1" applyAlignment="1">
      <alignment horizontal="center"/>
    </xf>
    <xf numFmtId="0" fontId="19" fillId="9" borderId="83" xfId="0" applyFont="1" applyFill="1" applyBorder="1" applyAlignment="1">
      <alignment horizontal="center" vertical="center" wrapText="1"/>
    </xf>
    <xf numFmtId="0" fontId="19" fillId="9" borderId="27" xfId="0" applyFont="1" applyFill="1" applyBorder="1" applyAlignment="1">
      <alignment horizontal="center" vertical="center" wrapText="1"/>
    </xf>
    <xf numFmtId="0" fontId="19" fillId="9" borderId="84" xfId="0" applyFont="1" applyFill="1" applyBorder="1" applyAlignment="1">
      <alignment horizontal="center" vertical="center" wrapText="1"/>
    </xf>
    <xf numFmtId="0" fontId="7" fillId="9" borderId="1" xfId="0" applyFont="1" applyFill="1" applyBorder="1" applyAlignment="1">
      <alignment vertical="center" wrapText="1"/>
    </xf>
    <xf numFmtId="0" fontId="7" fillId="9" borderId="0" xfId="0" applyFont="1" applyFill="1" applyBorder="1" applyAlignment="1">
      <alignment vertical="center" wrapText="1"/>
    </xf>
    <xf numFmtId="0" fontId="7" fillId="3" borderId="62" xfId="0" applyFont="1" applyFill="1" applyBorder="1" applyAlignment="1">
      <alignment horizontal="center" vertical="center" wrapText="1"/>
    </xf>
    <xf numFmtId="0" fontId="7" fillId="3" borderId="78" xfId="0" applyFont="1" applyFill="1" applyBorder="1" applyAlignment="1">
      <alignment horizontal="center" vertical="center" wrapText="1"/>
    </xf>
    <xf numFmtId="0" fontId="19" fillId="0" borderId="77" xfId="0" applyFont="1" applyBorder="1" applyAlignment="1">
      <alignment vertical="center" wrapText="1"/>
    </xf>
    <xf numFmtId="0" fontId="28" fillId="7" borderId="62" xfId="0" applyFont="1" applyFill="1" applyBorder="1" applyAlignment="1">
      <alignment horizontal="centerContinuous" vertical="center" wrapText="1"/>
    </xf>
    <xf numFmtId="0" fontId="28" fillId="7" borderId="66" xfId="0" applyFont="1" applyFill="1" applyBorder="1" applyAlignment="1">
      <alignment horizontal="center" vertical="center" wrapText="1"/>
    </xf>
    <xf numFmtId="0" fontId="28" fillId="7" borderId="63" xfId="0" applyFont="1" applyFill="1" applyBorder="1" applyAlignment="1">
      <alignment vertical="center" wrapText="1"/>
    </xf>
    <xf numFmtId="0" fontId="28" fillId="7" borderId="79" xfId="0" applyFont="1" applyFill="1" applyBorder="1" applyAlignment="1">
      <alignment horizontal="center" vertical="center" wrapText="1"/>
    </xf>
    <xf numFmtId="1" fontId="33" fillId="5" borderId="64" xfId="0" applyNumberFormat="1" applyFont="1" applyFill="1" applyBorder="1" applyAlignment="1">
      <alignment horizontal="center" wrapText="1"/>
    </xf>
    <xf numFmtId="2" fontId="7" fillId="5" borderId="89" xfId="0" applyNumberFormat="1" applyFont="1" applyFill="1" applyBorder="1" applyAlignment="1">
      <alignment horizontal="center" vertical="center" wrapText="1"/>
    </xf>
    <xf numFmtId="0" fontId="7" fillId="9" borderId="83" xfId="0" applyFont="1" applyFill="1" applyBorder="1" applyAlignment="1">
      <alignment horizontal="left" vertical="center" wrapText="1"/>
    </xf>
    <xf numFmtId="0" fontId="7" fillId="9" borderId="27" xfId="0" applyFont="1" applyFill="1" applyBorder="1" applyAlignment="1">
      <alignment horizontal="left" vertical="center" wrapText="1"/>
    </xf>
    <xf numFmtId="0" fontId="7" fillId="9" borderId="84" xfId="0" applyFont="1" applyFill="1" applyBorder="1" applyAlignment="1">
      <alignment horizontal="left" vertical="center" wrapText="1"/>
    </xf>
    <xf numFmtId="0" fontId="7" fillId="3" borderId="67" xfId="0" applyFont="1" applyFill="1" applyBorder="1" applyAlignment="1">
      <alignment horizontal="center" vertical="center" wrapText="1"/>
    </xf>
    <xf numFmtId="0" fontId="7" fillId="3" borderId="90" xfId="0" applyFont="1" applyFill="1" applyBorder="1" applyAlignment="1">
      <alignment horizontal="center" vertical="center" wrapText="1"/>
    </xf>
    <xf numFmtId="0" fontId="19" fillId="0" borderId="62" xfId="0" applyFont="1" applyFill="1" applyBorder="1" applyAlignment="1">
      <alignment vertical="center" wrapText="1"/>
    </xf>
    <xf numFmtId="9" fontId="19" fillId="0" borderId="62" xfId="0" applyNumberFormat="1" applyFont="1" applyBorder="1" applyAlignment="1">
      <alignment horizontal="center" vertical="center" wrapText="1"/>
    </xf>
    <xf numFmtId="1" fontId="28" fillId="7" borderId="78" xfId="0" applyNumberFormat="1" applyFont="1" applyFill="1" applyBorder="1" applyAlignment="1">
      <alignment horizontal="center" vertical="center" wrapText="1"/>
    </xf>
    <xf numFmtId="0" fontId="7" fillId="5" borderId="64" xfId="0" applyFont="1" applyFill="1" applyBorder="1" applyAlignment="1">
      <alignment horizontal="center"/>
    </xf>
    <xf numFmtId="1" fontId="7" fillId="5" borderId="64" xfId="0" applyNumberFormat="1" applyFont="1" applyFill="1" applyBorder="1" applyAlignment="1">
      <alignment horizontal="center" vertical="center" wrapText="1"/>
    </xf>
    <xf numFmtId="1" fontId="7" fillId="5" borderId="89" xfId="0" applyNumberFormat="1" applyFont="1" applyFill="1" applyBorder="1" applyAlignment="1">
      <alignment horizontal="center" vertical="center" wrapText="1"/>
    </xf>
    <xf numFmtId="0" fontId="7" fillId="9" borderId="26" xfId="0" applyFont="1" applyFill="1" applyBorder="1" applyAlignment="1">
      <alignment vertical="center" wrapText="1"/>
    </xf>
    <xf numFmtId="0" fontId="7" fillId="9" borderId="25" xfId="0" applyFont="1" applyFill="1" applyBorder="1" applyAlignment="1">
      <alignment vertical="center" wrapText="1"/>
    </xf>
    <xf numFmtId="1" fontId="33" fillId="9" borderId="25" xfId="0" applyNumberFormat="1" applyFont="1" applyFill="1" applyBorder="1" applyAlignment="1">
      <alignment horizontal="center" wrapText="1"/>
    </xf>
    <xf numFmtId="167" fontId="7" fillId="9" borderId="25" xfId="8" applyFont="1" applyFill="1" applyBorder="1" applyAlignment="1">
      <alignment horizontal="center" vertical="center" wrapText="1"/>
    </xf>
    <xf numFmtId="1" fontId="19" fillId="9" borderId="25" xfId="0" applyNumberFormat="1" applyFont="1" applyFill="1" applyBorder="1" applyAlignment="1">
      <alignment horizontal="center" wrapText="1"/>
    </xf>
    <xf numFmtId="167" fontId="7" fillId="9" borderId="57" xfId="8" applyFont="1" applyFill="1" applyBorder="1" applyAlignment="1">
      <alignment horizontal="center" vertical="center" wrapText="1"/>
    </xf>
    <xf numFmtId="2" fontId="7" fillId="5" borderId="64" xfId="0" applyNumberFormat="1" applyFont="1" applyFill="1" applyBorder="1" applyAlignment="1">
      <alignment horizontal="center" vertical="center" wrapText="1"/>
    </xf>
    <xf numFmtId="2" fontId="7" fillId="5" borderId="64" xfId="0" applyNumberFormat="1" applyFont="1" applyFill="1" applyBorder="1" applyAlignment="1">
      <alignment horizontal="center"/>
    </xf>
    <xf numFmtId="1" fontId="33" fillId="9" borderId="0" xfId="0" applyNumberFormat="1" applyFont="1" applyFill="1" applyBorder="1" applyAlignment="1">
      <alignment horizontal="center" wrapText="1"/>
    </xf>
    <xf numFmtId="167" fontId="7" fillId="9" borderId="0" xfId="8" applyFont="1" applyFill="1" applyBorder="1" applyAlignment="1">
      <alignment horizontal="center" vertical="center" wrapText="1"/>
    </xf>
    <xf numFmtId="1" fontId="19" fillId="9" borderId="0" xfId="0" applyNumberFormat="1" applyFont="1" applyFill="1" applyBorder="1" applyAlignment="1">
      <alignment horizontal="center" wrapText="1"/>
    </xf>
    <xf numFmtId="167" fontId="7" fillId="9" borderId="2" xfId="8" applyFont="1" applyFill="1" applyBorder="1" applyAlignment="1">
      <alignment horizontal="center" vertical="center" wrapText="1"/>
    </xf>
    <xf numFmtId="0" fontId="19" fillId="0" borderId="62" xfId="0" applyFont="1" applyFill="1" applyBorder="1" applyAlignment="1">
      <alignment horizontal="left" vertical="center" wrapText="1"/>
    </xf>
    <xf numFmtId="0" fontId="19" fillId="0" borderId="1" xfId="0" applyFont="1" applyBorder="1" applyAlignment="1">
      <alignment vertical="center" wrapText="1"/>
    </xf>
    <xf numFmtId="0" fontId="19" fillId="0" borderId="0" xfId="0" applyFont="1" applyBorder="1" applyAlignment="1">
      <alignment horizontal="center"/>
    </xf>
    <xf numFmtId="0" fontId="19" fillId="0" borderId="2" xfId="0" applyFont="1" applyBorder="1" applyAlignment="1">
      <alignment horizontal="center"/>
    </xf>
    <xf numFmtId="0" fontId="19" fillId="0" borderId="66" xfId="0" applyFont="1" applyBorder="1" applyAlignment="1">
      <alignment horizontal="center" vertical="center" wrapText="1"/>
    </xf>
    <xf numFmtId="0" fontId="19" fillId="0" borderId="63" xfId="0" applyFont="1" applyBorder="1" applyAlignment="1">
      <alignment horizontal="center" vertical="center" wrapText="1"/>
    </xf>
    <xf numFmtId="0" fontId="19" fillId="6" borderId="0" xfId="14" applyFont="1" applyFill="1" applyAlignment="1">
      <alignment vertical="center" wrapText="1"/>
    </xf>
    <xf numFmtId="0" fontId="19" fillId="9" borderId="0" xfId="14" applyFont="1" applyFill="1" applyAlignment="1">
      <alignment vertical="center"/>
    </xf>
    <xf numFmtId="0" fontId="7" fillId="6" borderId="1" xfId="15" applyFont="1" applyFill="1" applyBorder="1" applyAlignment="1">
      <alignment horizontal="center" vertical="center" wrapText="1"/>
    </xf>
    <xf numFmtId="0" fontId="7" fillId="6" borderId="0" xfId="15" applyFont="1" applyFill="1" applyBorder="1" applyAlignment="1">
      <alignment horizontal="center" vertical="center" wrapText="1"/>
    </xf>
    <xf numFmtId="0" fontId="7" fillId="6" borderId="2" xfId="15" applyFont="1" applyFill="1" applyBorder="1" applyAlignment="1">
      <alignment horizontal="center" vertical="center" wrapText="1"/>
    </xf>
    <xf numFmtId="170" fontId="19" fillId="6" borderId="38" xfId="12" applyNumberFormat="1" applyFont="1" applyFill="1" applyBorder="1" applyAlignment="1">
      <alignment horizontal="center" vertical="center" wrapText="1"/>
    </xf>
    <xf numFmtId="1" fontId="19" fillId="6" borderId="38" xfId="12" applyNumberFormat="1" applyFont="1" applyFill="1" applyBorder="1" applyAlignment="1">
      <alignment horizontal="center" vertical="center" wrapText="1"/>
    </xf>
    <xf numFmtId="167" fontId="19" fillId="6" borderId="14" xfId="9" applyNumberFormat="1" applyFont="1" applyFill="1" applyBorder="1" applyAlignment="1">
      <alignment vertical="center" wrapText="1"/>
    </xf>
    <xf numFmtId="172" fontId="7" fillId="6" borderId="42" xfId="12" applyNumberFormat="1" applyFont="1" applyFill="1" applyBorder="1" applyAlignment="1">
      <alignment horizontal="center" vertical="center" wrapText="1"/>
    </xf>
    <xf numFmtId="167" fontId="19" fillId="6" borderId="39" xfId="9" applyNumberFormat="1" applyFont="1" applyFill="1" applyBorder="1" applyAlignment="1">
      <alignment vertical="center" wrapText="1"/>
    </xf>
    <xf numFmtId="1" fontId="7" fillId="6" borderId="42" xfId="14" applyNumberFormat="1" applyFont="1" applyFill="1" applyBorder="1" applyAlignment="1">
      <alignment horizontal="right"/>
    </xf>
    <xf numFmtId="3" fontId="7" fillId="6" borderId="42" xfId="14" applyNumberFormat="1" applyFont="1" applyFill="1" applyBorder="1" applyAlignment="1">
      <alignment horizontal="right"/>
    </xf>
    <xf numFmtId="167" fontId="19" fillId="6" borderId="43" xfId="14" applyNumberFormat="1" applyFont="1" applyFill="1" applyBorder="1" applyAlignment="1"/>
    <xf numFmtId="0" fontId="7" fillId="0" borderId="1" xfId="14" applyFont="1" applyFill="1" applyBorder="1" applyAlignment="1">
      <alignment horizontal="center" vertical="center" wrapText="1"/>
    </xf>
    <xf numFmtId="0" fontId="7" fillId="0" borderId="0" xfId="14" applyFont="1" applyFill="1" applyBorder="1" applyAlignment="1">
      <alignment horizontal="center" vertical="center" wrapText="1"/>
    </xf>
    <xf numFmtId="0" fontId="7" fillId="0" borderId="2" xfId="14" applyFont="1" applyFill="1" applyBorder="1" applyAlignment="1">
      <alignment horizontal="center" vertical="center" wrapText="1"/>
    </xf>
    <xf numFmtId="0" fontId="7" fillId="8" borderId="33" xfId="14" applyFont="1" applyFill="1" applyBorder="1" applyAlignment="1">
      <alignment horizontal="center" vertical="center" wrapText="1"/>
    </xf>
    <xf numFmtId="0" fontId="7" fillId="6" borderId="0" xfId="14" applyFont="1" applyFill="1" applyAlignment="1">
      <alignment vertical="center"/>
    </xf>
    <xf numFmtId="0" fontId="7" fillId="8" borderId="21" xfId="14" applyFont="1" applyFill="1" applyBorder="1" applyAlignment="1">
      <alignment horizontal="center" vertical="center" wrapText="1"/>
    </xf>
    <xf numFmtId="0" fontId="7" fillId="8" borderId="57" xfId="14" applyFont="1" applyFill="1" applyBorder="1" applyAlignment="1">
      <alignment horizontal="center" vertical="center" wrapText="1"/>
    </xf>
    <xf numFmtId="0" fontId="7" fillId="8" borderId="32" xfId="14" applyFont="1" applyFill="1" applyBorder="1" applyAlignment="1">
      <alignment horizontal="center" vertical="center" wrapText="1"/>
    </xf>
    <xf numFmtId="2" fontId="19" fillId="10" borderId="21" xfId="14" applyNumberFormat="1" applyFont="1" applyFill="1" applyBorder="1" applyAlignment="1">
      <alignment horizontal="center" vertical="center" wrapText="1"/>
    </xf>
    <xf numFmtId="2" fontId="19" fillId="10" borderId="14" xfId="14" applyNumberFormat="1" applyFont="1" applyFill="1" applyBorder="1" applyAlignment="1">
      <alignment horizontal="center" vertical="center" wrapText="1"/>
    </xf>
    <xf numFmtId="2" fontId="19" fillId="0" borderId="21" xfId="14" applyNumberFormat="1" applyFont="1" applyFill="1" applyBorder="1" applyAlignment="1">
      <alignment horizontal="center" vertical="center" wrapText="1"/>
    </xf>
    <xf numFmtId="2" fontId="7" fillId="0" borderId="26" xfId="14" applyNumberFormat="1" applyFont="1" applyFill="1" applyBorder="1" applyAlignment="1">
      <alignment horizontal="center" vertical="center"/>
    </xf>
    <xf numFmtId="10" fontId="19" fillId="0" borderId="11" xfId="17" applyNumberFormat="1" applyFont="1" applyFill="1" applyBorder="1" applyAlignment="1">
      <alignment horizontal="center" vertical="center"/>
    </xf>
    <xf numFmtId="2" fontId="7" fillId="0" borderId="11" xfId="14" applyNumberFormat="1" applyFont="1" applyFill="1" applyBorder="1" applyAlignment="1">
      <alignment horizontal="center" vertical="center"/>
    </xf>
    <xf numFmtId="0" fontId="19" fillId="0" borderId="31" xfId="14" applyFont="1" applyBorder="1" applyAlignment="1">
      <alignment vertical="center"/>
    </xf>
    <xf numFmtId="2" fontId="19" fillId="10" borderId="40" xfId="14" applyNumberFormat="1" applyFont="1" applyFill="1" applyBorder="1" applyAlignment="1">
      <alignment horizontal="center" vertical="center" wrapText="1"/>
    </xf>
    <xf numFmtId="2" fontId="19" fillId="10" borderId="45" xfId="14" applyNumberFormat="1" applyFont="1" applyFill="1" applyBorder="1" applyAlignment="1">
      <alignment horizontal="center" vertical="center" wrapText="1"/>
    </xf>
    <xf numFmtId="2" fontId="19" fillId="0" borderId="40" xfId="14" applyNumberFormat="1" applyFont="1" applyFill="1" applyBorder="1" applyAlignment="1">
      <alignment horizontal="center" vertical="center" wrapText="1"/>
    </xf>
    <xf numFmtId="2" fontId="7" fillId="0" borderId="1" xfId="14" applyNumberFormat="1" applyFont="1" applyFill="1" applyBorder="1" applyAlignment="1">
      <alignment horizontal="center" vertical="center"/>
    </xf>
    <xf numFmtId="10" fontId="19" fillId="0" borderId="31" xfId="17" applyNumberFormat="1" applyFont="1" applyFill="1" applyBorder="1" applyAlignment="1">
      <alignment horizontal="center" vertical="center"/>
    </xf>
    <xf numFmtId="2" fontId="7" fillId="0" borderId="31" xfId="14" applyNumberFormat="1" applyFont="1" applyFill="1" applyBorder="1" applyAlignment="1">
      <alignment horizontal="center" vertical="center"/>
    </xf>
    <xf numFmtId="0" fontId="19" fillId="6" borderId="0" xfId="14" applyFont="1" applyFill="1" applyAlignment="1">
      <alignment vertical="center"/>
    </xf>
    <xf numFmtId="0" fontId="19" fillId="0" borderId="11" xfId="14" applyFont="1" applyBorder="1" applyAlignment="1">
      <alignment vertical="center"/>
    </xf>
    <xf numFmtId="0" fontId="19" fillId="0" borderId="11" xfId="14" applyFont="1" applyBorder="1" applyAlignment="1">
      <alignment vertical="center" wrapText="1"/>
    </xf>
    <xf numFmtId="10" fontId="19" fillId="6" borderId="0" xfId="14" applyNumberFormat="1" applyFont="1" applyFill="1" applyAlignment="1">
      <alignment vertical="center"/>
    </xf>
    <xf numFmtId="0" fontId="19" fillId="0" borderId="31" xfId="14" applyFont="1" applyBorder="1" applyAlignment="1">
      <alignment vertical="center" wrapText="1"/>
    </xf>
    <xf numFmtId="10" fontId="19" fillId="0" borderId="32" xfId="17" applyNumberFormat="1" applyFont="1" applyFill="1" applyBorder="1" applyAlignment="1">
      <alignment horizontal="center" vertical="center"/>
    </xf>
    <xf numFmtId="0" fontId="19" fillId="6" borderId="46" xfId="14" applyFont="1" applyFill="1" applyBorder="1" applyAlignment="1">
      <alignment vertical="center" wrapText="1"/>
    </xf>
    <xf numFmtId="0" fontId="19" fillId="6" borderId="46" xfId="14" applyFont="1" applyFill="1" applyBorder="1" applyAlignment="1">
      <alignment vertical="center"/>
    </xf>
    <xf numFmtId="174" fontId="19" fillId="6" borderId="46" xfId="14" applyNumberFormat="1" applyFont="1" applyFill="1" applyBorder="1" applyAlignment="1">
      <alignment vertical="center"/>
    </xf>
    <xf numFmtId="0" fontId="19" fillId="6" borderId="0" xfId="14" applyFont="1" applyFill="1" applyBorder="1" applyAlignment="1">
      <alignment vertical="center" wrapText="1"/>
    </xf>
    <xf numFmtId="0" fontId="19" fillId="6" borderId="1" xfId="14" applyFont="1" applyFill="1" applyBorder="1" applyAlignment="1">
      <alignment vertical="center" wrapText="1"/>
    </xf>
    <xf numFmtId="0" fontId="19" fillId="9" borderId="0" xfId="14" applyFont="1" applyFill="1" applyBorder="1" applyAlignment="1">
      <alignment vertical="center"/>
    </xf>
    <xf numFmtId="0" fontId="19" fillId="9" borderId="2" xfId="14" applyFont="1" applyFill="1" applyBorder="1" applyAlignment="1">
      <alignment vertical="center"/>
    </xf>
    <xf numFmtId="0" fontId="19" fillId="6" borderId="33" xfId="14" applyFont="1" applyFill="1" applyBorder="1" applyAlignment="1">
      <alignment vertical="center" wrapText="1"/>
    </xf>
    <xf numFmtId="0" fontId="19" fillId="6" borderId="6" xfId="14" applyFont="1" applyFill="1" applyBorder="1" applyAlignment="1">
      <alignment vertical="center"/>
    </xf>
    <xf numFmtId="9" fontId="19" fillId="6" borderId="0" xfId="14" applyNumberFormat="1" applyFont="1" applyFill="1" applyBorder="1" applyAlignment="1">
      <alignment vertical="center"/>
    </xf>
    <xf numFmtId="0" fontId="28" fillId="4" borderId="21" xfId="0" applyFont="1" applyFill="1" applyBorder="1" applyAlignment="1">
      <alignment horizontal="center" vertical="center" wrapText="1"/>
    </xf>
    <xf numFmtId="0" fontId="28" fillId="4" borderId="14" xfId="0" applyFont="1" applyFill="1" applyBorder="1" applyAlignment="1">
      <alignment horizontal="center" vertical="center" wrapText="1"/>
    </xf>
    <xf numFmtId="0" fontId="7" fillId="8" borderId="21" xfId="0" applyFont="1" applyFill="1" applyBorder="1" applyAlignment="1">
      <alignment vertical="center" wrapText="1"/>
    </xf>
    <xf numFmtId="0" fontId="19" fillId="8" borderId="14" xfId="0" applyFont="1" applyFill="1" applyBorder="1" applyAlignment="1">
      <alignment horizontal="center" vertical="center" wrapText="1"/>
    </xf>
    <xf numFmtId="0" fontId="7" fillId="8" borderId="14" xfId="0" applyFont="1" applyFill="1" applyBorder="1" applyAlignment="1">
      <alignment horizontal="center" vertical="center" wrapText="1"/>
    </xf>
    <xf numFmtId="0" fontId="7" fillId="9" borderId="14" xfId="0" applyFont="1" applyFill="1" applyBorder="1" applyAlignment="1">
      <alignment horizontal="center" vertical="center" wrapText="1"/>
    </xf>
    <xf numFmtId="0" fontId="19" fillId="9" borderId="57" xfId="0" applyFont="1" applyFill="1" applyBorder="1" applyAlignment="1">
      <alignment horizontal="center" vertical="center" wrapText="1"/>
    </xf>
    <xf numFmtId="0" fontId="19" fillId="0" borderId="57" xfId="0" applyFont="1" applyBorder="1" applyAlignment="1">
      <alignment horizontal="center" vertical="center" wrapText="1"/>
    </xf>
    <xf numFmtId="0" fontId="7" fillId="0" borderId="13" xfId="0" applyFont="1" applyFill="1" applyBorder="1" applyAlignment="1">
      <alignment horizontal="center" vertical="center" wrapText="1"/>
    </xf>
    <xf numFmtId="0" fontId="7" fillId="0" borderId="13" xfId="0" applyFont="1" applyBorder="1" applyAlignment="1">
      <alignment horizontal="left" vertical="center" wrapText="1"/>
    </xf>
    <xf numFmtId="0" fontId="19" fillId="0" borderId="13" xfId="0" applyFont="1" applyBorder="1" applyAlignment="1">
      <alignment horizontal="center" vertical="center" wrapText="1"/>
    </xf>
    <xf numFmtId="0" fontId="19" fillId="0" borderId="14" xfId="0" applyFont="1" applyBorder="1" applyAlignment="1">
      <alignment horizontal="center" vertical="center" wrapText="1"/>
    </xf>
    <xf numFmtId="0" fontId="19" fillId="9" borderId="13" xfId="0" applyFont="1" applyFill="1" applyBorder="1" applyAlignment="1">
      <alignment horizontal="center" vertical="center" wrapText="1"/>
    </xf>
    <xf numFmtId="0" fontId="7" fillId="9" borderId="13" xfId="0" applyFont="1" applyFill="1" applyBorder="1" applyAlignment="1">
      <alignment horizontal="left" vertical="center" wrapText="1"/>
    </xf>
    <xf numFmtId="0" fontId="19" fillId="9" borderId="14" xfId="0" applyFont="1" applyFill="1" applyBorder="1" applyAlignment="1">
      <alignment horizontal="center" vertical="center" wrapText="1"/>
    </xf>
    <xf numFmtId="0" fontId="19" fillId="9" borderId="13" xfId="0" applyFont="1" applyFill="1" applyBorder="1" applyAlignment="1">
      <alignment horizontal="left" vertical="center" wrapText="1"/>
    </xf>
    <xf numFmtId="0" fontId="19" fillId="0" borderId="13" xfId="0" applyFont="1" applyBorder="1" applyAlignment="1">
      <alignment horizontal="left" vertical="center" wrapText="1"/>
    </xf>
    <xf numFmtId="0" fontId="7" fillId="0" borderId="13" xfId="0" applyFont="1" applyBorder="1" applyAlignment="1">
      <alignment horizontal="center" vertical="center" wrapText="1"/>
    </xf>
    <xf numFmtId="0" fontId="19" fillId="0" borderId="13" xfId="0" applyFont="1" applyBorder="1" applyAlignment="1">
      <alignment vertical="center" wrapText="1"/>
    </xf>
    <xf numFmtId="49" fontId="19" fillId="0" borderId="14" xfId="0" applyNumberFormat="1" applyFont="1" applyBorder="1" applyAlignment="1">
      <alignment horizontal="center" vertical="center" wrapText="1"/>
    </xf>
    <xf numFmtId="0" fontId="19" fillId="0" borderId="8" xfId="0" applyFont="1" applyBorder="1" applyAlignment="1">
      <alignment vertical="center" wrapText="1"/>
    </xf>
    <xf numFmtId="0" fontId="19" fillId="0" borderId="8" xfId="0" applyFont="1" applyBorder="1" applyAlignment="1">
      <alignment horizontal="center" vertical="center" wrapText="1"/>
    </xf>
    <xf numFmtId="49" fontId="19" fillId="0" borderId="9" xfId="0" applyNumberFormat="1" applyFont="1" applyBorder="1" applyAlignment="1">
      <alignment horizontal="center" vertical="center" wrapText="1"/>
    </xf>
    <xf numFmtId="0" fontId="19" fillId="0" borderId="0" xfId="0" applyFont="1" applyFill="1" applyAlignment="1">
      <alignment vertical="center" wrapText="1"/>
    </xf>
    <xf numFmtId="0" fontId="19" fillId="3" borderId="62" xfId="0" applyFont="1" applyFill="1" applyBorder="1" applyAlignment="1">
      <alignment horizontal="center" vertical="center" wrapText="1"/>
    </xf>
    <xf numFmtId="0" fontId="7" fillId="0" borderId="62" xfId="0" applyFont="1" applyFill="1" applyBorder="1" applyAlignment="1">
      <alignment horizontal="center" vertical="center" wrapText="1"/>
    </xf>
    <xf numFmtId="0" fontId="19" fillId="3" borderId="78" xfId="0" applyFont="1" applyFill="1" applyBorder="1" applyAlignment="1">
      <alignment horizontal="center" vertical="center" wrapText="1"/>
    </xf>
    <xf numFmtId="0" fontId="28" fillId="4" borderId="82" xfId="0" applyFont="1" applyFill="1" applyBorder="1" applyAlignment="1">
      <alignment horizontal="centerContinuous" vertical="center" wrapText="1"/>
    </xf>
    <xf numFmtId="0" fontId="19" fillId="0" borderId="0" xfId="0" applyFont="1" applyAlignment="1">
      <alignment vertical="center"/>
    </xf>
    <xf numFmtId="0" fontId="19" fillId="0" borderId="0" xfId="0" applyFont="1" applyBorder="1" applyAlignment="1">
      <alignment vertical="center"/>
    </xf>
    <xf numFmtId="0" fontId="28" fillId="4" borderId="62" xfId="0" applyFont="1" applyFill="1" applyBorder="1" applyAlignment="1">
      <alignment vertical="center"/>
    </xf>
    <xf numFmtId="0" fontId="19" fillId="9" borderId="0" xfId="0" applyFont="1" applyFill="1" applyAlignment="1">
      <alignment vertical="center"/>
    </xf>
    <xf numFmtId="0" fontId="28" fillId="4" borderId="81" xfId="0" applyFont="1" applyFill="1" applyBorder="1" applyAlignment="1">
      <alignment vertical="center"/>
    </xf>
    <xf numFmtId="0" fontId="28" fillId="4" borderId="82" xfId="0" applyFont="1" applyFill="1" applyBorder="1" applyAlignment="1">
      <alignment horizontal="center" vertical="center"/>
    </xf>
    <xf numFmtId="0" fontId="19" fillId="9" borderId="0" xfId="0" applyFont="1" applyFill="1" applyBorder="1" applyAlignment="1">
      <alignment vertical="center"/>
    </xf>
    <xf numFmtId="0" fontId="19" fillId="6" borderId="78" xfId="0" applyFont="1" applyFill="1" applyBorder="1" applyAlignment="1">
      <alignment horizontal="center" vertical="center" wrapText="1"/>
    </xf>
    <xf numFmtId="0" fontId="28" fillId="4" borderId="77" xfId="0" applyFont="1" applyFill="1" applyBorder="1" applyAlignment="1">
      <alignment horizontal="centerContinuous" vertical="center" wrapText="1"/>
    </xf>
    <xf numFmtId="3" fontId="28" fillId="4" borderId="78" xfId="0" applyNumberFormat="1" applyFont="1" applyFill="1" applyBorder="1" applyAlignment="1">
      <alignment horizontal="center" vertical="center"/>
    </xf>
    <xf numFmtId="0" fontId="19" fillId="9" borderId="1" xfId="0" applyFont="1" applyFill="1" applyBorder="1" applyAlignment="1">
      <alignment vertical="center"/>
    </xf>
    <xf numFmtId="0" fontId="19" fillId="9" borderId="2" xfId="0" applyFont="1" applyFill="1" applyBorder="1" applyAlignment="1">
      <alignment vertical="center"/>
    </xf>
    <xf numFmtId="0" fontId="19" fillId="0" borderId="77" xfId="0" applyFont="1" applyBorder="1" applyAlignment="1">
      <alignment horizontal="left" vertical="center" wrapText="1"/>
    </xf>
    <xf numFmtId="0" fontId="28" fillId="4" borderId="81" xfId="0" applyFont="1" applyFill="1" applyBorder="1" applyAlignment="1">
      <alignment vertical="center" wrapText="1"/>
    </xf>
    <xf numFmtId="0" fontId="19" fillId="8" borderId="65" xfId="0" applyFont="1" applyFill="1" applyBorder="1" applyAlignment="1">
      <alignment horizontal="center" vertical="center" wrapText="1"/>
    </xf>
    <xf numFmtId="0" fontId="19" fillId="0" borderId="78" xfId="0" applyFont="1" applyFill="1" applyBorder="1" applyAlignment="1">
      <alignment horizontal="center" vertical="center" wrapText="1"/>
    </xf>
    <xf numFmtId="0" fontId="28" fillId="4" borderId="80" xfId="0" applyFont="1" applyFill="1" applyBorder="1" applyAlignment="1">
      <alignment horizontal="center" vertical="center" wrapText="1"/>
    </xf>
    <xf numFmtId="167" fontId="7" fillId="5" borderId="64" xfId="8" applyFont="1" applyFill="1" applyBorder="1" applyAlignment="1">
      <alignment vertical="center" wrapText="1"/>
    </xf>
    <xf numFmtId="1" fontId="7" fillId="5" borderId="64" xfId="0" applyNumberFormat="1" applyFont="1" applyFill="1" applyBorder="1" applyAlignment="1">
      <alignment horizontal="center" wrapText="1"/>
    </xf>
    <xf numFmtId="2" fontId="19" fillId="0" borderId="78" xfId="0" applyNumberFormat="1" applyFont="1" applyBorder="1" applyAlignment="1">
      <alignment horizontal="center" vertical="center" wrapText="1"/>
    </xf>
    <xf numFmtId="2" fontId="28" fillId="7" borderId="78" xfId="0" applyNumberFormat="1" applyFont="1" applyFill="1" applyBorder="1" applyAlignment="1">
      <alignment horizontal="center" vertical="center" wrapText="1"/>
    </xf>
    <xf numFmtId="2" fontId="28" fillId="7" borderId="66" xfId="0" applyNumberFormat="1" applyFont="1" applyFill="1" applyBorder="1" applyAlignment="1">
      <alignment horizontal="center" vertical="center" wrapText="1"/>
    </xf>
    <xf numFmtId="0" fontId="28" fillId="7" borderId="63" xfId="0" applyFont="1" applyFill="1" applyBorder="1" applyAlignment="1">
      <alignment horizontal="center" vertical="center" wrapText="1"/>
    </xf>
    <xf numFmtId="2" fontId="28" fillId="7" borderId="63" xfId="0" applyNumberFormat="1" applyFont="1" applyFill="1" applyBorder="1" applyAlignment="1">
      <alignment horizontal="center" vertical="center" wrapText="1"/>
    </xf>
    <xf numFmtId="0" fontId="20" fillId="9" borderId="0" xfId="0" applyFont="1" applyFill="1" applyAlignment="1">
      <alignment horizontal="center" vertical="center" wrapText="1"/>
    </xf>
    <xf numFmtId="0" fontId="6" fillId="9" borderId="0" xfId="0" applyFont="1" applyFill="1" applyBorder="1" applyAlignment="1">
      <alignment horizontal="center" vertical="center" wrapText="1"/>
    </xf>
    <xf numFmtId="0" fontId="24" fillId="9" borderId="0" xfId="0" applyFont="1" applyFill="1" applyBorder="1" applyAlignment="1">
      <alignment horizontal="center" vertical="center" wrapText="1"/>
    </xf>
    <xf numFmtId="0" fontId="16" fillId="9" borderId="0" xfId="0" applyFont="1" applyFill="1" applyBorder="1" applyAlignment="1">
      <alignment horizontal="center" vertical="center" wrapText="1"/>
    </xf>
    <xf numFmtId="0" fontId="16" fillId="9" borderId="0" xfId="0" applyFont="1" applyFill="1" applyAlignment="1">
      <alignment horizontal="center"/>
    </xf>
    <xf numFmtId="0" fontId="25" fillId="9" borderId="0" xfId="0" applyFont="1" applyFill="1" applyAlignment="1">
      <alignment horizontal="center"/>
    </xf>
    <xf numFmtId="0" fontId="7" fillId="0" borderId="83" xfId="0" applyFont="1" applyFill="1" applyBorder="1" applyAlignment="1">
      <alignment horizontal="center" vertical="center" wrapText="1"/>
    </xf>
    <xf numFmtId="0" fontId="7" fillId="0" borderId="6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34" xfId="0" applyFont="1" applyFill="1" applyBorder="1" applyAlignment="1">
      <alignment horizontal="center" vertical="center" wrapText="1"/>
    </xf>
    <xf numFmtId="0" fontId="7" fillId="0" borderId="91" xfId="0" applyFont="1" applyFill="1" applyBorder="1" applyAlignment="1">
      <alignment horizontal="center" vertical="center" wrapText="1"/>
    </xf>
    <xf numFmtId="0" fontId="19" fillId="0" borderId="26" xfId="0" applyFont="1" applyBorder="1" applyAlignment="1">
      <alignment horizontal="center" vertical="center" wrapText="1"/>
    </xf>
    <xf numFmtId="0" fontId="19" fillId="0" borderId="25" xfId="0" applyFont="1" applyBorder="1" applyAlignment="1">
      <alignment horizontal="center" vertical="center" wrapText="1"/>
    </xf>
    <xf numFmtId="0" fontId="7" fillId="0" borderId="13" xfId="0" applyFont="1" applyFill="1" applyBorder="1" applyAlignment="1">
      <alignment horizontal="center" vertical="center" wrapText="1"/>
    </xf>
    <xf numFmtId="0" fontId="7" fillId="0" borderId="21" xfId="0" applyFont="1" applyFill="1" applyBorder="1" applyAlignment="1">
      <alignment horizontal="center" vertical="center" wrapText="1"/>
    </xf>
    <xf numFmtId="0" fontId="7" fillId="0" borderId="13" xfId="0" applyFont="1" applyBorder="1" applyAlignment="1">
      <alignment horizontal="center" vertical="center" wrapText="1"/>
    </xf>
    <xf numFmtId="0" fontId="7" fillId="9" borderId="38" xfId="0" applyFont="1" applyFill="1" applyBorder="1" applyAlignment="1">
      <alignment horizontal="left" vertical="center" wrapText="1"/>
    </xf>
    <xf numFmtId="0" fontId="7" fillId="9" borderId="51" xfId="0" applyFont="1" applyFill="1" applyBorder="1" applyAlignment="1">
      <alignment horizontal="left" vertical="center" wrapText="1"/>
    </xf>
    <xf numFmtId="0" fontId="19" fillId="9" borderId="38" xfId="0" applyFont="1" applyFill="1" applyBorder="1" applyAlignment="1">
      <alignment horizontal="center" vertical="center" wrapText="1"/>
    </xf>
    <xf numFmtId="0" fontId="19" fillId="9" borderId="51" xfId="0" applyFont="1" applyFill="1" applyBorder="1" applyAlignment="1">
      <alignment horizontal="center" vertical="center" wrapText="1"/>
    </xf>
    <xf numFmtId="0" fontId="7" fillId="0" borderId="38" xfId="0" applyFont="1" applyFill="1" applyBorder="1" applyAlignment="1">
      <alignment horizontal="center" vertical="center" wrapText="1"/>
    </xf>
    <xf numFmtId="0" fontId="7" fillId="0" borderId="51" xfId="0" applyFont="1" applyFill="1" applyBorder="1" applyAlignment="1">
      <alignment horizontal="center" vertical="center" wrapText="1"/>
    </xf>
    <xf numFmtId="0" fontId="19" fillId="9" borderId="38" xfId="0" applyFont="1" applyFill="1" applyBorder="1" applyAlignment="1">
      <alignment horizontal="left" vertical="center" wrapText="1"/>
    </xf>
    <xf numFmtId="0" fontId="19" fillId="9" borderId="51" xfId="0" applyFont="1" applyFill="1" applyBorder="1" applyAlignment="1">
      <alignment horizontal="left" vertical="center" wrapText="1"/>
    </xf>
    <xf numFmtId="0" fontId="7" fillId="0" borderId="55" xfId="0" applyFont="1" applyBorder="1" applyAlignment="1">
      <alignment horizontal="left" vertical="center" wrapText="1"/>
    </xf>
    <xf numFmtId="0" fontId="7" fillId="0" borderId="25" xfId="0" applyFont="1" applyBorder="1" applyAlignment="1">
      <alignment horizontal="left" vertical="center" wrapText="1"/>
    </xf>
    <xf numFmtId="0" fontId="7" fillId="0" borderId="57" xfId="0" applyFont="1" applyBorder="1" applyAlignment="1">
      <alignment horizontal="left" vertical="center" wrapText="1"/>
    </xf>
    <xf numFmtId="0" fontId="7" fillId="8" borderId="55" xfId="0" applyFont="1" applyFill="1" applyBorder="1" applyAlignment="1">
      <alignment horizontal="left" vertical="center" wrapText="1"/>
    </xf>
    <xf numFmtId="0" fontId="7" fillId="8" borderId="25" xfId="0" applyFont="1" applyFill="1" applyBorder="1" applyAlignment="1">
      <alignment horizontal="left" vertical="center" wrapText="1"/>
    </xf>
    <xf numFmtId="0" fontId="7" fillId="8" borderId="57" xfId="0" applyFont="1" applyFill="1" applyBorder="1" applyAlignment="1">
      <alignment horizontal="left" vertical="center" wrapText="1"/>
    </xf>
    <xf numFmtId="0" fontId="7" fillId="0" borderId="21" xfId="0" applyFont="1" applyBorder="1" applyAlignment="1">
      <alignment horizontal="center" vertical="center" wrapText="1"/>
    </xf>
    <xf numFmtId="0" fontId="7" fillId="9" borderId="21" xfId="0" applyFont="1" applyFill="1" applyBorder="1" applyAlignment="1">
      <alignment horizontal="center" vertical="center" wrapText="1"/>
    </xf>
    <xf numFmtId="0" fontId="32" fillId="12" borderId="21" xfId="0" applyFont="1" applyFill="1" applyBorder="1" applyAlignment="1">
      <alignment horizontal="center" vertical="center" wrapText="1"/>
    </xf>
    <xf numFmtId="0" fontId="32" fillId="12" borderId="13" xfId="0" applyFont="1" applyFill="1" applyBorder="1" applyAlignment="1">
      <alignment horizontal="center" vertical="center" wrapText="1"/>
    </xf>
    <xf numFmtId="0" fontId="32" fillId="12" borderId="14" xfId="0" applyFont="1" applyFill="1" applyBorder="1" applyAlignment="1">
      <alignment horizontal="center" vertical="center" wrapText="1"/>
    </xf>
    <xf numFmtId="0" fontId="26" fillId="12" borderId="19" xfId="0" applyFont="1" applyFill="1" applyBorder="1" applyAlignment="1">
      <alignment horizontal="center" vertical="center" wrapText="1"/>
    </xf>
    <xf numFmtId="0" fontId="26" fillId="12" borderId="16" xfId="0" applyFont="1" applyFill="1" applyBorder="1" applyAlignment="1">
      <alignment horizontal="center" vertical="center" wrapText="1"/>
    </xf>
    <xf numFmtId="0" fontId="26" fillId="12" borderId="20" xfId="0" applyFont="1" applyFill="1" applyBorder="1" applyAlignment="1">
      <alignment horizontal="center" vertical="center" wrapText="1"/>
    </xf>
    <xf numFmtId="0" fontId="7" fillId="13" borderId="21" xfId="0" applyFont="1" applyFill="1" applyBorder="1" applyAlignment="1">
      <alignment horizontal="center" vertical="center" wrapText="1"/>
    </xf>
    <xf numFmtId="0" fontId="7" fillId="13" borderId="13" xfId="0" applyFont="1" applyFill="1" applyBorder="1" applyAlignment="1">
      <alignment horizontal="center" vertical="center" wrapText="1"/>
    </xf>
    <xf numFmtId="0" fontId="7" fillId="13" borderId="14" xfId="0" applyFont="1" applyFill="1" applyBorder="1" applyAlignment="1">
      <alignment horizontal="center" vertical="center" wrapText="1"/>
    </xf>
    <xf numFmtId="0" fontId="35" fillId="12" borderId="21" xfId="0" applyFont="1" applyFill="1" applyBorder="1" applyAlignment="1">
      <alignment horizontal="center" vertical="center" wrapText="1"/>
    </xf>
    <xf numFmtId="0" fontId="35" fillId="12" borderId="13" xfId="0" applyFont="1" applyFill="1" applyBorder="1" applyAlignment="1">
      <alignment horizontal="center" vertical="center" wrapText="1"/>
    </xf>
    <xf numFmtId="0" fontId="35" fillId="12" borderId="14" xfId="0" applyFont="1" applyFill="1" applyBorder="1" applyAlignment="1">
      <alignment horizontal="center" vertical="center" wrapText="1"/>
    </xf>
    <xf numFmtId="0" fontId="19" fillId="9" borderId="26" xfId="0" applyFont="1" applyFill="1" applyBorder="1" applyAlignment="1">
      <alignment horizontal="center" vertical="center" wrapText="1"/>
    </xf>
    <xf numFmtId="0" fontId="19" fillId="9" borderId="25" xfId="0" applyFont="1" applyFill="1" applyBorder="1" applyAlignment="1">
      <alignment horizontal="center" vertical="center" wrapText="1"/>
    </xf>
    <xf numFmtId="0" fontId="19" fillId="9" borderId="39" xfId="0" applyFont="1" applyFill="1" applyBorder="1" applyAlignment="1">
      <alignment horizontal="center" vertical="center" wrapText="1"/>
    </xf>
    <xf numFmtId="0" fontId="19" fillId="9" borderId="49" xfId="0" applyFont="1" applyFill="1" applyBorder="1" applyAlignment="1">
      <alignment horizontal="center" vertical="center" wrapText="1"/>
    </xf>
    <xf numFmtId="0" fontId="7" fillId="8" borderId="28" xfId="14" applyFont="1" applyFill="1" applyBorder="1" applyAlignment="1">
      <alignment horizontal="center" vertical="center" wrapText="1"/>
    </xf>
    <xf numFmtId="0" fontId="7" fillId="8" borderId="60" xfId="14" applyFont="1" applyFill="1" applyBorder="1" applyAlignment="1">
      <alignment horizontal="center" vertical="center"/>
    </xf>
    <xf numFmtId="0" fontId="7" fillId="8" borderId="33" xfId="14" applyFont="1" applyFill="1" applyBorder="1" applyAlignment="1">
      <alignment horizontal="center" vertical="center" wrapText="1"/>
    </xf>
    <xf numFmtId="0" fontId="7" fillId="8" borderId="1" xfId="14" applyFont="1" applyFill="1" applyBorder="1" applyAlignment="1">
      <alignment horizontal="center" vertical="center" wrapText="1"/>
    </xf>
    <xf numFmtId="0" fontId="7" fillId="8" borderId="34" xfId="14" applyFont="1" applyFill="1" applyBorder="1" applyAlignment="1">
      <alignment horizontal="center" vertical="center" wrapText="1"/>
    </xf>
    <xf numFmtId="0" fontId="7" fillId="8" borderId="6" xfId="14" applyFont="1" applyFill="1" applyBorder="1" applyAlignment="1">
      <alignment horizontal="center" vertical="center" wrapText="1"/>
    </xf>
    <xf numFmtId="0" fontId="7" fillId="8" borderId="30" xfId="14" applyFont="1" applyFill="1" applyBorder="1" applyAlignment="1">
      <alignment horizontal="center" vertical="center" wrapText="1"/>
    </xf>
    <xf numFmtId="0" fontId="7" fillId="8" borderId="59" xfId="14" applyFont="1" applyFill="1" applyBorder="1" applyAlignment="1">
      <alignment horizontal="center" vertical="center" wrapText="1"/>
    </xf>
    <xf numFmtId="0" fontId="7" fillId="6" borderId="52" xfId="14" applyFont="1" applyFill="1" applyBorder="1" applyAlignment="1">
      <alignment horizontal="left" vertical="center" wrapText="1"/>
    </xf>
    <xf numFmtId="0" fontId="7" fillId="6" borderId="3" xfId="14" applyFont="1" applyFill="1" applyBorder="1" applyAlignment="1">
      <alignment horizontal="left" vertical="center" wrapText="1"/>
    </xf>
    <xf numFmtId="0" fontId="7" fillId="6" borderId="4" xfId="14" applyFont="1" applyFill="1" applyBorder="1" applyAlignment="1">
      <alignment horizontal="left" vertical="center" wrapText="1"/>
    </xf>
    <xf numFmtId="0" fontId="34" fillId="4" borderId="33" xfId="15" applyFont="1" applyFill="1" applyBorder="1" applyAlignment="1">
      <alignment horizontal="center" vertical="center" wrapText="1"/>
    </xf>
    <xf numFmtId="0" fontId="34" fillId="4" borderId="46" xfId="15" applyFont="1" applyFill="1" applyBorder="1" applyAlignment="1">
      <alignment horizontal="center" vertical="center" wrapText="1"/>
    </xf>
    <xf numFmtId="0" fontId="34" fillId="4" borderId="6" xfId="15" applyFont="1" applyFill="1" applyBorder="1" applyAlignment="1">
      <alignment horizontal="center" vertical="center" wrapText="1"/>
    </xf>
    <xf numFmtId="0" fontId="7" fillId="8" borderId="58" xfId="14" applyFont="1" applyFill="1" applyBorder="1" applyAlignment="1">
      <alignment horizontal="center" vertical="center" wrapText="1"/>
    </xf>
    <xf numFmtId="0" fontId="7" fillId="8" borderId="31" xfId="14" applyFont="1" applyFill="1" applyBorder="1" applyAlignment="1">
      <alignment horizontal="center" vertical="center" wrapText="1"/>
    </xf>
    <xf numFmtId="0" fontId="7" fillId="8" borderId="32" xfId="14" applyFont="1" applyFill="1" applyBorder="1" applyAlignment="1">
      <alignment horizontal="center" vertical="center" wrapText="1"/>
    </xf>
    <xf numFmtId="0" fontId="30" fillId="4" borderId="1" xfId="15" applyFont="1" applyFill="1" applyBorder="1" applyAlignment="1">
      <alignment horizontal="center" vertical="center" wrapText="1"/>
    </xf>
    <xf numFmtId="0" fontId="30" fillId="4" borderId="0" xfId="15" applyFont="1" applyFill="1" applyBorder="1" applyAlignment="1">
      <alignment horizontal="center" vertical="center" wrapText="1"/>
    </xf>
    <xf numFmtId="0" fontId="30" fillId="4" borderId="2" xfId="15" applyFont="1" applyFill="1" applyBorder="1" applyAlignment="1">
      <alignment horizontal="center" vertical="center" wrapText="1"/>
    </xf>
    <xf numFmtId="0" fontId="35" fillId="4" borderId="1" xfId="15" applyFont="1" applyFill="1" applyBorder="1" applyAlignment="1">
      <alignment horizontal="center" vertical="center" wrapText="1"/>
    </xf>
    <xf numFmtId="0" fontId="35" fillId="4" borderId="0" xfId="15" applyFont="1" applyFill="1" applyBorder="1" applyAlignment="1">
      <alignment horizontal="center" vertical="center" wrapText="1"/>
    </xf>
    <xf numFmtId="0" fontId="35" fillId="4" borderId="2" xfId="15" applyFont="1" applyFill="1" applyBorder="1" applyAlignment="1">
      <alignment horizontal="center" vertical="center" wrapText="1"/>
    </xf>
    <xf numFmtId="0" fontId="7" fillId="6" borderId="1" xfId="14" applyFont="1" applyFill="1" applyBorder="1" applyAlignment="1">
      <alignment horizontal="center" vertical="center" wrapText="1"/>
    </xf>
    <xf numFmtId="0" fontId="7" fillId="6" borderId="0" xfId="14" applyFont="1" applyFill="1" applyBorder="1" applyAlignment="1">
      <alignment horizontal="center" vertical="center" wrapText="1"/>
    </xf>
    <xf numFmtId="0" fontId="7" fillId="6" borderId="2" xfId="14" applyFont="1" applyFill="1" applyBorder="1" applyAlignment="1">
      <alignment horizontal="center" vertical="center" wrapText="1"/>
    </xf>
    <xf numFmtId="0" fontId="34" fillId="4" borderId="0" xfId="15" applyFont="1" applyFill="1" applyBorder="1" applyAlignment="1">
      <alignment horizontal="center" vertical="center" wrapText="1"/>
    </xf>
    <xf numFmtId="0" fontId="28" fillId="4" borderId="0" xfId="15" applyFont="1" applyFill="1" applyBorder="1" applyAlignment="1">
      <alignment horizontal="center" vertical="center" wrapText="1"/>
    </xf>
    <xf numFmtId="0" fontId="7" fillId="6" borderId="34" xfId="15" applyFont="1" applyFill="1" applyBorder="1" applyAlignment="1">
      <alignment horizontal="center" vertical="center" wrapText="1"/>
    </xf>
    <xf numFmtId="0" fontId="7" fillId="6" borderId="36" xfId="15" applyFont="1" applyFill="1" applyBorder="1" applyAlignment="1">
      <alignment horizontal="center" vertical="center" wrapText="1"/>
    </xf>
    <xf numFmtId="0" fontId="7" fillId="6" borderId="35" xfId="15" applyFont="1" applyFill="1" applyBorder="1" applyAlignment="1">
      <alignment horizontal="center" vertical="center" wrapText="1"/>
    </xf>
    <xf numFmtId="3" fontId="7" fillId="8" borderId="47" xfId="14" applyNumberFormat="1" applyFont="1" applyFill="1" applyBorder="1" applyAlignment="1">
      <alignment horizontal="center" vertical="center" wrapText="1"/>
    </xf>
    <xf numFmtId="3" fontId="7" fillId="8" borderId="37" xfId="14" applyNumberFormat="1" applyFont="1" applyFill="1" applyBorder="1" applyAlignment="1">
      <alignment horizontal="center" vertical="center" wrapText="1"/>
    </xf>
    <xf numFmtId="3" fontId="7" fillId="8" borderId="5" xfId="14" applyNumberFormat="1" applyFont="1" applyFill="1" applyBorder="1" applyAlignment="1">
      <alignment horizontal="center" vertical="center" wrapText="1"/>
    </xf>
    <xf numFmtId="3" fontId="7" fillId="8" borderId="29" xfId="14" applyNumberFormat="1" applyFont="1" applyFill="1" applyBorder="1" applyAlignment="1">
      <alignment horizontal="center" vertical="center" wrapText="1"/>
    </xf>
    <xf numFmtId="3" fontId="7" fillId="8" borderId="50" xfId="14" applyNumberFormat="1" applyFont="1" applyFill="1" applyBorder="1" applyAlignment="1">
      <alignment horizontal="center" vertical="center" wrapText="1"/>
    </xf>
    <xf numFmtId="3" fontId="7" fillId="8" borderId="51" xfId="14" applyNumberFormat="1" applyFont="1" applyFill="1" applyBorder="1" applyAlignment="1">
      <alignment horizontal="center" vertical="center" wrapText="1"/>
    </xf>
    <xf numFmtId="3" fontId="7" fillId="6" borderId="52" xfId="14" applyNumberFormat="1" applyFont="1" applyFill="1" applyBorder="1" applyAlignment="1">
      <alignment horizontal="left" vertical="center" wrapText="1"/>
    </xf>
    <xf numFmtId="3" fontId="7" fillId="6" borderId="53" xfId="14" applyNumberFormat="1" applyFont="1" applyFill="1" applyBorder="1" applyAlignment="1">
      <alignment horizontal="left" vertical="center" wrapText="1"/>
    </xf>
    <xf numFmtId="3" fontId="7" fillId="8" borderId="48" xfId="14" applyNumberFormat="1" applyFont="1" applyFill="1" applyBorder="1" applyAlignment="1">
      <alignment horizontal="center" vertical="center" wrapText="1"/>
    </xf>
    <xf numFmtId="3" fontId="7" fillId="8" borderId="24" xfId="14" applyNumberFormat="1" applyFont="1" applyFill="1" applyBorder="1" applyAlignment="1">
      <alignment horizontal="center" vertical="center" wrapText="1"/>
    </xf>
    <xf numFmtId="3" fontId="7" fillId="8" borderId="56" xfId="14" applyNumberFormat="1" applyFont="1" applyFill="1" applyBorder="1" applyAlignment="1">
      <alignment horizontal="center" vertical="center" wrapText="1"/>
    </xf>
    <xf numFmtId="0" fontId="19" fillId="0" borderId="87" xfId="0" applyFont="1" applyFill="1" applyBorder="1" applyAlignment="1">
      <alignment horizontal="left" vertical="center" wrapText="1"/>
    </xf>
    <xf numFmtId="0" fontId="19" fillId="0" borderId="68" xfId="0" applyFont="1" applyFill="1" applyBorder="1" applyAlignment="1">
      <alignment horizontal="left" vertical="center" wrapText="1"/>
    </xf>
    <xf numFmtId="0" fontId="7" fillId="5" borderId="88" xfId="0" applyFont="1" applyFill="1" applyBorder="1" applyAlignment="1">
      <alignment vertical="center" wrapText="1"/>
    </xf>
    <xf numFmtId="0" fontId="7" fillId="5" borderId="64" xfId="0" applyFont="1" applyFill="1" applyBorder="1" applyAlignment="1">
      <alignment vertical="center" wrapText="1"/>
    </xf>
    <xf numFmtId="0" fontId="28" fillId="4" borderId="1" xfId="0" applyFont="1" applyFill="1" applyBorder="1" applyAlignment="1">
      <alignment horizontal="center" vertical="center" wrapText="1"/>
    </xf>
    <xf numFmtId="0" fontId="28" fillId="4" borderId="0" xfId="0" applyFont="1" applyFill="1" applyBorder="1" applyAlignment="1">
      <alignment horizontal="center" vertical="center" wrapText="1"/>
    </xf>
    <xf numFmtId="0" fontId="28" fillId="4" borderId="2" xfId="0" applyFont="1" applyFill="1" applyBorder="1" applyAlignment="1">
      <alignment horizontal="center" vertical="center" wrapText="1"/>
    </xf>
    <xf numFmtId="0" fontId="34" fillId="4" borderId="33" xfId="15" applyFont="1" applyFill="1" applyBorder="1" applyAlignment="1">
      <alignment horizontal="center"/>
    </xf>
    <xf numFmtId="0" fontId="34" fillId="4" borderId="46" xfId="15" applyFont="1" applyFill="1" applyBorder="1" applyAlignment="1">
      <alignment horizontal="center"/>
    </xf>
    <xf numFmtId="0" fontId="34" fillId="4" borderId="6" xfId="15" applyFont="1" applyFill="1" applyBorder="1" applyAlignment="1">
      <alignment horizontal="center"/>
    </xf>
    <xf numFmtId="0" fontId="7" fillId="8" borderId="96" xfId="0" applyFont="1" applyFill="1" applyBorder="1" applyAlignment="1">
      <alignment horizontal="left" vertical="center" wrapText="1"/>
    </xf>
    <xf numFmtId="0" fontId="7" fillId="8" borderId="97" xfId="0" applyFont="1" applyFill="1" applyBorder="1" applyAlignment="1">
      <alignment horizontal="left" vertical="center" wrapText="1"/>
    </xf>
    <xf numFmtId="0" fontId="28" fillId="7" borderId="87" xfId="0" applyFont="1" applyFill="1" applyBorder="1" applyAlignment="1">
      <alignment horizontal="right" vertical="center" wrapText="1"/>
    </xf>
    <xf numFmtId="0" fontId="28" fillId="7" borderId="68" xfId="0" applyFont="1" applyFill="1" applyBorder="1" applyAlignment="1">
      <alignment horizontal="right" vertical="center" wrapText="1"/>
    </xf>
    <xf numFmtId="0" fontId="7" fillId="8" borderId="85" xfId="0" applyFont="1" applyFill="1" applyBorder="1" applyAlignment="1">
      <alignment horizontal="center" vertical="center" wrapText="1"/>
    </xf>
    <xf numFmtId="0" fontId="7" fillId="8" borderId="67" xfId="0" applyFont="1" applyFill="1" applyBorder="1" applyAlignment="1">
      <alignment horizontal="center" vertical="center" wrapText="1"/>
    </xf>
    <xf numFmtId="0" fontId="30" fillId="4" borderId="1" xfId="15" applyFont="1" applyFill="1" applyBorder="1" applyAlignment="1">
      <alignment horizontal="center"/>
    </xf>
    <xf numFmtId="0" fontId="30" fillId="4" borderId="0" xfId="15" applyFont="1" applyFill="1" applyBorder="1" applyAlignment="1">
      <alignment horizontal="center"/>
    </xf>
    <xf numFmtId="0" fontId="30" fillId="4" borderId="2" xfId="15" applyFont="1" applyFill="1" applyBorder="1" applyAlignment="1">
      <alignment horizontal="center"/>
    </xf>
    <xf numFmtId="0" fontId="7" fillId="0" borderId="0"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9" fillId="0" borderId="87" xfId="0" applyFont="1" applyBorder="1" applyAlignment="1">
      <alignment horizontal="left" vertical="center" wrapText="1"/>
    </xf>
    <xf numFmtId="0" fontId="19" fillId="0" borderId="68" xfId="0" applyFont="1" applyBorder="1" applyAlignment="1">
      <alignment horizontal="left" vertical="center" wrapText="1"/>
    </xf>
    <xf numFmtId="0" fontId="7" fillId="8" borderId="87" xfId="0" applyFont="1" applyFill="1" applyBorder="1" applyAlignment="1">
      <alignment horizontal="left" vertical="center" wrapText="1"/>
    </xf>
    <xf numFmtId="0" fontId="7" fillId="8" borderId="68" xfId="0" applyFont="1" applyFill="1" applyBorder="1" applyAlignment="1">
      <alignment horizontal="left" vertical="center" wrapText="1"/>
    </xf>
    <xf numFmtId="3" fontId="7" fillId="14" borderId="73" xfId="0" applyNumberFormat="1" applyFont="1" applyFill="1" applyBorder="1" applyAlignment="1">
      <alignment horizontal="center" vertical="center" wrapText="1"/>
    </xf>
    <xf numFmtId="3" fontId="7" fillId="14" borderId="74" xfId="0" applyNumberFormat="1" applyFont="1" applyFill="1" applyBorder="1" applyAlignment="1">
      <alignment horizontal="center" vertical="center" wrapText="1"/>
    </xf>
    <xf numFmtId="3" fontId="7" fillId="14" borderId="86" xfId="0"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7" fillId="5" borderId="66" xfId="0" applyFont="1" applyFill="1" applyBorder="1" applyAlignment="1">
      <alignment horizontal="center" vertical="center" wrapText="1"/>
    </xf>
    <xf numFmtId="0" fontId="7" fillId="5" borderId="63" xfId="0" applyFont="1" applyFill="1" applyBorder="1" applyAlignment="1">
      <alignment horizontal="center" vertical="center" wrapText="1"/>
    </xf>
    <xf numFmtId="0" fontId="7" fillId="5" borderId="79" xfId="0" applyFont="1" applyFill="1" applyBorder="1" applyAlignment="1">
      <alignment horizontal="center" vertical="center" wrapText="1"/>
    </xf>
    <xf numFmtId="0" fontId="28" fillId="4" borderId="0" xfId="0" applyFont="1" applyFill="1" applyBorder="1" applyAlignment="1">
      <alignment horizontal="center" vertical="center"/>
    </xf>
    <xf numFmtId="0" fontId="28" fillId="4" borderId="2" xfId="0" applyFont="1" applyFill="1" applyBorder="1" applyAlignment="1">
      <alignment horizontal="center" vertical="center"/>
    </xf>
    <xf numFmtId="0" fontId="28" fillId="4" borderId="77" xfId="0" applyFont="1" applyFill="1" applyBorder="1" applyAlignment="1">
      <alignment horizontal="center" vertical="center" wrapText="1"/>
    </xf>
    <xf numFmtId="0" fontId="28" fillId="4" borderId="62" xfId="0" applyFont="1" applyFill="1" applyBorder="1" applyAlignment="1">
      <alignment horizontal="center" vertical="center" wrapText="1"/>
    </xf>
    <xf numFmtId="0" fontId="28" fillId="4" borderId="78" xfId="0" applyFont="1" applyFill="1" applyBorder="1" applyAlignment="1">
      <alignment horizontal="center" vertical="center" wrapText="1"/>
    </xf>
    <xf numFmtId="0" fontId="7" fillId="8" borderId="62" xfId="0" applyFont="1" applyFill="1" applyBorder="1" applyAlignment="1">
      <alignment horizontal="center" vertical="center" wrapText="1"/>
    </xf>
    <xf numFmtId="0" fontId="7" fillId="8" borderId="77" xfId="0" applyFont="1" applyFill="1" applyBorder="1" applyAlignment="1">
      <alignment horizontal="center" vertical="center" wrapText="1"/>
    </xf>
    <xf numFmtId="0" fontId="7" fillId="3" borderId="62" xfId="0" applyFont="1" applyFill="1" applyBorder="1" applyAlignment="1">
      <alignment horizontal="center" vertical="center" wrapText="1"/>
    </xf>
    <xf numFmtId="0" fontId="7" fillId="3" borderId="77"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2" xfId="0" applyFont="1" applyBorder="1" applyAlignment="1">
      <alignment horizontal="center" vertical="center" wrapText="1"/>
    </xf>
    <xf numFmtId="0" fontId="34" fillId="4" borderId="33" xfId="15" applyFont="1" applyFill="1" applyBorder="1" applyAlignment="1">
      <alignment horizontal="center" vertical="center"/>
    </xf>
    <xf numFmtId="0" fontId="34" fillId="4" borderId="46" xfId="15" applyFont="1" applyFill="1" applyBorder="1" applyAlignment="1">
      <alignment horizontal="center" vertical="center"/>
    </xf>
    <xf numFmtId="0" fontId="34" fillId="4" borderId="6" xfId="15" applyFont="1" applyFill="1" applyBorder="1" applyAlignment="1">
      <alignment horizontal="center" vertical="center"/>
    </xf>
    <xf numFmtId="0" fontId="30" fillId="4" borderId="1" xfId="15" applyFont="1" applyFill="1" applyBorder="1" applyAlignment="1">
      <alignment horizontal="center" vertical="center"/>
    </xf>
    <xf numFmtId="0" fontId="30" fillId="4" borderId="0" xfId="15" applyFont="1" applyFill="1" applyBorder="1" applyAlignment="1">
      <alignment horizontal="center" vertical="center"/>
    </xf>
    <xf numFmtId="0" fontId="30" fillId="4" borderId="2" xfId="15" applyFont="1" applyFill="1" applyBorder="1" applyAlignment="1">
      <alignment horizontal="center" vertical="center"/>
    </xf>
    <xf numFmtId="0" fontId="7" fillId="0" borderId="1"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2" xfId="0" applyFont="1" applyFill="1" applyBorder="1" applyAlignment="1">
      <alignment horizontal="center" vertical="center"/>
    </xf>
    <xf numFmtId="0" fontId="19" fillId="0" borderId="1" xfId="0" applyFont="1" applyBorder="1" applyAlignment="1">
      <alignment horizontal="center" vertical="center"/>
    </xf>
    <xf numFmtId="0" fontId="19" fillId="0" borderId="0" xfId="0" applyFont="1" applyBorder="1" applyAlignment="1">
      <alignment horizontal="center" vertical="center"/>
    </xf>
    <xf numFmtId="0" fontId="19" fillId="0" borderId="2" xfId="0" applyFont="1" applyBorder="1" applyAlignment="1">
      <alignment horizontal="center" vertical="center"/>
    </xf>
    <xf numFmtId="0" fontId="19" fillId="0" borderId="83" xfId="0" applyFont="1" applyFill="1" applyBorder="1" applyAlignment="1">
      <alignment horizontal="center" vertical="center" wrapText="1"/>
    </xf>
    <xf numFmtId="0" fontId="19" fillId="0" borderId="27" xfId="0" applyFont="1" applyFill="1" applyBorder="1" applyAlignment="1">
      <alignment horizontal="center" vertical="center" wrapText="1"/>
    </xf>
    <xf numFmtId="0" fontId="19" fillId="0" borderId="84" xfId="0" applyFont="1" applyFill="1" applyBorder="1" applyAlignment="1">
      <alignment horizontal="center" vertical="center" wrapText="1"/>
    </xf>
    <xf numFmtId="0" fontId="34" fillId="4" borderId="23" xfId="15" applyFont="1" applyFill="1" applyBorder="1" applyAlignment="1">
      <alignment horizontal="center" vertical="center" wrapText="1"/>
    </xf>
    <xf numFmtId="0" fontId="34" fillId="4" borderId="24" xfId="15" applyFont="1" applyFill="1" applyBorder="1" applyAlignment="1">
      <alignment horizontal="center" vertical="center" wrapText="1"/>
    </xf>
    <xf numFmtId="0" fontId="34" fillId="4" borderId="56" xfId="15" applyFont="1" applyFill="1" applyBorder="1" applyAlignment="1">
      <alignment horizontal="center" vertical="center" wrapText="1"/>
    </xf>
    <xf numFmtId="0" fontId="19" fillId="0" borderId="34" xfId="0" applyFont="1" applyBorder="1" applyAlignment="1">
      <alignment horizontal="left" vertical="center" wrapText="1"/>
    </xf>
    <xf numFmtId="0" fontId="19" fillId="0" borderId="36" xfId="0" applyFont="1" applyBorder="1" applyAlignment="1">
      <alignment horizontal="left" vertical="center" wrapText="1"/>
    </xf>
    <xf numFmtId="0" fontId="19" fillId="0" borderId="35" xfId="0" applyFont="1" applyBorder="1" applyAlignment="1">
      <alignment horizontal="left" vertical="center" wrapText="1"/>
    </xf>
    <xf numFmtId="0" fontId="30" fillId="4" borderId="26" xfId="15" applyFont="1" applyFill="1" applyBorder="1" applyAlignment="1">
      <alignment horizontal="center" vertical="center" wrapText="1"/>
    </xf>
    <xf numFmtId="0" fontId="30" fillId="4" borderId="25" xfId="15" applyFont="1" applyFill="1" applyBorder="1" applyAlignment="1">
      <alignment horizontal="center" vertical="center" wrapText="1"/>
    </xf>
    <xf numFmtId="0" fontId="30" fillId="4" borderId="57" xfId="15" applyFont="1" applyFill="1" applyBorder="1" applyAlignment="1">
      <alignment horizontal="center" vertical="center" wrapText="1"/>
    </xf>
    <xf numFmtId="0" fontId="19" fillId="0" borderId="26" xfId="0" applyFont="1" applyBorder="1" applyAlignment="1">
      <alignment horizontal="center" vertical="center"/>
    </xf>
    <xf numFmtId="0" fontId="19" fillId="0" borderId="25" xfId="0" applyFont="1" applyBorder="1" applyAlignment="1">
      <alignment horizontal="center" vertical="center"/>
    </xf>
    <xf numFmtId="0" fontId="19" fillId="0" borderId="57" xfId="0" applyFont="1" applyBorder="1" applyAlignment="1">
      <alignment horizontal="center" vertical="center"/>
    </xf>
    <xf numFmtId="0" fontId="7" fillId="0" borderId="92" xfId="15" applyFont="1" applyBorder="1" applyAlignment="1">
      <alignment horizontal="center" vertical="center" wrapText="1"/>
    </xf>
    <xf numFmtId="0" fontId="7" fillId="0" borderId="69" xfId="15" applyFont="1" applyBorder="1" applyAlignment="1">
      <alignment horizontal="center" vertical="center" wrapText="1"/>
    </xf>
    <xf numFmtId="0" fontId="7" fillId="0" borderId="93" xfId="15" applyFont="1" applyBorder="1" applyAlignment="1">
      <alignment horizontal="center" vertical="center" wrapText="1"/>
    </xf>
    <xf numFmtId="0" fontId="19" fillId="9" borderId="83" xfId="0" applyFont="1" applyFill="1" applyBorder="1" applyAlignment="1">
      <alignment horizontal="center" vertical="center" wrapText="1"/>
    </xf>
    <xf numFmtId="0" fontId="19" fillId="9" borderId="27" xfId="0" applyFont="1" applyFill="1" applyBorder="1" applyAlignment="1">
      <alignment horizontal="center" vertical="center" wrapText="1"/>
    </xf>
    <xf numFmtId="0" fontId="19" fillId="9"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3" xfId="0" applyFont="1" applyFill="1" applyBorder="1" applyAlignment="1">
      <alignment horizontal="center" vertical="center" wrapText="1"/>
    </xf>
    <xf numFmtId="0" fontId="28" fillId="4" borderId="79" xfId="0" applyFont="1" applyFill="1" applyBorder="1" applyAlignment="1">
      <alignment horizontal="center" vertical="center" wrapText="1"/>
    </xf>
    <xf numFmtId="0" fontId="7" fillId="0" borderId="92" xfId="0" applyFont="1" applyFill="1" applyBorder="1" applyAlignment="1">
      <alignment horizontal="center" vertical="center" wrapText="1"/>
    </xf>
    <xf numFmtId="0" fontId="7" fillId="0" borderId="69" xfId="0" applyFont="1" applyFill="1" applyBorder="1" applyAlignment="1">
      <alignment horizontal="center" vertical="center" wrapText="1"/>
    </xf>
    <xf numFmtId="0" fontId="7" fillId="0" borderId="93" xfId="0" applyFont="1" applyFill="1" applyBorder="1" applyAlignment="1">
      <alignment horizontal="center" vertical="center" wrapText="1"/>
    </xf>
    <xf numFmtId="0" fontId="7" fillId="8" borderId="70" xfId="0" applyFont="1" applyFill="1" applyBorder="1" applyAlignment="1">
      <alignment horizontal="center" vertical="center" wrapText="1"/>
    </xf>
    <xf numFmtId="0" fontId="7" fillId="8" borderId="65" xfId="0" applyFont="1" applyFill="1" applyBorder="1" applyAlignment="1">
      <alignment horizontal="center" vertical="center" wrapText="1"/>
    </xf>
    <xf numFmtId="0" fontId="7" fillId="8" borderId="94" xfId="0" applyFont="1" applyFill="1" applyBorder="1" applyAlignment="1">
      <alignment horizontal="center" vertical="center" wrapText="1"/>
    </xf>
    <xf numFmtId="0" fontId="7" fillId="8" borderId="95" xfId="0" applyFont="1" applyFill="1" applyBorder="1" applyAlignment="1">
      <alignment horizontal="center" vertical="center" wrapText="1"/>
    </xf>
    <xf numFmtId="0" fontId="7" fillId="5" borderId="71" xfId="0" applyFont="1" applyFill="1" applyBorder="1" applyAlignment="1">
      <alignment horizontal="center" vertical="center" wrapText="1"/>
    </xf>
    <xf numFmtId="0" fontId="7" fillId="5" borderId="72" xfId="0" applyFont="1" applyFill="1" applyBorder="1" applyAlignment="1">
      <alignment horizontal="center" vertical="center" wrapText="1"/>
    </xf>
    <xf numFmtId="0" fontId="7" fillId="5" borderId="76" xfId="0" applyFont="1" applyFill="1" applyBorder="1" applyAlignment="1">
      <alignment horizontal="center" vertical="center" wrapText="1"/>
    </xf>
    <xf numFmtId="49" fontId="8" fillId="0" borderId="30" xfId="15" applyNumberFormat="1" applyFont="1" applyBorder="1" applyAlignment="1">
      <alignment horizontal="center" vertical="center" wrapText="1"/>
    </xf>
    <xf numFmtId="49" fontId="8" fillId="0" borderId="31" xfId="15" applyNumberFormat="1" applyFont="1" applyBorder="1" applyAlignment="1">
      <alignment horizontal="center" vertical="center" wrapText="1"/>
    </xf>
    <xf numFmtId="49" fontId="8" fillId="0" borderId="32" xfId="15" applyNumberFormat="1" applyFont="1" applyBorder="1" applyAlignment="1">
      <alignment horizontal="center" vertical="center" wrapText="1"/>
    </xf>
    <xf numFmtId="0" fontId="10" fillId="2" borderId="33" xfId="0" applyFont="1" applyFill="1" applyBorder="1" applyAlignment="1" applyProtection="1">
      <alignment horizontal="center" vertical="center" wrapText="1"/>
      <protection hidden="1"/>
    </xf>
    <xf numFmtId="0" fontId="10" fillId="2" borderId="6" xfId="0" applyFont="1" applyFill="1" applyBorder="1" applyAlignment="1" applyProtection="1">
      <alignment horizontal="center" vertical="center" wrapText="1"/>
      <protection hidden="1"/>
    </xf>
    <xf numFmtId="0" fontId="10" fillId="2" borderId="1" xfId="0" applyFont="1" applyFill="1" applyBorder="1" applyAlignment="1" applyProtection="1">
      <alignment horizontal="center" vertical="center" wrapText="1"/>
      <protection hidden="1"/>
    </xf>
    <xf numFmtId="0" fontId="10" fillId="2" borderId="2" xfId="0" applyFont="1" applyFill="1" applyBorder="1" applyAlignment="1" applyProtection="1">
      <alignment horizontal="center" vertical="center" wrapText="1"/>
      <protection hidden="1"/>
    </xf>
    <xf numFmtId="0" fontId="10" fillId="2" borderId="34" xfId="0" applyFont="1" applyFill="1" applyBorder="1" applyAlignment="1" applyProtection="1">
      <alignment horizontal="center" vertical="center" wrapText="1"/>
      <protection hidden="1"/>
    </xf>
    <xf numFmtId="0" fontId="10" fillId="2" borderId="35" xfId="0" applyFont="1" applyFill="1" applyBorder="1" applyAlignment="1" applyProtection="1">
      <alignment horizontal="center" vertical="center" wrapText="1"/>
      <protection hidden="1"/>
    </xf>
    <xf numFmtId="0" fontId="10" fillId="2" borderId="30" xfId="0" applyFont="1" applyFill="1" applyBorder="1" applyAlignment="1" applyProtection="1">
      <alignment horizontal="center" vertical="center" wrapText="1"/>
      <protection hidden="1"/>
    </xf>
    <xf numFmtId="0" fontId="10" fillId="2" borderId="31" xfId="0" applyFont="1" applyFill="1" applyBorder="1" applyAlignment="1" applyProtection="1">
      <alignment horizontal="center" vertical="center" wrapText="1"/>
      <protection hidden="1"/>
    </xf>
    <xf numFmtId="0" fontId="10" fillId="2" borderId="32" xfId="0" applyFont="1" applyFill="1" applyBorder="1" applyAlignment="1" applyProtection="1">
      <alignment horizontal="center" vertical="center" wrapText="1"/>
      <protection hidden="1"/>
    </xf>
    <xf numFmtId="0" fontId="10" fillId="0" borderId="0" xfId="0" applyFont="1" applyFill="1" applyBorder="1" applyAlignment="1" applyProtection="1">
      <alignment horizontal="center" wrapText="1"/>
      <protection hidden="1"/>
    </xf>
    <xf numFmtId="0" fontId="10" fillId="5" borderId="0" xfId="15" applyFont="1" applyFill="1" applyBorder="1" applyAlignment="1">
      <alignment horizontal="center"/>
    </xf>
    <xf numFmtId="0" fontId="11" fillId="0" borderId="0" xfId="15" applyFont="1" applyBorder="1" applyAlignment="1">
      <alignment horizontal="center" wrapText="1"/>
    </xf>
    <xf numFmtId="3" fontId="7" fillId="5" borderId="66" xfId="0" applyNumberFormat="1" applyFont="1" applyFill="1" applyBorder="1" applyAlignment="1">
      <alignment horizontal="center" vertical="center" wrapText="1"/>
    </xf>
    <xf numFmtId="0" fontId="19" fillId="0" borderId="75" xfId="0" applyFont="1" applyFill="1" applyBorder="1" applyAlignment="1">
      <alignment horizontal="center" vertical="center" wrapText="1"/>
    </xf>
    <xf numFmtId="0" fontId="19" fillId="0" borderId="72" xfId="0" applyFont="1" applyFill="1" applyBorder="1" applyAlignment="1">
      <alignment horizontal="center" vertical="center" wrapText="1"/>
    </xf>
    <xf numFmtId="0" fontId="19" fillId="0" borderId="76" xfId="0" applyFont="1" applyFill="1" applyBorder="1" applyAlignment="1">
      <alignment horizontal="center" vertical="center" wrapText="1"/>
    </xf>
  </cellXfs>
  <cellStyles count="18">
    <cellStyle name="F2" xfId="1"/>
    <cellStyle name="F3" xfId="2"/>
    <cellStyle name="F4" xfId="3"/>
    <cellStyle name="F5" xfId="4"/>
    <cellStyle name="F6" xfId="5"/>
    <cellStyle name="F7" xfId="6"/>
    <cellStyle name="F8" xfId="7"/>
    <cellStyle name="Millares" xfId="8" builtinId="3"/>
    <cellStyle name="Millares 2" xfId="9"/>
    <cellStyle name="Millares_Evaluacion Final CM-GTM-030-2001" xfId="10"/>
    <cellStyle name="Moneda" xfId="11" builtinId="4"/>
    <cellStyle name="Moneda 2" xfId="12"/>
    <cellStyle name="Moneda 3" xfId="13"/>
    <cellStyle name="Normal" xfId="0" builtinId="0"/>
    <cellStyle name="Normal 2" xfId="14"/>
    <cellStyle name="Normal_CAPACIDAD" xfId="15"/>
    <cellStyle name="Porcentaje" xfId="16" builtinId="5"/>
    <cellStyle name="Porcentaje 2" xfId="17"/>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5.emf"/><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352425</xdr:colOff>
      <xdr:row>3</xdr:row>
      <xdr:rowOff>9525</xdr:rowOff>
    </xdr:from>
    <xdr:to>
      <xdr:col>6</xdr:col>
      <xdr:colOff>523875</xdr:colOff>
      <xdr:row>12</xdr:row>
      <xdr:rowOff>76200</xdr:rowOff>
    </xdr:to>
    <xdr:pic>
      <xdr:nvPicPr>
        <xdr:cNvPr id="1468" name="2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14425" y="990600"/>
          <a:ext cx="3981450" cy="1876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0</xdr:row>
      <xdr:rowOff>0</xdr:rowOff>
    </xdr:from>
    <xdr:to>
      <xdr:col>3</xdr:col>
      <xdr:colOff>0</xdr:colOff>
      <xdr:row>0</xdr:row>
      <xdr:rowOff>0</xdr:rowOff>
    </xdr:to>
    <xdr:pic>
      <xdr:nvPicPr>
        <xdr:cNvPr id="60467"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529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2</xdr:row>
      <xdr:rowOff>0</xdr:rowOff>
    </xdr:from>
    <xdr:to>
      <xdr:col>5</xdr:col>
      <xdr:colOff>0</xdr:colOff>
      <xdr:row>2</xdr:row>
      <xdr:rowOff>0</xdr:rowOff>
    </xdr:to>
    <xdr:pic>
      <xdr:nvPicPr>
        <xdr:cNvPr id="58115"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6477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2</xdr:row>
      <xdr:rowOff>0</xdr:rowOff>
    </xdr:from>
    <xdr:to>
      <xdr:col>1</xdr:col>
      <xdr:colOff>0</xdr:colOff>
      <xdr:row>2</xdr:row>
      <xdr:rowOff>0</xdr:rowOff>
    </xdr:to>
    <xdr:pic>
      <xdr:nvPicPr>
        <xdr:cNvPr id="9960"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76550" y="466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0</xdr:colOff>
      <xdr:row>2</xdr:row>
      <xdr:rowOff>0</xdr:rowOff>
    </xdr:from>
    <xdr:to>
      <xdr:col>3</xdr:col>
      <xdr:colOff>0</xdr:colOff>
      <xdr:row>2</xdr:row>
      <xdr:rowOff>0</xdr:rowOff>
    </xdr:to>
    <xdr:pic>
      <xdr:nvPicPr>
        <xdr:cNvPr id="3588"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5625" y="4381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9</xdr:col>
      <xdr:colOff>0</xdr:colOff>
      <xdr:row>3</xdr:row>
      <xdr:rowOff>0</xdr:rowOff>
    </xdr:from>
    <xdr:to>
      <xdr:col>9</xdr:col>
      <xdr:colOff>0</xdr:colOff>
      <xdr:row>8</xdr:row>
      <xdr:rowOff>0</xdr:rowOff>
    </xdr:to>
    <xdr:pic>
      <xdr:nvPicPr>
        <xdr:cNvPr id="62556"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34575" y="514350"/>
          <a:ext cx="0" cy="1200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4</xdr:row>
      <xdr:rowOff>152400</xdr:rowOff>
    </xdr:from>
    <xdr:to>
      <xdr:col>9</xdr:col>
      <xdr:colOff>0</xdr:colOff>
      <xdr:row>8</xdr:row>
      <xdr:rowOff>0</xdr:rowOff>
    </xdr:to>
    <xdr:pic>
      <xdr:nvPicPr>
        <xdr:cNvPr id="62557" name="Imagen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934575" y="8382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228600</xdr:colOff>
      <xdr:row>8</xdr:row>
      <xdr:rowOff>0</xdr:rowOff>
    </xdr:from>
    <xdr:to>
      <xdr:col>8</xdr:col>
      <xdr:colOff>1066800</xdr:colOff>
      <xdr:row>8</xdr:row>
      <xdr:rowOff>0</xdr:rowOff>
    </xdr:to>
    <xdr:pic>
      <xdr:nvPicPr>
        <xdr:cNvPr id="62558" name="Imagen 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400925" y="1714500"/>
          <a:ext cx="25336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228600</xdr:colOff>
      <xdr:row>0</xdr:row>
      <xdr:rowOff>0</xdr:rowOff>
    </xdr:from>
    <xdr:to>
      <xdr:col>8</xdr:col>
      <xdr:colOff>1066800</xdr:colOff>
      <xdr:row>0</xdr:row>
      <xdr:rowOff>0</xdr:rowOff>
    </xdr:to>
    <xdr:pic>
      <xdr:nvPicPr>
        <xdr:cNvPr id="62559" name="Imagen 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400925" y="0"/>
          <a:ext cx="25336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LICITAC\IDU\ST-1197\ANEXO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hristian\EVALUACIONES%20BERNARDO\AGOSTO-2000\IDU-LP-DTE-058-2000\LICITACIONES\IDU-LP-DTE-108-99\Jco\Evaluaciones\FRANCISCO\IDU-CM-GPL-007-98\Fernando\licitaciones\idu-lp-st-05-97\EXP-LP-05-9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obogdc01\Documents_Users\Califica%20Previsora\RTVC\ICBF%20%20-%20CALIFICACI&#211;N\CALIFICACION%20ICBF%20_%20FINAL\ICA\Califica_ICA%20_Sep_23_2005\Documents%20and%20Settings\nneira\Mis%20documentos\LICITACI&#211;N%20SEGUROS%20-%202005\CALIFICACI&#211;N%20DEF"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jvasquez/AppData/Local/Microsoft/Windows/Temporary%20Internet%20Files/Content.IE5/TV777ZVV/DA_PROCESO_14-1-110029_126002000_97724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2"/>
    </sheetNames>
    <sheetDataSet>
      <sheetData sheetId="0" refreshError="1">
        <row r="92">
          <cell r="B92" t="str">
            <v>INSTITUTO  DE  DESARROLLO  URBANO</v>
          </cell>
        </row>
        <row r="93">
          <cell r="B93" t="str">
            <v>PROYECTO: AVENIDA CIUDAD DE CALI</v>
          </cell>
          <cell r="I93" t="str">
            <v>SECTOR :</v>
          </cell>
          <cell r="J93" t="str">
            <v>CALLE 13 - AVENIDA  AMERICAS</v>
          </cell>
        </row>
        <row r="95">
          <cell r="B95" t="str">
            <v>CAP.</v>
          </cell>
          <cell r="C95" t="str">
            <v>ITEM</v>
          </cell>
          <cell r="D95" t="str">
            <v>ESP. GEN.</v>
          </cell>
          <cell r="E95" t="str">
            <v>ESP. PART.</v>
          </cell>
          <cell r="F95" t="str">
            <v>G.P.P.</v>
          </cell>
          <cell r="G95" t="str">
            <v>G. AJUSTE</v>
          </cell>
          <cell r="H95" t="str">
            <v>DESCRIPCION</v>
          </cell>
          <cell r="I95" t="str">
            <v>UN.</v>
          </cell>
          <cell r="J95" t="str">
            <v>CANTID.</v>
          </cell>
          <cell r="K95" t="str">
            <v>V/UNITARIO</v>
          </cell>
          <cell r="L95" t="str">
            <v>V/PARCIAL</v>
          </cell>
          <cell r="M95" t="str">
            <v>V/CAPITULO</v>
          </cell>
        </row>
        <row r="96">
          <cell r="C96" t="str">
            <v>13,1,2,19</v>
          </cell>
          <cell r="E96" t="str">
            <v>Norma EEB</v>
          </cell>
          <cell r="F96" t="str">
            <v>IEL</v>
          </cell>
          <cell r="G96">
            <v>6</v>
          </cell>
          <cell r="H96" t="str">
            <v>Cable subterraneo de cobre triplex tipo XLPE clase 15kV No 4/0 AWG</v>
          </cell>
          <cell r="I96" t="str">
            <v>ml</v>
          </cell>
          <cell r="J96">
            <v>3690</v>
          </cell>
          <cell r="K96">
            <v>56097</v>
          </cell>
          <cell r="L96">
            <v>206997930</v>
          </cell>
        </row>
        <row r="97">
          <cell r="C97" t="str">
            <v>13,1,2,20</v>
          </cell>
          <cell r="E97" t="str">
            <v>Norma EEB</v>
          </cell>
          <cell r="F97" t="str">
            <v>IEL</v>
          </cell>
          <cell r="G97">
            <v>6</v>
          </cell>
          <cell r="H97" t="str">
            <v>CS338.  Barraje preformado de media tension.</v>
          </cell>
          <cell r="I97" t="str">
            <v>un</v>
          </cell>
          <cell r="J97">
            <v>69</v>
          </cell>
          <cell r="K97">
            <v>90087</v>
          </cell>
          <cell r="L97">
            <v>6216003</v>
          </cell>
        </row>
        <row r="98">
          <cell r="C98" t="str">
            <v>13,1,2,21</v>
          </cell>
          <cell r="E98" t="str">
            <v>Norma EEB</v>
          </cell>
          <cell r="F98" t="str">
            <v>IEL</v>
          </cell>
          <cell r="G98">
            <v>6</v>
          </cell>
          <cell r="H98" t="str">
            <v>CS336.  Terminal tipo codo de media tension.</v>
          </cell>
          <cell r="I98" t="str">
            <v>un</v>
          </cell>
          <cell r="K98">
            <v>368682</v>
          </cell>
        </row>
        <row r="99">
          <cell r="C99" t="str">
            <v>13,1,3</v>
          </cell>
          <cell r="H99" t="str">
            <v>REUBICACIoN</v>
          </cell>
        </row>
        <row r="100">
          <cell r="C100" t="str">
            <v>13,1,3,1</v>
          </cell>
          <cell r="E100" t="str">
            <v>Norma EEB</v>
          </cell>
          <cell r="F100" t="str">
            <v>IEL</v>
          </cell>
          <cell r="G100">
            <v>6</v>
          </cell>
          <cell r="H100" t="str">
            <v>Poste de concreto</v>
          </cell>
          <cell r="I100" t="str">
            <v>un</v>
          </cell>
          <cell r="J100">
            <v>31</v>
          </cell>
          <cell r="K100">
            <v>93558</v>
          </cell>
          <cell r="L100">
            <v>2900298</v>
          </cell>
        </row>
        <row r="101">
          <cell r="C101" t="str">
            <v>13,1,3,2</v>
          </cell>
          <cell r="E101" t="str">
            <v>Norma EEB</v>
          </cell>
          <cell r="F101" t="str">
            <v>IEL</v>
          </cell>
          <cell r="G101">
            <v>6</v>
          </cell>
          <cell r="H101" t="str">
            <v>Herrajes de baja tension</v>
          </cell>
          <cell r="I101" t="str">
            <v>un</v>
          </cell>
          <cell r="J101">
            <v>14</v>
          </cell>
          <cell r="K101">
            <v>22558</v>
          </cell>
          <cell r="L101">
            <v>315812</v>
          </cell>
        </row>
        <row r="102">
          <cell r="C102" t="str">
            <v>13,1,3,3</v>
          </cell>
          <cell r="E102" t="str">
            <v>Norma EEB</v>
          </cell>
          <cell r="F102" t="str">
            <v>IEL</v>
          </cell>
          <cell r="G102">
            <v>6</v>
          </cell>
          <cell r="H102" t="str">
            <v>Transformador trifasico menor de 100 kVA (incluye accesorios y bajantes nuevas)</v>
          </cell>
          <cell r="I102" t="str">
            <v>un</v>
          </cell>
          <cell r="J102">
            <v>5</v>
          </cell>
          <cell r="K102">
            <v>578005</v>
          </cell>
          <cell r="L102">
            <v>2890025</v>
          </cell>
        </row>
        <row r="103">
          <cell r="C103" t="str">
            <v>13,1,3,4</v>
          </cell>
          <cell r="E103" t="str">
            <v>Norma EEB</v>
          </cell>
          <cell r="F103" t="str">
            <v>IEL</v>
          </cell>
          <cell r="G103">
            <v>6</v>
          </cell>
          <cell r="H103" t="str">
            <v>Transformador trifasico mayor de 100 kVA (incluye accesorios y bajantes nuevas)</v>
          </cell>
          <cell r="I103" t="str">
            <v>un</v>
          </cell>
          <cell r="J103">
            <v>1</v>
          </cell>
          <cell r="K103">
            <v>578005</v>
          </cell>
          <cell r="L103">
            <v>578005</v>
          </cell>
        </row>
        <row r="104">
          <cell r="C104">
            <v>13.2</v>
          </cell>
          <cell r="H104" t="str">
            <v>ILUMINACION</v>
          </cell>
        </row>
        <row r="105">
          <cell r="C105" t="str">
            <v>13,2,1</v>
          </cell>
          <cell r="H105" t="str">
            <v>SUMINISTRO, TRANSPORTE E INSTALACION</v>
          </cell>
        </row>
        <row r="106">
          <cell r="C106" t="str">
            <v>13,2,1,1</v>
          </cell>
          <cell r="E106" t="str">
            <v>Norma EEB</v>
          </cell>
          <cell r="F106" t="str">
            <v>IEL</v>
          </cell>
          <cell r="G106">
            <v>6</v>
          </cell>
          <cell r="H106" t="str">
            <v>AP301.  Luminaria de sodio 250 W (incluye fotocontrol, brazo y bombilla, con alambrada y empalmes)</v>
          </cell>
          <cell r="I106" t="str">
            <v>un</v>
          </cell>
          <cell r="J106">
            <v>166</v>
          </cell>
          <cell r="K106">
            <v>448938</v>
          </cell>
          <cell r="L106">
            <v>74523708</v>
          </cell>
        </row>
        <row r="107">
          <cell r="C107" t="str">
            <v>13,2,1,2</v>
          </cell>
          <cell r="E107" t="str">
            <v>Norma EEB</v>
          </cell>
          <cell r="F107" t="str">
            <v>IEL</v>
          </cell>
          <cell r="G107">
            <v>6</v>
          </cell>
          <cell r="H107" t="str">
            <v>Poste de concreto 14 m 750 Kg</v>
          </cell>
          <cell r="I107" t="str">
            <v>un</v>
          </cell>
          <cell r="J107">
            <v>123</v>
          </cell>
          <cell r="K107">
            <v>529269</v>
          </cell>
          <cell r="L107">
            <v>65100087</v>
          </cell>
        </row>
        <row r="108">
          <cell r="C108" t="str">
            <v>13,2,1,3</v>
          </cell>
          <cell r="D108" t="str">
            <v>Seccion 52</v>
          </cell>
          <cell r="E108" t="str">
            <v>Norma EEB</v>
          </cell>
          <cell r="F108" t="str">
            <v>IEL</v>
          </cell>
          <cell r="G108">
            <v>6</v>
          </cell>
          <cell r="H108" t="str">
            <v>Canalizacion (1 ducto PVC tipo EB, 3") en zona verde</v>
          </cell>
          <cell r="I108" t="str">
            <v>ml</v>
          </cell>
          <cell r="J108">
            <v>1452</v>
          </cell>
          <cell r="K108">
            <v>8812</v>
          </cell>
          <cell r="L108">
            <v>12795024</v>
          </cell>
        </row>
        <row r="109">
          <cell r="C109" t="str">
            <v>13,2,1,4</v>
          </cell>
          <cell r="D109" t="str">
            <v>Seccion 52</v>
          </cell>
          <cell r="E109" t="str">
            <v>Norma EEB</v>
          </cell>
          <cell r="F109" t="str">
            <v>IEL</v>
          </cell>
          <cell r="G109">
            <v>6</v>
          </cell>
          <cell r="H109" t="str">
            <v>Canalizacion (2 ductos PVC tipo EB, 3"c/u) en zona verde</v>
          </cell>
          <cell r="I109" t="str">
            <v>ml</v>
          </cell>
          <cell r="J109">
            <v>2070</v>
          </cell>
          <cell r="K109">
            <v>11892</v>
          </cell>
          <cell r="L109">
            <v>24616440</v>
          </cell>
        </row>
        <row r="110">
          <cell r="C110" t="str">
            <v>13,2,1,5</v>
          </cell>
          <cell r="D110" t="str">
            <v>Seccion 52</v>
          </cell>
          <cell r="E110" t="str">
            <v>Norma EEB</v>
          </cell>
          <cell r="F110" t="str">
            <v>IEL</v>
          </cell>
          <cell r="G110">
            <v>6</v>
          </cell>
          <cell r="H110" t="str">
            <v>Canalizacion (2 ductos PVC tipo DB, 3"c/u) en cruce de calzada</v>
          </cell>
          <cell r="I110" t="str">
            <v>ml</v>
          </cell>
          <cell r="J110">
            <v>2031</v>
          </cell>
          <cell r="K110">
            <v>17619</v>
          </cell>
          <cell r="L110">
            <v>35784189</v>
          </cell>
        </row>
        <row r="111">
          <cell r="C111" t="str">
            <v>13,2,1,6</v>
          </cell>
          <cell r="D111" t="str">
            <v>Seccion 52</v>
          </cell>
          <cell r="E111" t="str">
            <v>Norma EEB</v>
          </cell>
          <cell r="F111" t="str">
            <v>IEL</v>
          </cell>
          <cell r="G111">
            <v>6</v>
          </cell>
          <cell r="H111" t="str">
            <v>Canalizacion (2 ductos PVC tipo EB, 3"c/u) en zona dura</v>
          </cell>
          <cell r="I111" t="str">
            <v>ml</v>
          </cell>
          <cell r="J111">
            <v>1050</v>
          </cell>
          <cell r="K111">
            <v>17619</v>
          </cell>
          <cell r="L111">
            <v>18499950</v>
          </cell>
        </row>
        <row r="112">
          <cell r="C112" t="str">
            <v>13,2,1,7</v>
          </cell>
          <cell r="E112" t="str">
            <v>Norma EEB</v>
          </cell>
          <cell r="F112" t="str">
            <v>IEL</v>
          </cell>
          <cell r="G112">
            <v>6</v>
          </cell>
          <cell r="H112" t="str">
            <v>CS274.  Caja de inspeccion para alumbrado publico y acometidas de baja tension</v>
          </cell>
          <cell r="I112" t="str">
            <v>un</v>
          </cell>
          <cell r="J112">
            <v>45</v>
          </cell>
          <cell r="K112">
            <v>171497</v>
          </cell>
          <cell r="L112">
            <v>7717365</v>
          </cell>
        </row>
        <row r="113">
          <cell r="C113" t="str">
            <v>13,2,1,8</v>
          </cell>
          <cell r="E113" t="str">
            <v>Norma EEB</v>
          </cell>
          <cell r="F113" t="str">
            <v>IEL</v>
          </cell>
          <cell r="G113">
            <v>6</v>
          </cell>
          <cell r="H113" t="str">
            <v>Cable subterraneo de aluminio con doble aislamiento en polietileno clase 600 V No 1/0 AWG</v>
          </cell>
          <cell r="I113" t="str">
            <v>ml</v>
          </cell>
          <cell r="J113">
            <v>18960</v>
          </cell>
          <cell r="K113">
            <v>1976</v>
          </cell>
          <cell r="L113">
            <v>37464960</v>
          </cell>
        </row>
        <row r="114">
          <cell r="C114" t="str">
            <v>13,2,1,9</v>
          </cell>
          <cell r="E114" t="str">
            <v>Norma EEB</v>
          </cell>
          <cell r="F114" t="str">
            <v>IEL</v>
          </cell>
          <cell r="G114">
            <v>6</v>
          </cell>
          <cell r="H114" t="str">
            <v>Cable subterraneo de aluminio con doble aislamiento en polietileno clase 600 V No 4 AWG</v>
          </cell>
          <cell r="I114" t="str">
            <v>ml</v>
          </cell>
          <cell r="J114">
            <v>5490</v>
          </cell>
          <cell r="K114">
            <v>1127</v>
          </cell>
          <cell r="L114">
            <v>6187230</v>
          </cell>
        </row>
        <row r="115">
          <cell r="C115" t="str">
            <v>13,2,1,10</v>
          </cell>
          <cell r="E115" t="str">
            <v>Norma EEB</v>
          </cell>
          <cell r="F115" t="str">
            <v>IEL</v>
          </cell>
          <cell r="G115">
            <v>6</v>
          </cell>
          <cell r="H115" t="str">
            <v>Subestacion de pedestal tipo PAD MOUNTED 30 kVA,exclusivo AP</v>
          </cell>
          <cell r="I115" t="str">
            <v>un</v>
          </cell>
          <cell r="J115">
            <v>2</v>
          </cell>
          <cell r="K115">
            <v>7505811</v>
          </cell>
          <cell r="L115">
            <v>15011622</v>
          </cell>
        </row>
        <row r="116">
          <cell r="C116" t="str">
            <v>13,2,1,11</v>
          </cell>
          <cell r="E116" t="str">
            <v>Norma EEB</v>
          </cell>
          <cell r="F116" t="str">
            <v>IEL</v>
          </cell>
          <cell r="G116">
            <v>6</v>
          </cell>
          <cell r="H116" t="str">
            <v>Accesorios para puesta a tierra. Instalacion en poste de concreto.</v>
          </cell>
          <cell r="I116" t="str">
            <v>un</v>
          </cell>
          <cell r="J116">
            <v>41.333333333333336</v>
          </cell>
          <cell r="K116">
            <v>50388</v>
          </cell>
          <cell r="L116">
            <v>2082704.0000000002</v>
          </cell>
        </row>
        <row r="118">
          <cell r="B118">
            <v>14</v>
          </cell>
          <cell r="C118" t="str">
            <v/>
          </cell>
          <cell r="H118" t="str">
            <v xml:space="preserve">CANALIZACION PARA REDES DE TELEFONOS </v>
          </cell>
          <cell r="M118">
            <v>378667410</v>
          </cell>
        </row>
        <row r="119">
          <cell r="C119" t="str">
            <v>14-a</v>
          </cell>
          <cell r="D119" t="str">
            <v>Seccion 53</v>
          </cell>
          <cell r="E119" t="str">
            <v>Norma ETB</v>
          </cell>
          <cell r="F119" t="str">
            <v>ITE</v>
          </cell>
          <cell r="G119">
            <v>6</v>
          </cell>
          <cell r="H119" t="str">
            <v>De 16 ductos de PVC-TDP de diametro 4".</v>
          </cell>
          <cell r="I119" t="str">
            <v>ml</v>
          </cell>
          <cell r="J119">
            <v>20</v>
          </cell>
          <cell r="K119">
            <v>92598</v>
          </cell>
          <cell r="L119">
            <v>1851960</v>
          </cell>
        </row>
        <row r="120">
          <cell r="C120" t="str">
            <v>14-b</v>
          </cell>
          <cell r="D120" t="str">
            <v>Seccion 53</v>
          </cell>
          <cell r="E120" t="str">
            <v>Norma ETB</v>
          </cell>
          <cell r="F120" t="str">
            <v>ITE</v>
          </cell>
          <cell r="G120">
            <v>6</v>
          </cell>
          <cell r="H120" t="str">
            <v>De 8 ductos de PVC-TDP de diametro 4".</v>
          </cell>
          <cell r="I120" t="str">
            <v>ml</v>
          </cell>
          <cell r="J120">
            <v>5555</v>
          </cell>
          <cell r="K120">
            <v>51813</v>
          </cell>
          <cell r="L120">
            <v>287821215</v>
          </cell>
        </row>
        <row r="121">
          <cell r="C121" t="str">
            <v>14-c</v>
          </cell>
          <cell r="D121" t="str">
            <v>Seccion 53</v>
          </cell>
          <cell r="E121" t="str">
            <v>Norma ETB</v>
          </cell>
          <cell r="H121" t="str">
            <v>Construccion de camaras de inspeccion ; incluye marco y tapas</v>
          </cell>
        </row>
        <row r="122">
          <cell r="F122" t="str">
            <v>ITE</v>
          </cell>
          <cell r="G122">
            <v>6</v>
          </cell>
          <cell r="H122" t="str">
            <v>a- Camara T-13</v>
          </cell>
          <cell r="I122" t="str">
            <v>un</v>
          </cell>
          <cell r="J122">
            <v>79</v>
          </cell>
          <cell r="K122">
            <v>801631</v>
          </cell>
          <cell r="L122">
            <v>63328849</v>
          </cell>
        </row>
        <row r="123">
          <cell r="F123" t="str">
            <v>ITE</v>
          </cell>
          <cell r="G123">
            <v>6</v>
          </cell>
          <cell r="H123" t="str">
            <v>b- Camara T-14</v>
          </cell>
          <cell r="I123" t="str">
            <v>un</v>
          </cell>
          <cell r="J123">
            <v>3</v>
          </cell>
          <cell r="K123">
            <v>927119</v>
          </cell>
          <cell r="L123">
            <v>2781357</v>
          </cell>
        </row>
        <row r="124">
          <cell r="F124" t="str">
            <v>ITE</v>
          </cell>
          <cell r="G124">
            <v>6</v>
          </cell>
          <cell r="H124" t="str">
            <v>c- Camara T-16</v>
          </cell>
          <cell r="I124" t="str">
            <v>un</v>
          </cell>
          <cell r="J124">
            <v>2</v>
          </cell>
          <cell r="K124">
            <v>1074591</v>
          </cell>
          <cell r="L124">
            <v>2149182</v>
          </cell>
        </row>
        <row r="125">
          <cell r="F125" t="str">
            <v>ITE</v>
          </cell>
          <cell r="G125">
            <v>6</v>
          </cell>
          <cell r="H125" t="str">
            <v>d- Camara T-18</v>
          </cell>
          <cell r="I125" t="str">
            <v>un</v>
          </cell>
          <cell r="J125">
            <v>3</v>
          </cell>
          <cell r="K125">
            <v>989099</v>
          </cell>
          <cell r="L125">
            <v>2967297</v>
          </cell>
        </row>
        <row r="126">
          <cell r="C126" t="str">
            <v>14-d</v>
          </cell>
          <cell r="D126" t="str">
            <v>Seccion 53</v>
          </cell>
          <cell r="E126" t="str">
            <v>Norma ETB</v>
          </cell>
          <cell r="F126" t="str">
            <v>ITE</v>
          </cell>
          <cell r="G126">
            <v>6</v>
          </cell>
          <cell r="H126" t="str">
            <v>Concreto simple f'c=175 K/cm¦, para proteccionde redes de telefonos en cruce de calzada.</v>
          </cell>
          <cell r="I126" t="str">
            <v>m3</v>
          </cell>
          <cell r="J126">
            <v>85</v>
          </cell>
          <cell r="K126">
            <v>209030</v>
          </cell>
          <cell r="L126">
            <v>17767550</v>
          </cell>
        </row>
        <row r="127">
          <cell r="B127">
            <v>15</v>
          </cell>
          <cell r="C127" t="str">
            <v/>
          </cell>
          <cell r="H127" t="str">
            <v xml:space="preserve">SIEMBRA DE GRAMA </v>
          </cell>
          <cell r="M127">
            <v>40186300</v>
          </cell>
        </row>
        <row r="128">
          <cell r="C128" t="str">
            <v>15-a</v>
          </cell>
          <cell r="D128" t="str">
            <v>Seccion 60</v>
          </cell>
          <cell r="F128" t="str">
            <v>OUR</v>
          </cell>
          <cell r="G128">
            <v>6</v>
          </cell>
          <cell r="H128" t="str">
            <v>Suministro y colocacion de grama</v>
          </cell>
          <cell r="I128" t="str">
            <v>m2</v>
          </cell>
          <cell r="J128">
            <v>26180</v>
          </cell>
          <cell r="K128">
            <v>1535</v>
          </cell>
          <cell r="L128">
            <v>40186300</v>
          </cell>
        </row>
        <row r="129">
          <cell r="B129">
            <v>16</v>
          </cell>
          <cell r="H129" t="str">
            <v xml:space="preserve">SENALES DE TRANSITO </v>
          </cell>
          <cell r="M129">
            <v>3058962</v>
          </cell>
        </row>
        <row r="130">
          <cell r="C130" t="str">
            <v>16-a</v>
          </cell>
          <cell r="D130" t="str">
            <v>Seccion 62</v>
          </cell>
          <cell r="H130" t="str">
            <v>Se±ales; incluye soportes completos y base.</v>
          </cell>
        </row>
        <row r="131">
          <cell r="F131" t="str">
            <v>OUR</v>
          </cell>
          <cell r="G131">
            <v>9</v>
          </cell>
          <cell r="H131" t="str">
            <v>a- Reglamentarias</v>
          </cell>
          <cell r="I131" t="str">
            <v>un</v>
          </cell>
          <cell r="J131">
            <v>14</v>
          </cell>
          <cell r="K131">
            <v>80499</v>
          </cell>
          <cell r="L131">
            <v>1126986</v>
          </cell>
        </row>
        <row r="132">
          <cell r="F132" t="str">
            <v>OUR</v>
          </cell>
          <cell r="G132">
            <v>9</v>
          </cell>
          <cell r="H132" t="str">
            <v>b- Informativas</v>
          </cell>
          <cell r="I132" t="str">
            <v>un</v>
          </cell>
          <cell r="J132">
            <v>24</v>
          </cell>
          <cell r="K132">
            <v>80499</v>
          </cell>
          <cell r="L132">
            <v>1931976</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MMV"/>
    </sheetNames>
    <sheetDataSet>
      <sheetData sheetId="0">
        <row r="2">
          <cell r="A2">
            <v>92</v>
          </cell>
          <cell r="B2">
            <v>65190</v>
          </cell>
        </row>
        <row r="3">
          <cell r="A3">
            <v>93</v>
          </cell>
          <cell r="B3">
            <v>81510</v>
          </cell>
        </row>
        <row r="4">
          <cell r="A4">
            <v>94</v>
          </cell>
          <cell r="B4">
            <v>98700</v>
          </cell>
        </row>
        <row r="5">
          <cell r="A5">
            <v>95</v>
          </cell>
          <cell r="B5">
            <v>118933</v>
          </cell>
        </row>
        <row r="6">
          <cell r="A6">
            <v>96</v>
          </cell>
          <cell r="B6">
            <v>142125</v>
          </cell>
        </row>
        <row r="7">
          <cell r="A7">
            <v>97</v>
          </cell>
          <cell r="B7">
            <v>172005</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MMV"/>
    </sheetNames>
    <sheetDataSet>
      <sheetData sheetId="0">
        <row r="2">
          <cell r="A2">
            <v>92</v>
          </cell>
          <cell r="B2">
            <v>65190</v>
          </cell>
        </row>
        <row r="3">
          <cell r="A3">
            <v>93</v>
          </cell>
          <cell r="B3">
            <v>81510</v>
          </cell>
        </row>
        <row r="4">
          <cell r="A4">
            <v>94</v>
          </cell>
          <cell r="B4">
            <v>98700</v>
          </cell>
        </row>
        <row r="5">
          <cell r="A5">
            <v>95</v>
          </cell>
          <cell r="B5">
            <v>118933</v>
          </cell>
        </row>
        <row r="6">
          <cell r="A6">
            <v>96</v>
          </cell>
          <cell r="B6">
            <v>142125</v>
          </cell>
        </row>
        <row r="7">
          <cell r="A7">
            <v>97</v>
          </cell>
          <cell r="B7">
            <v>172005</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ALUACION ECONOMICA"/>
    </sheetNames>
    <sheetDataSet>
      <sheetData sheetId="0">
        <row r="9">
          <cell r="A9" t="str">
            <v>RAMOS</v>
          </cell>
          <cell r="B9" t="str">
            <v>Valor Asegurado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T28"/>
  <sheetViews>
    <sheetView topLeftCell="A13" zoomScale="130" zoomScaleNormal="130" workbookViewId="0">
      <selection activeCell="J9" sqref="J9"/>
    </sheetView>
  </sheetViews>
  <sheetFormatPr baseColWidth="10" defaultColWidth="0" defaultRowHeight="12.75" zeroHeight="1" x14ac:dyDescent="0.2"/>
  <cols>
    <col min="1" max="9" width="11.42578125" style="79" customWidth="1"/>
    <col min="10" max="10" width="10.7109375" style="79" customWidth="1"/>
    <col min="11" max="20" width="0" style="79" hidden="1" customWidth="1"/>
    <col min="21" max="16384" width="11.42578125" style="79" hidden="1"/>
  </cols>
  <sheetData>
    <row r="1" spans="1:9" ht="51.75" customHeight="1" x14ac:dyDescent="0.2">
      <c r="A1" s="329" t="s">
        <v>155</v>
      </c>
      <c r="B1" s="329"/>
      <c r="C1" s="329"/>
      <c r="D1" s="329"/>
      <c r="E1" s="329"/>
      <c r="F1" s="329"/>
      <c r="G1" s="329"/>
      <c r="H1" s="329"/>
      <c r="I1" s="329"/>
    </row>
    <row r="2" spans="1:9" x14ac:dyDescent="0.2"/>
    <row r="3" spans="1:9" x14ac:dyDescent="0.2"/>
    <row r="4" spans="1:9" x14ac:dyDescent="0.2"/>
    <row r="5" spans="1:9" x14ac:dyDescent="0.2"/>
    <row r="6" spans="1:9" x14ac:dyDescent="0.2"/>
    <row r="7" spans="1:9" x14ac:dyDescent="0.2"/>
    <row r="8" spans="1:9" ht="30" x14ac:dyDescent="0.4">
      <c r="A8" s="80"/>
      <c r="B8" s="81"/>
      <c r="C8" s="81"/>
      <c r="D8" s="81"/>
      <c r="E8" s="81"/>
      <c r="F8" s="81"/>
      <c r="G8" s="81"/>
      <c r="H8" s="81"/>
      <c r="I8" s="81"/>
    </row>
    <row r="9" spans="1:9" ht="23.25" x14ac:dyDescent="0.35">
      <c r="A9" s="82"/>
      <c r="B9" s="81"/>
      <c r="C9" s="81"/>
      <c r="D9" s="81"/>
      <c r="E9" s="81"/>
      <c r="F9" s="81"/>
      <c r="G9" s="81"/>
      <c r="H9" s="81"/>
      <c r="I9" s="81"/>
    </row>
    <row r="10" spans="1:9" x14ac:dyDescent="0.2"/>
    <row r="11" spans="1:9" x14ac:dyDescent="0.2"/>
    <row r="12" spans="1:9" x14ac:dyDescent="0.2"/>
    <row r="13" spans="1:9" ht="11.25" customHeight="1" x14ac:dyDescent="0.2"/>
    <row r="14" spans="1:9" ht="27" x14ac:dyDescent="0.35">
      <c r="A14" s="83"/>
      <c r="B14" s="84"/>
      <c r="C14" s="84"/>
      <c r="D14" s="84"/>
      <c r="E14" s="84"/>
      <c r="F14" s="84"/>
      <c r="G14" s="84"/>
      <c r="H14" s="84"/>
      <c r="I14" s="84"/>
    </row>
    <row r="15" spans="1:9" ht="27" customHeight="1" x14ac:dyDescent="0.2">
      <c r="A15" s="330" t="s">
        <v>186</v>
      </c>
      <c r="B15" s="330"/>
      <c r="C15" s="330"/>
      <c r="D15" s="330"/>
      <c r="E15" s="330"/>
      <c r="F15" s="330"/>
      <c r="G15" s="330"/>
      <c r="H15" s="330"/>
      <c r="I15" s="330"/>
    </row>
    <row r="16" spans="1:9" x14ac:dyDescent="0.2"/>
    <row r="17" spans="1:20" x14ac:dyDescent="0.2"/>
    <row r="18" spans="1:20" x14ac:dyDescent="0.2"/>
    <row r="19" spans="1:20" ht="161.25" customHeight="1" x14ac:dyDescent="0.2">
      <c r="A19" s="331" t="s">
        <v>187</v>
      </c>
      <c r="B19" s="332"/>
      <c r="C19" s="332"/>
      <c r="D19" s="332"/>
      <c r="E19" s="332"/>
      <c r="F19" s="332"/>
      <c r="G19" s="332"/>
      <c r="H19" s="332"/>
      <c r="I19" s="332"/>
      <c r="J19" s="78"/>
      <c r="K19" s="78"/>
      <c r="L19" s="78"/>
      <c r="M19" s="78"/>
      <c r="N19" s="78"/>
      <c r="O19" s="78"/>
      <c r="P19" s="78"/>
      <c r="Q19" s="78"/>
      <c r="R19" s="78"/>
      <c r="S19" s="78"/>
      <c r="T19" s="85"/>
    </row>
    <row r="20" spans="1:20" ht="61.5" customHeight="1" x14ac:dyDescent="0.2"/>
    <row r="21" spans="1:20" ht="20.25" x14ac:dyDescent="0.3">
      <c r="A21" s="86"/>
      <c r="B21" s="84"/>
      <c r="C21" s="84"/>
      <c r="D21" s="84"/>
      <c r="E21" s="84"/>
      <c r="F21" s="84"/>
      <c r="G21" s="84"/>
      <c r="H21" s="84"/>
      <c r="I21" s="84"/>
    </row>
    <row r="22" spans="1:20" x14ac:dyDescent="0.2"/>
    <row r="23" spans="1:20" x14ac:dyDescent="0.2"/>
    <row r="24" spans="1:20" ht="20.25" x14ac:dyDescent="0.3">
      <c r="A24" s="334" t="s">
        <v>72</v>
      </c>
      <c r="B24" s="334"/>
      <c r="C24" s="334"/>
      <c r="D24" s="334"/>
      <c r="E24" s="334"/>
      <c r="F24" s="334"/>
      <c r="G24" s="334"/>
      <c r="H24" s="334"/>
      <c r="I24" s="334"/>
    </row>
    <row r="25" spans="1:20" ht="35.25" customHeight="1" x14ac:dyDescent="0.25">
      <c r="A25" s="333" t="s">
        <v>188</v>
      </c>
      <c r="B25" s="333"/>
      <c r="C25" s="333"/>
      <c r="D25" s="333"/>
      <c r="E25" s="333"/>
      <c r="F25" s="333"/>
      <c r="G25" s="333"/>
      <c r="H25" s="333"/>
      <c r="I25" s="333"/>
    </row>
    <row r="26" spans="1:20" x14ac:dyDescent="0.2"/>
    <row r="27" spans="1:20" x14ac:dyDescent="0.2"/>
    <row r="28" spans="1:20" x14ac:dyDescent="0.2"/>
  </sheetData>
  <mergeCells count="5">
    <mergeCell ref="A1:I1"/>
    <mergeCell ref="A15:I15"/>
    <mergeCell ref="A19:I19"/>
    <mergeCell ref="A25:I25"/>
    <mergeCell ref="A24:I24"/>
  </mergeCells>
  <phoneticPr fontId="0" type="noConversion"/>
  <printOptions horizontalCentered="1" verticalCentered="1"/>
  <pageMargins left="0.61" right="0.39370078740157483" top="0.39370078740157483" bottom="0.39370078740157483" header="0" footer="0"/>
  <pageSetup paperSize="9" scale="9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indexed="56"/>
  </sheetPr>
  <dimension ref="A1:F15"/>
  <sheetViews>
    <sheetView topLeftCell="A11" zoomScaleNormal="100" zoomScaleSheetLayoutView="95" workbookViewId="0">
      <selection activeCell="E13" sqref="E13"/>
    </sheetView>
  </sheetViews>
  <sheetFormatPr baseColWidth="10" defaultColWidth="0" defaultRowHeight="15.75" zeroHeight="1" x14ac:dyDescent="0.2"/>
  <cols>
    <col min="1" max="1" width="62" style="147" customWidth="1"/>
    <col min="2" max="2" width="14.85546875" style="147" customWidth="1"/>
    <col min="3" max="3" width="17.5703125" style="147" customWidth="1"/>
    <col min="4" max="4" width="7.140625" style="147" bestFit="1" customWidth="1"/>
    <col min="5" max="5" width="14.42578125" style="147" customWidth="1"/>
    <col min="6" max="6" width="10.7109375" style="164" customWidth="1"/>
    <col min="7" max="16384" width="11.42578125" style="147" hidden="1"/>
  </cols>
  <sheetData>
    <row r="1" spans="1:6" ht="25.5" customHeight="1" x14ac:dyDescent="0.2">
      <c r="A1" s="389" t="s">
        <v>155</v>
      </c>
      <c r="B1" s="390"/>
      <c r="C1" s="390"/>
      <c r="D1" s="390"/>
      <c r="E1" s="391"/>
    </row>
    <row r="2" spans="1:6" x14ac:dyDescent="0.2">
      <c r="A2" s="463"/>
      <c r="B2" s="464"/>
      <c r="C2" s="464"/>
      <c r="D2" s="464"/>
      <c r="E2" s="465"/>
    </row>
    <row r="3" spans="1:6" ht="25.5" customHeight="1" x14ac:dyDescent="0.2">
      <c r="A3" s="395" t="str">
        <f>+PORTADA!A15</f>
        <v>Convocatoria Pública No. 04 de 2019</v>
      </c>
      <c r="B3" s="396"/>
      <c r="C3" s="396"/>
      <c r="D3" s="396"/>
      <c r="E3" s="397"/>
    </row>
    <row r="4" spans="1:6" ht="62.25" customHeight="1" x14ac:dyDescent="0.2">
      <c r="A4" s="448" t="str">
        <f>+PORTADA!A19</f>
        <v>OBJETO: "CONTRATAR EL PLAN DE SEGUROS PARA CANAL CAPITAL, PARA LO CUAL DEBERA EXPEDIR LAS PÓLIZAS QUE AMPAREN LOS BIENES MUEBLES O INMUEBLES E INTERESES PATRIMONIALES ASEGURABLES DE PROPIEDAD DE LA ENTIDAD Y DE AQUELLOS QUE SEA O LLEGARE A SER LEGALMENTE RESPONSABLE, UBICADOS A NIVEL NACIONAL Y EN EL EXTERIOR."</v>
      </c>
      <c r="B4" s="449"/>
      <c r="C4" s="449"/>
      <c r="D4" s="449"/>
      <c r="E4" s="450"/>
    </row>
    <row r="5" spans="1:6" x14ac:dyDescent="0.2">
      <c r="A5" s="478"/>
      <c r="B5" s="479"/>
      <c r="C5" s="479"/>
      <c r="D5" s="479"/>
      <c r="E5" s="480"/>
    </row>
    <row r="6" spans="1:6" s="149" customFormat="1" ht="32.25" customHeight="1" x14ac:dyDescent="0.2">
      <c r="A6" s="424" t="s">
        <v>183</v>
      </c>
      <c r="B6" s="454"/>
      <c r="C6" s="454"/>
      <c r="D6" s="454"/>
      <c r="E6" s="455"/>
      <c r="F6" s="163"/>
    </row>
    <row r="7" spans="1:6" s="148" customFormat="1" ht="13.5" customHeight="1" x14ac:dyDescent="0.2">
      <c r="A7" s="493"/>
      <c r="B7" s="494"/>
      <c r="C7" s="494"/>
      <c r="D7" s="494"/>
      <c r="E7" s="495"/>
      <c r="F7" s="163"/>
    </row>
    <row r="8" spans="1:6" ht="50.25" customHeight="1" x14ac:dyDescent="0.2">
      <c r="A8" s="456" t="s">
        <v>112</v>
      </c>
      <c r="B8" s="457"/>
      <c r="C8" s="457"/>
      <c r="D8" s="457"/>
      <c r="E8" s="458"/>
    </row>
    <row r="9" spans="1:6" ht="34.5" customHeight="1" x14ac:dyDescent="0.2">
      <c r="A9" s="460" t="s">
        <v>0</v>
      </c>
      <c r="B9" s="459" t="s">
        <v>110</v>
      </c>
      <c r="C9" s="451" t="str">
        <f>+AUTOMÓVILES!C9</f>
        <v>PROPONENTE 1
MAPFRE SEGUROS GENERALES</v>
      </c>
      <c r="D9" s="452"/>
      <c r="E9" s="453"/>
    </row>
    <row r="10" spans="1:6" ht="26.25" customHeight="1" x14ac:dyDescent="0.2">
      <c r="A10" s="460"/>
      <c r="B10" s="459"/>
      <c r="C10" s="151" t="s">
        <v>68</v>
      </c>
      <c r="D10" s="151" t="s">
        <v>67</v>
      </c>
      <c r="E10" s="174" t="s">
        <v>31</v>
      </c>
    </row>
    <row r="11" spans="1:6" ht="63" x14ac:dyDescent="0.2">
      <c r="A11" s="317" t="s">
        <v>260</v>
      </c>
      <c r="B11" s="150">
        <v>150</v>
      </c>
      <c r="C11" s="154" t="s">
        <v>262</v>
      </c>
      <c r="D11" s="154" t="s">
        <v>66</v>
      </c>
      <c r="E11" s="176">
        <f>IF(D11="SI",B11,"0")</f>
        <v>150</v>
      </c>
    </row>
    <row r="12" spans="1:6" ht="63" x14ac:dyDescent="0.2">
      <c r="A12" s="317" t="s">
        <v>261</v>
      </c>
      <c r="B12" s="150">
        <v>150</v>
      </c>
      <c r="C12" s="154" t="s">
        <v>262</v>
      </c>
      <c r="D12" s="154" t="s">
        <v>66</v>
      </c>
      <c r="E12" s="176">
        <f>IF(D12="SI",B12,"0")</f>
        <v>150</v>
      </c>
    </row>
    <row r="13" spans="1:6" ht="27.75" customHeight="1" thickBot="1" x14ac:dyDescent="0.25">
      <c r="A13" s="177" t="s">
        <v>49</v>
      </c>
      <c r="B13" s="179">
        <f>SUM(B11:B12)</f>
        <v>300</v>
      </c>
      <c r="C13" s="180"/>
      <c r="D13" s="318"/>
      <c r="E13" s="181">
        <f>SUM(E11:E12)</f>
        <v>300</v>
      </c>
    </row>
    <row r="14" spans="1:6" s="164" customFormat="1" ht="21" customHeight="1" x14ac:dyDescent="0.2"/>
    <row r="15" spans="1:6" s="164" customFormat="1" hidden="1" x14ac:dyDescent="0.2"/>
  </sheetData>
  <mergeCells count="11">
    <mergeCell ref="A1:E1"/>
    <mergeCell ref="A6:E6"/>
    <mergeCell ref="B9:B10"/>
    <mergeCell ref="A9:A10"/>
    <mergeCell ref="A3:E3"/>
    <mergeCell ref="A4:E4"/>
    <mergeCell ref="A8:E8"/>
    <mergeCell ref="C9:E9"/>
    <mergeCell ref="A2:E2"/>
    <mergeCell ref="A5:E5"/>
    <mergeCell ref="A7:E7"/>
  </mergeCells>
  <phoneticPr fontId="0" type="noConversion"/>
  <printOptions horizontalCentered="1" verticalCentered="1"/>
  <pageMargins left="0.19685039370078741" right="0" top="0.78740157480314965" bottom="0.59055118110236227" header="0" footer="0"/>
  <pageSetup scale="8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6"/>
  </sheetPr>
  <dimension ref="A1:F16"/>
  <sheetViews>
    <sheetView topLeftCell="A9" zoomScaleNormal="100" zoomScaleSheetLayoutView="95" workbookViewId="0">
      <selection activeCell="E14" sqref="E14"/>
    </sheetView>
  </sheetViews>
  <sheetFormatPr baseColWidth="10" defaultColWidth="0" defaultRowHeight="15.75" zeroHeight="1" x14ac:dyDescent="0.2"/>
  <cols>
    <col min="1" max="1" width="62" style="147" customWidth="1"/>
    <col min="2" max="2" width="14.85546875" style="147" customWidth="1"/>
    <col min="3" max="3" width="17.5703125" style="147" customWidth="1"/>
    <col min="4" max="4" width="7.140625" style="147" bestFit="1" customWidth="1"/>
    <col min="5" max="5" width="14.42578125" style="147" customWidth="1"/>
    <col min="6" max="6" width="10.7109375" style="164" customWidth="1"/>
    <col min="7" max="16384" width="11.42578125" style="147" hidden="1"/>
  </cols>
  <sheetData>
    <row r="1" spans="1:6" ht="31.5" customHeight="1" x14ac:dyDescent="0.2">
      <c r="A1" s="389" t="s">
        <v>155</v>
      </c>
      <c r="B1" s="390"/>
      <c r="C1" s="390"/>
      <c r="D1" s="390"/>
      <c r="E1" s="391"/>
    </row>
    <row r="2" spans="1:6" x14ac:dyDescent="0.2">
      <c r="A2" s="463"/>
      <c r="B2" s="464"/>
      <c r="C2" s="464"/>
      <c r="D2" s="464"/>
      <c r="E2" s="465"/>
    </row>
    <row r="3" spans="1:6" ht="31.5" customHeight="1" x14ac:dyDescent="0.2">
      <c r="A3" s="395" t="str">
        <f>+PORTADA!A15</f>
        <v>Convocatoria Pública No. 04 de 2019</v>
      </c>
      <c r="B3" s="396"/>
      <c r="C3" s="396"/>
      <c r="D3" s="396"/>
      <c r="E3" s="397"/>
    </row>
    <row r="4" spans="1:6" ht="62.25" customHeight="1" x14ac:dyDescent="0.2">
      <c r="A4" s="448" t="str">
        <f>+PORTADA!A19</f>
        <v>OBJETO: "CONTRATAR EL PLAN DE SEGUROS PARA CANAL CAPITAL, PARA LO CUAL DEBERA EXPEDIR LAS PÓLIZAS QUE AMPAREN LOS BIENES MUEBLES O INMUEBLES E INTERESES PATRIMONIALES ASEGURABLES DE PROPIEDAD DE LA ENTIDAD Y DE AQUELLOS QUE SEA O LLEGARE A SER LEGALMENTE RESPONSABLE, UBICADOS A NIVEL NACIONAL Y EN EL EXTERIOR."</v>
      </c>
      <c r="B4" s="449"/>
      <c r="C4" s="449"/>
      <c r="D4" s="449"/>
      <c r="E4" s="450"/>
    </row>
    <row r="5" spans="1:6" x14ac:dyDescent="0.2">
      <c r="A5" s="496"/>
      <c r="B5" s="497"/>
      <c r="C5" s="497"/>
      <c r="D5" s="497"/>
      <c r="E5" s="498"/>
    </row>
    <row r="6" spans="1:6" s="149" customFormat="1" ht="31.5" customHeight="1" x14ac:dyDescent="0.2">
      <c r="A6" s="424" t="s">
        <v>184</v>
      </c>
      <c r="B6" s="454"/>
      <c r="C6" s="454"/>
      <c r="D6" s="454"/>
      <c r="E6" s="455"/>
      <c r="F6" s="163"/>
    </row>
    <row r="7" spans="1:6" s="148" customFormat="1" ht="13.5" customHeight="1" x14ac:dyDescent="0.2">
      <c r="A7" s="493"/>
      <c r="B7" s="494"/>
      <c r="C7" s="494"/>
      <c r="D7" s="494"/>
      <c r="E7" s="495"/>
      <c r="F7" s="163"/>
    </row>
    <row r="8" spans="1:6" ht="50.25" customHeight="1" x14ac:dyDescent="0.2">
      <c r="A8" s="456" t="s">
        <v>117</v>
      </c>
      <c r="B8" s="457"/>
      <c r="C8" s="457"/>
      <c r="D8" s="457"/>
      <c r="E8" s="458"/>
    </row>
    <row r="9" spans="1:6" ht="34.5" customHeight="1" x14ac:dyDescent="0.2">
      <c r="A9" s="460" t="s">
        <v>0</v>
      </c>
      <c r="B9" s="459" t="s">
        <v>110</v>
      </c>
      <c r="C9" s="451" t="str">
        <f>+'T. VALOR'!C9:E9</f>
        <v>PROPONENTE 1
MAPFRE SEGUROS GENERALES</v>
      </c>
      <c r="D9" s="452"/>
      <c r="E9" s="453"/>
    </row>
    <row r="10" spans="1:6" ht="26.25" customHeight="1" x14ac:dyDescent="0.2">
      <c r="A10" s="460"/>
      <c r="B10" s="459"/>
      <c r="C10" s="151" t="s">
        <v>68</v>
      </c>
      <c r="D10" s="151" t="s">
        <v>67</v>
      </c>
      <c r="E10" s="174" t="s">
        <v>31</v>
      </c>
    </row>
    <row r="11" spans="1:6" ht="63" x14ac:dyDescent="0.2">
      <c r="A11" s="317" t="s">
        <v>263</v>
      </c>
      <c r="B11" s="150">
        <v>150</v>
      </c>
      <c r="C11" s="154" t="s">
        <v>266</v>
      </c>
      <c r="D11" s="154" t="s">
        <v>66</v>
      </c>
      <c r="E11" s="176">
        <f>IF(D11="SI",B11,"0")</f>
        <v>150</v>
      </c>
    </row>
    <row r="12" spans="1:6" ht="150" customHeight="1" x14ac:dyDescent="0.2">
      <c r="A12" s="317" t="s">
        <v>264</v>
      </c>
      <c r="B12" s="150">
        <v>100</v>
      </c>
      <c r="C12" s="302"/>
      <c r="D12" s="154" t="s">
        <v>66</v>
      </c>
      <c r="E12" s="176">
        <f>IF(D12="SI",B12,"0")</f>
        <v>100</v>
      </c>
    </row>
    <row r="13" spans="1:6" ht="63.75" customHeight="1" x14ac:dyDescent="0.2">
      <c r="A13" s="317" t="s">
        <v>265</v>
      </c>
      <c r="B13" s="150">
        <v>50</v>
      </c>
      <c r="C13" s="154" t="s">
        <v>267</v>
      </c>
      <c r="D13" s="154" t="s">
        <v>66</v>
      </c>
      <c r="E13" s="176">
        <f>IF(D13="SI",B13,"0")</f>
        <v>50</v>
      </c>
    </row>
    <row r="14" spans="1:6" ht="27.75" customHeight="1" thickBot="1" x14ac:dyDescent="0.25">
      <c r="A14" s="177" t="s">
        <v>49</v>
      </c>
      <c r="B14" s="179">
        <f>SUM(B11:B13)</f>
        <v>300</v>
      </c>
      <c r="C14" s="180"/>
      <c r="D14" s="318"/>
      <c r="E14" s="181">
        <f>SUM(E11:E13)</f>
        <v>300</v>
      </c>
    </row>
    <row r="15" spans="1:6" s="164" customFormat="1" ht="21" customHeight="1" x14ac:dyDescent="0.2"/>
    <row r="16" spans="1:6" s="164" customFormat="1" hidden="1" x14ac:dyDescent="0.2"/>
  </sheetData>
  <mergeCells count="11">
    <mergeCell ref="A1:E1"/>
    <mergeCell ref="A3:E3"/>
    <mergeCell ref="A4:E4"/>
    <mergeCell ref="A6:E6"/>
    <mergeCell ref="A8:E8"/>
    <mergeCell ref="A2:E2"/>
    <mergeCell ref="A9:A10"/>
    <mergeCell ref="B9:B10"/>
    <mergeCell ref="C9:E9"/>
    <mergeCell ref="A5:E5"/>
    <mergeCell ref="A7:E7"/>
  </mergeCells>
  <printOptions horizontalCentered="1" verticalCentered="1"/>
  <pageMargins left="0.19685039370078741" right="0" top="0.78740157480314965" bottom="0.59055118110236227" header="0" footer="0"/>
  <pageSetup scale="8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6"/>
  </sheetPr>
  <dimension ref="A1:F18"/>
  <sheetViews>
    <sheetView topLeftCell="A7" zoomScaleNormal="100" workbookViewId="0">
      <selection activeCell="E16" sqref="E16"/>
    </sheetView>
  </sheetViews>
  <sheetFormatPr baseColWidth="10" defaultColWidth="0" defaultRowHeight="15.75" zeroHeight="1" x14ac:dyDescent="0.2"/>
  <cols>
    <col min="1" max="1" width="71" style="147" customWidth="1"/>
    <col min="2" max="2" width="13.28515625" style="147" customWidth="1"/>
    <col min="3" max="3" width="22.42578125" style="147" customWidth="1"/>
    <col min="4" max="4" width="8.7109375" style="147" customWidth="1"/>
    <col min="5" max="5" width="11" style="147" customWidth="1"/>
    <col min="6" max="6" width="10.7109375" style="164" customWidth="1"/>
    <col min="7" max="16384" width="11.42578125" style="147" hidden="1"/>
  </cols>
  <sheetData>
    <row r="1" spans="1:6" ht="28.5" customHeight="1" x14ac:dyDescent="0.2">
      <c r="A1" s="389" t="s">
        <v>155</v>
      </c>
      <c r="B1" s="390"/>
      <c r="C1" s="390"/>
      <c r="D1" s="390"/>
      <c r="E1" s="391"/>
    </row>
    <row r="2" spans="1:6" x14ac:dyDescent="0.2">
      <c r="A2" s="463"/>
      <c r="B2" s="464"/>
      <c r="C2" s="464"/>
      <c r="D2" s="464"/>
      <c r="E2" s="465"/>
    </row>
    <row r="3" spans="1:6" ht="28.5" customHeight="1" x14ac:dyDescent="0.2">
      <c r="A3" s="395" t="str">
        <f>+PORTADA!A15</f>
        <v>Convocatoria Pública No. 04 de 2019</v>
      </c>
      <c r="B3" s="396"/>
      <c r="C3" s="396"/>
      <c r="D3" s="396"/>
      <c r="E3" s="397"/>
    </row>
    <row r="4" spans="1:6" ht="60.75" customHeight="1" x14ac:dyDescent="0.2">
      <c r="A4" s="448" t="str">
        <f>+PORTADA!A19</f>
        <v>OBJETO: "CONTRATAR EL PLAN DE SEGUROS PARA CANAL CAPITAL, PARA LO CUAL DEBERA EXPEDIR LAS PÓLIZAS QUE AMPAREN LOS BIENES MUEBLES O INMUEBLES E INTERESES PATRIMONIALES ASEGURABLES DE PROPIEDAD DE LA ENTIDAD Y DE AQUELLOS QUE SEA O LLEGARE A SER LEGALMENTE RESPONSABLE, UBICADOS A NIVEL NACIONAL Y EN EL EXTERIOR."</v>
      </c>
      <c r="B4" s="449"/>
      <c r="C4" s="449"/>
      <c r="D4" s="449"/>
      <c r="E4" s="450"/>
    </row>
    <row r="5" spans="1:6" x14ac:dyDescent="0.2">
      <c r="A5" s="478"/>
      <c r="B5" s="479"/>
      <c r="C5" s="479"/>
      <c r="D5" s="479"/>
      <c r="E5" s="480"/>
    </row>
    <row r="6" spans="1:6" s="149" customFormat="1" ht="42" customHeight="1" x14ac:dyDescent="0.2">
      <c r="A6" s="424" t="s">
        <v>185</v>
      </c>
      <c r="B6" s="454"/>
      <c r="C6" s="454"/>
      <c r="D6" s="454"/>
      <c r="E6" s="455"/>
      <c r="F6" s="163"/>
    </row>
    <row r="7" spans="1:6" ht="13.5" customHeight="1" x14ac:dyDescent="0.2">
      <c r="A7" s="502"/>
      <c r="B7" s="503"/>
      <c r="C7" s="503"/>
      <c r="D7" s="503"/>
      <c r="E7" s="504"/>
    </row>
    <row r="8" spans="1:6" ht="36.75" customHeight="1" x14ac:dyDescent="0.2">
      <c r="A8" s="499" t="s">
        <v>168</v>
      </c>
      <c r="B8" s="500"/>
      <c r="C8" s="500"/>
      <c r="D8" s="500"/>
      <c r="E8" s="501"/>
    </row>
    <row r="9" spans="1:6" ht="39" customHeight="1" x14ac:dyDescent="0.2">
      <c r="A9" s="507" t="s">
        <v>0</v>
      </c>
      <c r="B9" s="505" t="s">
        <v>63</v>
      </c>
      <c r="C9" s="509" t="str">
        <f>+'T. MCIAS'!C9:E9</f>
        <v>PROPONENTE 1
MAPFRE SEGUROS GENERALES</v>
      </c>
      <c r="D9" s="510"/>
      <c r="E9" s="511"/>
    </row>
    <row r="10" spans="1:6" ht="31.5" customHeight="1" x14ac:dyDescent="0.2">
      <c r="A10" s="508"/>
      <c r="B10" s="506"/>
      <c r="C10" s="319" t="s">
        <v>68</v>
      </c>
      <c r="D10" s="151" t="s">
        <v>67</v>
      </c>
      <c r="E10" s="174" t="s">
        <v>31</v>
      </c>
    </row>
    <row r="11" spans="1:6" ht="61.5" customHeight="1" x14ac:dyDescent="0.2">
      <c r="A11" s="191" t="s">
        <v>118</v>
      </c>
      <c r="B11" s="150">
        <v>200</v>
      </c>
      <c r="C11" s="154" t="s">
        <v>272</v>
      </c>
      <c r="D11" s="154" t="s">
        <v>66</v>
      </c>
      <c r="E11" s="320">
        <f>IF(D11="SI",B11,"0")</f>
        <v>200</v>
      </c>
    </row>
    <row r="12" spans="1:6" ht="81" customHeight="1" x14ac:dyDescent="0.2">
      <c r="A12" s="191" t="s">
        <v>268</v>
      </c>
      <c r="B12" s="150">
        <v>100</v>
      </c>
      <c r="C12" s="154" t="s">
        <v>273</v>
      </c>
      <c r="D12" s="154" t="s">
        <v>66</v>
      </c>
      <c r="E12" s="320">
        <f>IF(D12="SI",B12,"0")</f>
        <v>100</v>
      </c>
    </row>
    <row r="13" spans="1:6" ht="31.5" x14ac:dyDescent="0.2">
      <c r="A13" s="191" t="s">
        <v>269</v>
      </c>
      <c r="B13" s="150">
        <v>100</v>
      </c>
      <c r="C13" s="154"/>
      <c r="D13" s="154" t="s">
        <v>171</v>
      </c>
      <c r="E13" s="320" t="str">
        <f>IF(D13="SI",B13,"0")</f>
        <v>0</v>
      </c>
    </row>
    <row r="14" spans="1:6" ht="47.25" x14ac:dyDescent="0.2">
      <c r="A14" s="191" t="s">
        <v>270</v>
      </c>
      <c r="B14" s="150">
        <v>100</v>
      </c>
      <c r="C14" s="154"/>
      <c r="D14" s="154" t="s">
        <v>171</v>
      </c>
      <c r="E14" s="320" t="str">
        <f>IF(D14="SI",B14,"0")</f>
        <v>0</v>
      </c>
    </row>
    <row r="15" spans="1:6" ht="108.75" customHeight="1" x14ac:dyDescent="0.2">
      <c r="A15" s="191" t="s">
        <v>271</v>
      </c>
      <c r="B15" s="150">
        <v>100</v>
      </c>
      <c r="C15" s="154" t="s">
        <v>274</v>
      </c>
      <c r="D15" s="154" t="s">
        <v>66</v>
      </c>
      <c r="E15" s="320">
        <f>IF(D15="SI",B15,"0")</f>
        <v>100</v>
      </c>
    </row>
    <row r="16" spans="1:6" ht="27.75" customHeight="1" thickBot="1" x14ac:dyDescent="0.25">
      <c r="A16" s="321" t="s">
        <v>49</v>
      </c>
      <c r="B16" s="179">
        <f>SUM(B11:B15)</f>
        <v>600</v>
      </c>
      <c r="C16" s="179"/>
      <c r="D16" s="318"/>
      <c r="E16" s="181">
        <f>SUM(E11:E15)</f>
        <v>400</v>
      </c>
    </row>
    <row r="17" s="164" customFormat="1" ht="21" customHeight="1" x14ac:dyDescent="0.2"/>
    <row r="18" s="164" customFormat="1" hidden="1" x14ac:dyDescent="0.2"/>
  </sheetData>
  <mergeCells count="11">
    <mergeCell ref="A1:E1"/>
    <mergeCell ref="A8:E8"/>
    <mergeCell ref="A7:E7"/>
    <mergeCell ref="B9:B10"/>
    <mergeCell ref="A9:A10"/>
    <mergeCell ref="A3:E3"/>
    <mergeCell ref="A4:E4"/>
    <mergeCell ref="A6:E6"/>
    <mergeCell ref="C9:E9"/>
    <mergeCell ref="A5:E5"/>
    <mergeCell ref="A2:E2"/>
  </mergeCells>
  <phoneticPr fontId="15" type="noConversion"/>
  <printOptions horizontalCentered="1" verticalCentered="1"/>
  <pageMargins left="0.19685039370078741" right="0" top="0.59055118110236227" bottom="0.59055118110236227" header="0.31496062992125984" footer="0.31496062992125984"/>
  <pageSetup scale="8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4:IV359"/>
  <sheetViews>
    <sheetView topLeftCell="C12" zoomScale="60" zoomScaleNormal="75" workbookViewId="0">
      <pane xSplit="1" ySplit="4" topLeftCell="E25" activePane="bottomRight" state="frozenSplit"/>
      <selection activeCell="D20" sqref="D20"/>
      <selection pane="topRight" activeCell="D20" sqref="D20"/>
      <selection pane="bottomLeft" activeCell="D20" sqref="D20"/>
      <selection pane="bottomRight" activeCell="L47" sqref="L47"/>
    </sheetView>
  </sheetViews>
  <sheetFormatPr baseColWidth="10" defaultRowHeight="13.5" x14ac:dyDescent="0.25"/>
  <cols>
    <col min="1" max="1" width="3.7109375" style="38" customWidth="1"/>
    <col min="2" max="3" width="35.42578125" style="2" customWidth="1"/>
    <col min="4" max="4" width="19.85546875" style="2" customWidth="1"/>
    <col min="5" max="5" width="13.140625" style="2" customWidth="1"/>
    <col min="6" max="6" width="13" style="2" customWidth="1"/>
    <col min="7" max="7" width="13.140625" style="2" hidden="1" customWidth="1"/>
    <col min="8" max="8" width="15.28515625" style="2" customWidth="1"/>
    <col min="9" max="10" width="13.140625" style="2" customWidth="1"/>
    <col min="11" max="11" width="11.42578125" style="2"/>
    <col min="12" max="12" width="38.5703125" style="2" customWidth="1"/>
    <col min="13" max="13" width="5.28515625" style="2" customWidth="1"/>
    <col min="14" max="14" width="30.140625" style="2" customWidth="1"/>
    <col min="15" max="15" width="34.42578125" style="2" customWidth="1"/>
    <col min="16" max="16384" width="11.42578125" style="2"/>
  </cols>
  <sheetData>
    <row r="4" spans="1:256" s="3" customFormat="1" x14ac:dyDescent="0.25">
      <c r="A4" s="524" t="s">
        <v>48</v>
      </c>
      <c r="B4" s="524"/>
      <c r="C4" s="524"/>
      <c r="D4" s="524"/>
      <c r="E4" s="524"/>
      <c r="F4" s="524"/>
      <c r="G4" s="524"/>
      <c r="H4" s="524"/>
      <c r="I4" s="524"/>
      <c r="J4" s="524"/>
      <c r="K4" s="524"/>
      <c r="L4" s="524"/>
      <c r="M4" s="524"/>
      <c r="N4" s="1"/>
      <c r="O4" s="1"/>
      <c r="P4" s="1"/>
      <c r="Q4" s="1"/>
      <c r="R4" s="1"/>
      <c r="S4" s="1"/>
      <c r="T4" s="1"/>
      <c r="U4" s="1"/>
      <c r="V4" s="1"/>
    </row>
    <row r="5" spans="1:256" s="3" customFormat="1" x14ac:dyDescent="0.25">
      <c r="A5" s="525" t="str">
        <f>+PORTADA!A15</f>
        <v>Convocatoria Pública No. 04 de 2019</v>
      </c>
      <c r="B5" s="525"/>
      <c r="C5" s="525"/>
      <c r="D5" s="525"/>
      <c r="E5" s="525"/>
      <c r="F5" s="525"/>
      <c r="G5" s="525"/>
      <c r="H5" s="525"/>
      <c r="I5" s="525"/>
      <c r="J5" s="525"/>
      <c r="K5" s="525"/>
      <c r="L5" s="525"/>
      <c r="M5" s="525"/>
      <c r="N5" s="4"/>
      <c r="O5" s="4"/>
      <c r="P5" s="4"/>
      <c r="Q5" s="4"/>
      <c r="R5" s="4"/>
      <c r="S5" s="4"/>
      <c r="T5" s="4"/>
      <c r="U5" s="4"/>
      <c r="V5" s="4"/>
    </row>
    <row r="6" spans="1:256" s="3" customFormat="1" ht="27" x14ac:dyDescent="0.2">
      <c r="A6" s="5" t="str">
        <f>+PORTADA!A19</f>
        <v>OBJETO: "CONTRATAR EL PLAN DE SEGUROS PARA CANAL CAPITAL, PARA LO CUAL DEBERA EXPEDIR LAS PÓLIZAS QUE AMPAREN LOS BIENES MUEBLES O INMUEBLES E INTERESES PATRIMONIALES ASEGURABLES DE PROPIEDAD DE LA ENTIDAD Y DE AQUELLOS QUE SEA O LLEGARE A SER LEGALMENTE RESPONSABLE, UBICADOS A NIVEL NACIONAL Y EN EL EXTERIOR."</v>
      </c>
      <c r="B6" s="5"/>
      <c r="C6" s="5"/>
      <c r="D6" s="5"/>
      <c r="E6" s="5"/>
      <c r="F6" s="5"/>
      <c r="G6" s="5"/>
      <c r="H6" s="5"/>
      <c r="I6" s="5"/>
      <c r="J6" s="5"/>
      <c r="K6" s="5"/>
      <c r="L6" s="5"/>
      <c r="M6" s="5"/>
      <c r="N6" s="6"/>
      <c r="O6" s="6"/>
      <c r="P6" s="6"/>
      <c r="Q6" s="6"/>
      <c r="R6" s="6"/>
      <c r="S6" s="6"/>
      <c r="T6" s="6"/>
      <c r="U6" s="6"/>
      <c r="V6" s="6"/>
    </row>
    <row r="7" spans="1:256" s="3" customFormat="1" x14ac:dyDescent="0.25">
      <c r="A7" s="526" t="s">
        <v>19</v>
      </c>
      <c r="B7" s="526"/>
      <c r="C7" s="526"/>
      <c r="D7" s="526"/>
      <c r="E7" s="526"/>
      <c r="F7" s="526"/>
      <c r="G7" s="526"/>
      <c r="H7" s="526"/>
      <c r="I7" s="526"/>
      <c r="J7" s="526"/>
      <c r="K7" s="526"/>
      <c r="L7" s="526"/>
      <c r="M7" s="526"/>
      <c r="N7" s="7"/>
      <c r="O7" s="7"/>
      <c r="P7" s="7"/>
      <c r="Q7" s="7"/>
      <c r="R7" s="7"/>
      <c r="S7" s="7"/>
      <c r="T7" s="7"/>
      <c r="U7" s="7"/>
      <c r="V7" s="7"/>
    </row>
    <row r="8" spans="1:256" s="3" customFormat="1" x14ac:dyDescent="0.25">
      <c r="A8" s="526" t="s">
        <v>35</v>
      </c>
      <c r="B8" s="526"/>
      <c r="C8" s="526"/>
      <c r="D8" s="526"/>
      <c r="E8" s="526"/>
      <c r="F8" s="526"/>
      <c r="G8" s="526"/>
      <c r="H8" s="526"/>
      <c r="I8" s="526"/>
      <c r="J8" s="526"/>
      <c r="K8" s="526"/>
      <c r="L8" s="526"/>
      <c r="M8" s="526"/>
      <c r="N8" s="7"/>
      <c r="O8" s="7"/>
      <c r="P8" s="7"/>
      <c r="Q8" s="7"/>
      <c r="R8" s="7"/>
      <c r="S8" s="7"/>
      <c r="T8" s="7"/>
      <c r="U8" s="7"/>
      <c r="V8" s="7"/>
    </row>
    <row r="9" spans="1:256" s="3" customFormat="1" ht="12" x14ac:dyDescent="0.2">
      <c r="A9" s="8"/>
      <c r="B9" s="39" t="s">
        <v>21</v>
      </c>
      <c r="C9" s="39"/>
      <c r="D9" s="44">
        <v>218000000</v>
      </c>
      <c r="E9" s="40"/>
      <c r="F9" s="41">
        <f>D9/332000</f>
        <v>656.62650602409633</v>
      </c>
      <c r="G9" s="9"/>
      <c r="H9" s="39" t="s">
        <v>36</v>
      </c>
      <c r="I9" s="9"/>
      <c r="J9" s="9"/>
      <c r="K9" s="9"/>
      <c r="L9" s="9"/>
      <c r="M9" s="9"/>
    </row>
    <row r="10" spans="1:256" s="11" customFormat="1" ht="28.5" customHeight="1" x14ac:dyDescent="0.2">
      <c r="A10" s="8"/>
      <c r="B10" s="42" t="s">
        <v>22</v>
      </c>
      <c r="C10" s="42"/>
      <c r="D10" s="44">
        <v>208987000</v>
      </c>
      <c r="E10" s="40"/>
      <c r="F10" s="8"/>
      <c r="G10" s="8"/>
      <c r="H10" s="8"/>
      <c r="I10" s="8"/>
      <c r="J10" s="8"/>
      <c r="K10" s="8"/>
      <c r="L10" s="8"/>
      <c r="M10" s="8"/>
    </row>
    <row r="11" spans="1:256" s="3" customFormat="1" ht="14.25" x14ac:dyDescent="0.3">
      <c r="A11" s="10"/>
      <c r="B11" s="42" t="s">
        <v>23</v>
      </c>
      <c r="C11" s="42"/>
      <c r="D11" s="44">
        <v>9013000</v>
      </c>
      <c r="E11" s="40"/>
      <c r="F11" s="9"/>
      <c r="G11" s="9"/>
      <c r="H11" s="9"/>
      <c r="I11" s="9"/>
      <c r="J11" s="9"/>
      <c r="K11" s="9"/>
      <c r="L11" s="9"/>
      <c r="M11" s="9"/>
    </row>
    <row r="12" spans="1:256" ht="14.25" thickBot="1" x14ac:dyDescent="0.3">
      <c r="A12" s="14"/>
      <c r="B12" s="15"/>
      <c r="C12" s="15"/>
      <c r="D12" s="12"/>
      <c r="E12" s="12"/>
      <c r="F12" s="12"/>
      <c r="G12" s="12"/>
      <c r="H12" s="12"/>
      <c r="I12" s="13"/>
      <c r="J12" s="16"/>
      <c r="K12" s="16"/>
      <c r="L12" s="17"/>
    </row>
    <row r="13" spans="1:256" s="24" customFormat="1" ht="27.75" thickBot="1" x14ac:dyDescent="0.3">
      <c r="A13" s="515" t="s">
        <v>37</v>
      </c>
      <c r="B13" s="516"/>
      <c r="C13" s="521" t="s">
        <v>24</v>
      </c>
      <c r="D13" s="18" t="s">
        <v>38</v>
      </c>
      <c r="E13" s="18"/>
      <c r="F13" s="19"/>
      <c r="G13" s="20"/>
      <c r="H13" s="516" t="s">
        <v>32</v>
      </c>
      <c r="I13" s="21" t="s">
        <v>39</v>
      </c>
      <c r="J13" s="521" t="s">
        <v>40</v>
      </c>
      <c r="K13" s="521" t="s">
        <v>25</v>
      </c>
      <c r="L13" s="521" t="s">
        <v>41</v>
      </c>
      <c r="M13" s="22"/>
      <c r="N13" s="23"/>
      <c r="O13" s="23"/>
      <c r="P13" s="23"/>
      <c r="Q13" s="23"/>
      <c r="R13" s="23"/>
      <c r="S13" s="23"/>
      <c r="T13" s="23"/>
      <c r="U13" s="23"/>
      <c r="V13" s="23"/>
      <c r="W13" s="23"/>
      <c r="X13" s="23"/>
      <c r="Y13" s="23"/>
      <c r="Z13" s="23"/>
      <c r="AA13" s="23"/>
      <c r="AB13" s="23"/>
    </row>
    <row r="14" spans="1:256" s="24" customFormat="1" x14ac:dyDescent="0.25">
      <c r="A14" s="517"/>
      <c r="B14" s="518"/>
      <c r="C14" s="522"/>
      <c r="D14" s="27" t="s">
        <v>42</v>
      </c>
      <c r="E14" s="25" t="s">
        <v>43</v>
      </c>
      <c r="F14" s="26"/>
      <c r="G14" s="27"/>
      <c r="H14" s="518"/>
      <c r="I14" s="28" t="s">
        <v>44</v>
      </c>
      <c r="J14" s="522"/>
      <c r="K14" s="522"/>
      <c r="L14" s="522"/>
      <c r="M14" s="22" t="s">
        <v>45</v>
      </c>
      <c r="N14" s="23"/>
      <c r="O14" s="23"/>
      <c r="P14" s="23"/>
      <c r="Q14" s="23"/>
      <c r="R14" s="23"/>
      <c r="S14" s="23"/>
      <c r="T14" s="23"/>
      <c r="U14" s="23"/>
      <c r="V14" s="23"/>
      <c r="W14" s="23"/>
      <c r="X14" s="23"/>
      <c r="Y14" s="23"/>
      <c r="Z14" s="23"/>
      <c r="AA14" s="23"/>
      <c r="AB14" s="23"/>
      <c r="AC14" s="23"/>
    </row>
    <row r="15" spans="1:256" ht="48.75" thickBot="1" x14ac:dyDescent="0.3">
      <c r="A15" s="519"/>
      <c r="B15" s="520"/>
      <c r="C15" s="523"/>
      <c r="D15" s="51" t="s">
        <v>34</v>
      </c>
      <c r="E15" s="29" t="s">
        <v>46</v>
      </c>
      <c r="F15" s="30" t="s">
        <v>47</v>
      </c>
      <c r="G15" s="31"/>
      <c r="H15" s="520"/>
      <c r="I15" s="32" t="s">
        <v>33</v>
      </c>
      <c r="J15" s="523"/>
      <c r="K15" s="523"/>
      <c r="L15" s="523"/>
    </row>
    <row r="16" spans="1:256" s="65" customFormat="1" ht="27" customHeight="1" x14ac:dyDescent="0.25">
      <c r="A16" s="53">
        <v>1</v>
      </c>
      <c r="B16" s="56" t="s">
        <v>20</v>
      </c>
      <c r="C16" s="512" t="s">
        <v>10</v>
      </c>
      <c r="D16" s="45" t="e">
        <f>#REF!</f>
        <v>#REF!</v>
      </c>
      <c r="E16" s="45" t="e">
        <f>#REF!</f>
        <v>#REF!</v>
      </c>
      <c r="F16" s="46" t="e">
        <f>#REF!</f>
        <v>#REF!</v>
      </c>
      <c r="G16" s="47"/>
      <c r="H16" s="47" t="e">
        <f t="shared" ref="H16:H23" si="0">SUM(D16:G16)</f>
        <v>#REF!</v>
      </c>
      <c r="I16" s="47" t="e">
        <f>#REF!</f>
        <v>#REF!</v>
      </c>
      <c r="J16" s="48" t="e">
        <f t="shared" ref="J16:J23" si="1">IF(M16="X","RECHAZADO",+H16+I16)</f>
        <v>#REF!</v>
      </c>
      <c r="K16" s="49">
        <v>3</v>
      </c>
      <c r="L16" s="55"/>
      <c r="M16" s="53"/>
      <c r="N16" s="54"/>
      <c r="O16" s="52"/>
      <c r="P16" s="45"/>
      <c r="Q16" s="45"/>
      <c r="R16" s="46"/>
      <c r="S16" s="47"/>
      <c r="T16" s="47"/>
      <c r="U16" s="47"/>
      <c r="V16" s="48"/>
      <c r="W16" s="49"/>
      <c r="X16" s="55"/>
      <c r="Y16" s="53"/>
      <c r="Z16" s="54"/>
      <c r="AA16" s="52"/>
      <c r="AB16" s="45"/>
      <c r="AC16" s="45"/>
      <c r="AD16" s="46"/>
      <c r="AE16" s="47"/>
      <c r="AF16" s="47"/>
      <c r="AG16" s="47"/>
      <c r="AH16" s="48"/>
      <c r="AI16" s="49"/>
      <c r="AJ16" s="55"/>
      <c r="AK16" s="53"/>
      <c r="AL16" s="54"/>
      <c r="AM16" s="52"/>
      <c r="AN16" s="45"/>
      <c r="AO16" s="45"/>
      <c r="AP16" s="46"/>
      <c r="AQ16" s="47"/>
      <c r="AR16" s="47"/>
      <c r="AS16" s="47"/>
      <c r="AT16" s="48"/>
      <c r="AU16" s="49"/>
      <c r="AV16" s="55"/>
      <c r="AW16" s="53"/>
      <c r="AX16" s="54"/>
      <c r="AY16" s="52"/>
      <c r="AZ16" s="45"/>
      <c r="BA16" s="45"/>
      <c r="BB16" s="46"/>
      <c r="BC16" s="47"/>
      <c r="BD16" s="47"/>
      <c r="BE16" s="47"/>
      <c r="BF16" s="48"/>
      <c r="BG16" s="49"/>
      <c r="BH16" s="55"/>
      <c r="BI16" s="53"/>
      <c r="BJ16" s="54"/>
      <c r="BK16" s="52"/>
      <c r="BL16" s="45"/>
      <c r="BM16" s="45"/>
      <c r="BN16" s="46"/>
      <c r="BO16" s="47"/>
      <c r="BP16" s="47"/>
      <c r="BQ16" s="47"/>
      <c r="BR16" s="48"/>
      <c r="BS16" s="49"/>
      <c r="BT16" s="55"/>
      <c r="BU16" s="53"/>
      <c r="BV16" s="54"/>
      <c r="BW16" s="52"/>
      <c r="BX16" s="45"/>
      <c r="BY16" s="45"/>
      <c r="BZ16" s="46"/>
      <c r="CA16" s="47"/>
      <c r="CB16" s="47"/>
      <c r="CC16" s="47"/>
      <c r="CD16" s="48"/>
      <c r="CE16" s="49"/>
      <c r="CF16" s="55"/>
      <c r="CG16" s="53"/>
      <c r="CH16" s="54"/>
      <c r="CI16" s="52"/>
      <c r="CJ16" s="45"/>
      <c r="CK16" s="45"/>
      <c r="CL16" s="46"/>
      <c r="CM16" s="47"/>
      <c r="CN16" s="47"/>
      <c r="CO16" s="47"/>
      <c r="CP16" s="48"/>
      <c r="CQ16" s="49"/>
      <c r="CR16" s="55"/>
      <c r="CS16" s="53"/>
      <c r="CT16" s="54"/>
      <c r="CU16" s="52"/>
      <c r="CV16" s="45"/>
      <c r="CW16" s="45"/>
      <c r="CX16" s="46"/>
      <c r="CY16" s="47"/>
      <c r="CZ16" s="47"/>
      <c r="DA16" s="47"/>
      <c r="DB16" s="48"/>
      <c r="DC16" s="49"/>
      <c r="DD16" s="55"/>
      <c r="DE16" s="53"/>
      <c r="DF16" s="54"/>
      <c r="DG16" s="52"/>
      <c r="DH16" s="45"/>
      <c r="DI16" s="45"/>
      <c r="DJ16" s="46"/>
      <c r="DK16" s="47"/>
      <c r="DL16" s="47"/>
      <c r="DM16" s="47"/>
      <c r="DN16" s="48"/>
      <c r="DO16" s="49"/>
      <c r="DP16" s="55"/>
      <c r="DQ16" s="53"/>
      <c r="DR16" s="54"/>
      <c r="DS16" s="52"/>
      <c r="DT16" s="45"/>
      <c r="DU16" s="45"/>
      <c r="DV16" s="46"/>
      <c r="DW16" s="47"/>
      <c r="DX16" s="47"/>
      <c r="DY16" s="47"/>
      <c r="DZ16" s="48"/>
      <c r="EA16" s="49"/>
      <c r="EB16" s="55"/>
      <c r="EC16" s="53"/>
      <c r="ED16" s="54"/>
      <c r="EE16" s="52"/>
      <c r="EF16" s="45"/>
      <c r="EG16" s="45"/>
      <c r="EH16" s="46"/>
      <c r="EI16" s="47"/>
      <c r="EJ16" s="47"/>
      <c r="EK16" s="47"/>
      <c r="EL16" s="48"/>
      <c r="EM16" s="49"/>
      <c r="EN16" s="55"/>
      <c r="EO16" s="53"/>
      <c r="EP16" s="54"/>
      <c r="EQ16" s="52"/>
      <c r="ER16" s="45"/>
      <c r="ES16" s="45"/>
      <c r="ET16" s="46"/>
      <c r="EU16" s="47"/>
      <c r="EV16" s="47"/>
      <c r="EW16" s="47"/>
      <c r="EX16" s="48"/>
      <c r="EY16" s="49"/>
      <c r="EZ16" s="55"/>
      <c r="FA16" s="53"/>
      <c r="FB16" s="54"/>
      <c r="FC16" s="52"/>
      <c r="FD16" s="45"/>
      <c r="FE16" s="45"/>
      <c r="FF16" s="46"/>
      <c r="FG16" s="47"/>
      <c r="FH16" s="47"/>
      <c r="FI16" s="47"/>
      <c r="FJ16" s="48"/>
      <c r="FK16" s="49"/>
      <c r="FL16" s="55"/>
      <c r="FM16" s="53"/>
      <c r="FN16" s="54"/>
      <c r="FO16" s="52"/>
      <c r="FP16" s="45"/>
      <c r="FQ16" s="45"/>
      <c r="FR16" s="46"/>
      <c r="FS16" s="47"/>
      <c r="FT16" s="47"/>
      <c r="FU16" s="47"/>
      <c r="FV16" s="48"/>
      <c r="FW16" s="49"/>
      <c r="FX16" s="55"/>
      <c r="FY16" s="53"/>
      <c r="FZ16" s="54"/>
      <c r="GA16" s="52"/>
      <c r="GB16" s="45"/>
      <c r="GC16" s="45"/>
      <c r="GD16" s="46"/>
      <c r="GE16" s="47"/>
      <c r="GF16" s="47"/>
      <c r="GG16" s="47"/>
      <c r="GH16" s="48"/>
      <c r="GI16" s="49"/>
      <c r="GJ16" s="55"/>
      <c r="GK16" s="53"/>
      <c r="GL16" s="54"/>
      <c r="GM16" s="52"/>
      <c r="GN16" s="45"/>
      <c r="GO16" s="45"/>
      <c r="GP16" s="46"/>
      <c r="GQ16" s="47"/>
      <c r="GR16" s="47"/>
      <c r="GS16" s="47"/>
      <c r="GT16" s="48"/>
      <c r="GU16" s="49"/>
      <c r="GV16" s="55"/>
      <c r="GW16" s="53"/>
      <c r="GX16" s="54"/>
      <c r="GY16" s="52"/>
      <c r="GZ16" s="45"/>
      <c r="HA16" s="45"/>
      <c r="HB16" s="46"/>
      <c r="HC16" s="47"/>
      <c r="HD16" s="47"/>
      <c r="HE16" s="47"/>
      <c r="HF16" s="48"/>
      <c r="HG16" s="49"/>
      <c r="HH16" s="55"/>
      <c r="HI16" s="53"/>
      <c r="HJ16" s="54"/>
      <c r="HK16" s="52"/>
      <c r="HL16" s="45"/>
      <c r="HM16" s="45"/>
      <c r="HN16" s="46"/>
      <c r="HO16" s="47"/>
      <c r="HP16" s="47"/>
      <c r="HQ16" s="47"/>
      <c r="HR16" s="48"/>
      <c r="HS16" s="49"/>
      <c r="HT16" s="55"/>
      <c r="HU16" s="53"/>
      <c r="HV16" s="54"/>
      <c r="HW16" s="52"/>
      <c r="HX16" s="45"/>
      <c r="HY16" s="45"/>
      <c r="HZ16" s="46"/>
      <c r="IA16" s="47"/>
      <c r="IB16" s="47"/>
      <c r="IC16" s="47"/>
      <c r="ID16" s="48"/>
      <c r="IE16" s="49"/>
      <c r="IF16" s="55"/>
      <c r="IG16" s="53"/>
      <c r="IH16" s="54"/>
      <c r="II16" s="52"/>
      <c r="IJ16" s="45"/>
      <c r="IK16" s="45"/>
      <c r="IL16" s="46"/>
      <c r="IM16" s="47"/>
      <c r="IN16" s="47"/>
      <c r="IO16" s="47"/>
      <c r="IP16" s="48"/>
      <c r="IQ16" s="49"/>
      <c r="IR16" s="55"/>
      <c r="IS16" s="53"/>
      <c r="IT16" s="54"/>
      <c r="IU16" s="52"/>
      <c r="IV16" s="45"/>
    </row>
    <row r="17" spans="1:256" s="69" customFormat="1" ht="27" x14ac:dyDescent="0.25">
      <c r="A17" s="57">
        <v>2</v>
      </c>
      <c r="B17" s="58" t="s">
        <v>18</v>
      </c>
      <c r="C17" s="513"/>
      <c r="D17" s="36" t="e">
        <f>#REF!</f>
        <v>#REF!</v>
      </c>
      <c r="E17" s="36" t="e">
        <f>#REF!</f>
        <v>#REF!</v>
      </c>
      <c r="F17" s="66" t="e">
        <f>#REF!</f>
        <v>#REF!</v>
      </c>
      <c r="G17" s="37"/>
      <c r="H17" s="37" t="e">
        <f t="shared" si="0"/>
        <v>#REF!</v>
      </c>
      <c r="I17" s="37" t="e">
        <f>#REF!</f>
        <v>#REF!</v>
      </c>
      <c r="J17" s="33" t="e">
        <f t="shared" si="1"/>
        <v>#REF!</v>
      </c>
      <c r="K17" s="67">
        <v>2</v>
      </c>
      <c r="L17" s="35"/>
      <c r="M17" s="57"/>
      <c r="N17" s="43"/>
      <c r="O17" s="68"/>
      <c r="P17" s="36"/>
      <c r="Q17" s="36"/>
      <c r="R17" s="66"/>
      <c r="S17" s="37"/>
      <c r="T17" s="37"/>
      <c r="U17" s="37"/>
      <c r="V17" s="33"/>
      <c r="W17" s="67"/>
      <c r="X17" s="35"/>
      <c r="Y17" s="57"/>
      <c r="Z17" s="43"/>
      <c r="AA17" s="68"/>
      <c r="AB17" s="36"/>
      <c r="AC17" s="36"/>
      <c r="AD17" s="66"/>
      <c r="AE17" s="37"/>
      <c r="AF17" s="37"/>
      <c r="AG17" s="37"/>
      <c r="AH17" s="33"/>
      <c r="AI17" s="67"/>
      <c r="AJ17" s="35"/>
      <c r="AK17" s="57"/>
      <c r="AL17" s="43"/>
      <c r="AM17" s="68"/>
      <c r="AN17" s="36"/>
      <c r="AO17" s="36"/>
      <c r="AP17" s="66"/>
      <c r="AQ17" s="37"/>
      <c r="AR17" s="37"/>
      <c r="AS17" s="37"/>
      <c r="AT17" s="33"/>
      <c r="AU17" s="67"/>
      <c r="AV17" s="35"/>
      <c r="AW17" s="57"/>
      <c r="AX17" s="43"/>
      <c r="AY17" s="68"/>
      <c r="AZ17" s="36"/>
      <c r="BA17" s="36"/>
      <c r="BB17" s="66"/>
      <c r="BC17" s="37"/>
      <c r="BD17" s="37"/>
      <c r="BE17" s="37"/>
      <c r="BF17" s="33"/>
      <c r="BG17" s="67"/>
      <c r="BH17" s="35"/>
      <c r="BI17" s="57"/>
      <c r="BJ17" s="43"/>
      <c r="BK17" s="68"/>
      <c r="BL17" s="36"/>
      <c r="BM17" s="36"/>
      <c r="BN17" s="66"/>
      <c r="BO17" s="37"/>
      <c r="BP17" s="37"/>
      <c r="BQ17" s="37"/>
      <c r="BR17" s="33"/>
      <c r="BS17" s="67"/>
      <c r="BT17" s="35"/>
      <c r="BU17" s="57"/>
      <c r="BV17" s="43"/>
      <c r="BW17" s="68"/>
      <c r="BX17" s="36"/>
      <c r="BY17" s="36"/>
      <c r="BZ17" s="66"/>
      <c r="CA17" s="37"/>
      <c r="CB17" s="37"/>
      <c r="CC17" s="37"/>
      <c r="CD17" s="33"/>
      <c r="CE17" s="67"/>
      <c r="CF17" s="35"/>
      <c r="CG17" s="57"/>
      <c r="CH17" s="43"/>
      <c r="CI17" s="68"/>
      <c r="CJ17" s="36"/>
      <c r="CK17" s="36"/>
      <c r="CL17" s="66"/>
      <c r="CM17" s="37"/>
      <c r="CN17" s="37"/>
      <c r="CO17" s="37"/>
      <c r="CP17" s="33"/>
      <c r="CQ17" s="67"/>
      <c r="CR17" s="35"/>
      <c r="CS17" s="57"/>
      <c r="CT17" s="43"/>
      <c r="CU17" s="68"/>
      <c r="CV17" s="36"/>
      <c r="CW17" s="36"/>
      <c r="CX17" s="66"/>
      <c r="CY17" s="37"/>
      <c r="CZ17" s="37"/>
      <c r="DA17" s="37"/>
      <c r="DB17" s="33"/>
      <c r="DC17" s="67"/>
      <c r="DD17" s="35"/>
      <c r="DE17" s="57"/>
      <c r="DF17" s="43"/>
      <c r="DG17" s="68"/>
      <c r="DH17" s="36"/>
      <c r="DI17" s="36"/>
      <c r="DJ17" s="66"/>
      <c r="DK17" s="37"/>
      <c r="DL17" s="37"/>
      <c r="DM17" s="37"/>
      <c r="DN17" s="33"/>
      <c r="DO17" s="67"/>
      <c r="DP17" s="35"/>
      <c r="DQ17" s="57"/>
      <c r="DR17" s="43"/>
      <c r="DS17" s="68"/>
      <c r="DT17" s="36"/>
      <c r="DU17" s="36"/>
      <c r="DV17" s="66"/>
      <c r="DW17" s="37"/>
      <c r="DX17" s="37"/>
      <c r="DY17" s="37"/>
      <c r="DZ17" s="33"/>
      <c r="EA17" s="67"/>
      <c r="EB17" s="35"/>
      <c r="EC17" s="57"/>
      <c r="ED17" s="43"/>
      <c r="EE17" s="68"/>
      <c r="EF17" s="36"/>
      <c r="EG17" s="36"/>
      <c r="EH17" s="66"/>
      <c r="EI17" s="37"/>
      <c r="EJ17" s="37"/>
      <c r="EK17" s="37"/>
      <c r="EL17" s="33"/>
      <c r="EM17" s="67"/>
      <c r="EN17" s="35"/>
      <c r="EO17" s="57"/>
      <c r="EP17" s="43"/>
      <c r="EQ17" s="68"/>
      <c r="ER17" s="36"/>
      <c r="ES17" s="36"/>
      <c r="ET17" s="66"/>
      <c r="EU17" s="37"/>
      <c r="EV17" s="37"/>
      <c r="EW17" s="37"/>
      <c r="EX17" s="33"/>
      <c r="EY17" s="67"/>
      <c r="EZ17" s="35"/>
      <c r="FA17" s="57"/>
      <c r="FB17" s="43"/>
      <c r="FC17" s="68"/>
      <c r="FD17" s="36"/>
      <c r="FE17" s="36"/>
      <c r="FF17" s="66"/>
      <c r="FG17" s="37"/>
      <c r="FH17" s="37"/>
      <c r="FI17" s="37"/>
      <c r="FJ17" s="33"/>
      <c r="FK17" s="67"/>
      <c r="FL17" s="35"/>
      <c r="FM17" s="57"/>
      <c r="FN17" s="43"/>
      <c r="FO17" s="68"/>
      <c r="FP17" s="36"/>
      <c r="FQ17" s="36"/>
      <c r="FR17" s="66"/>
      <c r="FS17" s="37"/>
      <c r="FT17" s="37"/>
      <c r="FU17" s="37"/>
      <c r="FV17" s="33"/>
      <c r="FW17" s="67"/>
      <c r="FX17" s="35"/>
      <c r="FY17" s="57"/>
      <c r="FZ17" s="43"/>
      <c r="GA17" s="68"/>
      <c r="GB17" s="36"/>
      <c r="GC17" s="36"/>
      <c r="GD17" s="66"/>
      <c r="GE17" s="37"/>
      <c r="GF17" s="37"/>
      <c r="GG17" s="37"/>
      <c r="GH17" s="33"/>
      <c r="GI17" s="67"/>
      <c r="GJ17" s="35"/>
      <c r="GK17" s="57"/>
      <c r="GL17" s="43"/>
      <c r="GM17" s="68"/>
      <c r="GN17" s="36"/>
      <c r="GO17" s="36"/>
      <c r="GP17" s="66"/>
      <c r="GQ17" s="37"/>
      <c r="GR17" s="37"/>
      <c r="GS17" s="37"/>
      <c r="GT17" s="33"/>
      <c r="GU17" s="67"/>
      <c r="GV17" s="35"/>
      <c r="GW17" s="57"/>
      <c r="GX17" s="43"/>
      <c r="GY17" s="68"/>
      <c r="GZ17" s="36"/>
      <c r="HA17" s="36"/>
      <c r="HB17" s="66"/>
      <c r="HC17" s="37"/>
      <c r="HD17" s="37"/>
      <c r="HE17" s="37"/>
      <c r="HF17" s="33"/>
      <c r="HG17" s="67"/>
      <c r="HH17" s="35"/>
      <c r="HI17" s="57"/>
      <c r="HJ17" s="43"/>
      <c r="HK17" s="68"/>
      <c r="HL17" s="36"/>
      <c r="HM17" s="36"/>
      <c r="HN17" s="66"/>
      <c r="HO17" s="37"/>
      <c r="HP17" s="37"/>
      <c r="HQ17" s="37"/>
      <c r="HR17" s="33"/>
      <c r="HS17" s="67"/>
      <c r="HT17" s="35"/>
      <c r="HU17" s="57"/>
      <c r="HV17" s="43"/>
      <c r="HW17" s="68"/>
      <c r="HX17" s="36"/>
      <c r="HY17" s="36"/>
      <c r="HZ17" s="66"/>
      <c r="IA17" s="37"/>
      <c r="IB17" s="37"/>
      <c r="IC17" s="37"/>
      <c r="ID17" s="33"/>
      <c r="IE17" s="67"/>
      <c r="IF17" s="35"/>
      <c r="IG17" s="57"/>
      <c r="IH17" s="43"/>
      <c r="II17" s="68"/>
      <c r="IJ17" s="36"/>
      <c r="IK17" s="36"/>
      <c r="IL17" s="66"/>
      <c r="IM17" s="37"/>
      <c r="IN17" s="37"/>
      <c r="IO17" s="37"/>
      <c r="IP17" s="33"/>
      <c r="IQ17" s="67"/>
      <c r="IR17" s="35"/>
      <c r="IS17" s="57"/>
      <c r="IT17" s="43"/>
      <c r="IU17" s="68"/>
      <c r="IV17" s="36"/>
    </row>
    <row r="18" spans="1:256" s="69" customFormat="1" ht="86.25" customHeight="1" thickBot="1" x14ac:dyDescent="0.3">
      <c r="A18" s="59">
        <v>3</v>
      </c>
      <c r="B18" s="60" t="s">
        <v>17</v>
      </c>
      <c r="C18" s="514"/>
      <c r="D18" s="72" t="e">
        <f>#REF!</f>
        <v>#REF!</v>
      </c>
      <c r="E18" s="72" t="e">
        <f>#REF!</f>
        <v>#REF!</v>
      </c>
      <c r="F18" s="73" t="e">
        <f>#REF!</f>
        <v>#REF!</v>
      </c>
      <c r="G18" s="74"/>
      <c r="H18" s="74" t="e">
        <f t="shared" si="0"/>
        <v>#REF!</v>
      </c>
      <c r="I18" s="74" t="e">
        <f>#REF!</f>
        <v>#REF!</v>
      </c>
      <c r="J18" s="50" t="e">
        <f t="shared" si="1"/>
        <v>#REF!</v>
      </c>
      <c r="K18" s="75">
        <v>1</v>
      </c>
      <c r="L18" s="76" t="s">
        <v>27</v>
      </c>
      <c r="M18" s="57"/>
      <c r="N18" s="43"/>
      <c r="O18" s="68"/>
      <c r="P18" s="36"/>
      <c r="Q18" s="36"/>
      <c r="R18" s="66"/>
      <c r="S18" s="37"/>
      <c r="T18" s="37"/>
      <c r="U18" s="37"/>
      <c r="V18" s="33"/>
      <c r="W18" s="67"/>
      <c r="X18" s="35"/>
      <c r="Y18" s="57"/>
      <c r="Z18" s="43"/>
      <c r="AA18" s="68"/>
      <c r="AB18" s="36"/>
      <c r="AC18" s="36"/>
      <c r="AD18" s="66"/>
      <c r="AE18" s="37"/>
      <c r="AF18" s="37"/>
      <c r="AG18" s="37"/>
      <c r="AH18" s="33"/>
      <c r="AI18" s="67"/>
      <c r="AJ18" s="35"/>
      <c r="AK18" s="57"/>
      <c r="AL18" s="43"/>
      <c r="AM18" s="68"/>
      <c r="AN18" s="36"/>
      <c r="AO18" s="36"/>
      <c r="AP18" s="66"/>
      <c r="AQ18" s="37"/>
      <c r="AR18" s="37"/>
      <c r="AS18" s="37"/>
      <c r="AT18" s="33"/>
      <c r="AU18" s="67"/>
      <c r="AV18" s="35"/>
      <c r="AW18" s="57"/>
      <c r="AX18" s="43"/>
      <c r="AY18" s="68"/>
      <c r="AZ18" s="36"/>
      <c r="BA18" s="36"/>
      <c r="BB18" s="66"/>
      <c r="BC18" s="37"/>
      <c r="BD18" s="37"/>
      <c r="BE18" s="37"/>
      <c r="BF18" s="33"/>
      <c r="BG18" s="67"/>
      <c r="BH18" s="35"/>
      <c r="BI18" s="57"/>
      <c r="BJ18" s="43"/>
      <c r="BK18" s="68"/>
      <c r="BL18" s="36"/>
      <c r="BM18" s="36"/>
      <c r="BN18" s="66"/>
      <c r="BO18" s="37"/>
      <c r="BP18" s="37"/>
      <c r="BQ18" s="37"/>
      <c r="BR18" s="33"/>
      <c r="BS18" s="67"/>
      <c r="BT18" s="35"/>
      <c r="BU18" s="57"/>
      <c r="BV18" s="43"/>
      <c r="BW18" s="68"/>
      <c r="BX18" s="36"/>
      <c r="BY18" s="36"/>
      <c r="BZ18" s="66"/>
      <c r="CA18" s="37"/>
      <c r="CB18" s="37"/>
      <c r="CC18" s="37"/>
      <c r="CD18" s="33"/>
      <c r="CE18" s="67"/>
      <c r="CF18" s="35"/>
      <c r="CG18" s="57"/>
      <c r="CH18" s="43"/>
      <c r="CI18" s="68"/>
      <c r="CJ18" s="36"/>
      <c r="CK18" s="36"/>
      <c r="CL18" s="66"/>
      <c r="CM18" s="37"/>
      <c r="CN18" s="37"/>
      <c r="CO18" s="37"/>
      <c r="CP18" s="33"/>
      <c r="CQ18" s="67"/>
      <c r="CR18" s="35"/>
      <c r="CS18" s="57"/>
      <c r="CT18" s="43"/>
      <c r="CU18" s="68"/>
      <c r="CV18" s="36"/>
      <c r="CW18" s="36"/>
      <c r="CX18" s="66"/>
      <c r="CY18" s="37"/>
      <c r="CZ18" s="37"/>
      <c r="DA18" s="37"/>
      <c r="DB18" s="33"/>
      <c r="DC18" s="67"/>
      <c r="DD18" s="35"/>
      <c r="DE18" s="57"/>
      <c r="DF18" s="43"/>
      <c r="DG18" s="68"/>
      <c r="DH18" s="36"/>
      <c r="DI18" s="36"/>
      <c r="DJ18" s="66"/>
      <c r="DK18" s="37"/>
      <c r="DL18" s="37"/>
      <c r="DM18" s="37"/>
      <c r="DN18" s="33"/>
      <c r="DO18" s="67"/>
      <c r="DP18" s="35"/>
      <c r="DQ18" s="57"/>
      <c r="DR18" s="43"/>
      <c r="DS18" s="68"/>
      <c r="DT18" s="36"/>
      <c r="DU18" s="36"/>
      <c r="DV18" s="66"/>
      <c r="DW18" s="37"/>
      <c r="DX18" s="37"/>
      <c r="DY18" s="37"/>
      <c r="DZ18" s="33"/>
      <c r="EA18" s="67"/>
      <c r="EB18" s="35"/>
      <c r="EC18" s="57"/>
      <c r="ED18" s="43"/>
      <c r="EE18" s="68"/>
      <c r="EF18" s="36"/>
      <c r="EG18" s="36"/>
      <c r="EH18" s="66"/>
      <c r="EI18" s="37"/>
      <c r="EJ18" s="37"/>
      <c r="EK18" s="37"/>
      <c r="EL18" s="33"/>
      <c r="EM18" s="67"/>
      <c r="EN18" s="35"/>
      <c r="EO18" s="57"/>
      <c r="EP18" s="43"/>
      <c r="EQ18" s="68"/>
      <c r="ER18" s="36"/>
      <c r="ES18" s="36"/>
      <c r="ET18" s="66"/>
      <c r="EU18" s="37"/>
      <c r="EV18" s="37"/>
      <c r="EW18" s="37"/>
      <c r="EX18" s="33"/>
      <c r="EY18" s="67"/>
      <c r="EZ18" s="35"/>
      <c r="FA18" s="57"/>
      <c r="FB18" s="43"/>
      <c r="FC18" s="68"/>
      <c r="FD18" s="36"/>
      <c r="FE18" s="36"/>
      <c r="FF18" s="66"/>
      <c r="FG18" s="37"/>
      <c r="FH18" s="37"/>
      <c r="FI18" s="37"/>
      <c r="FJ18" s="33"/>
      <c r="FK18" s="67"/>
      <c r="FL18" s="35"/>
      <c r="FM18" s="57"/>
      <c r="FN18" s="43"/>
      <c r="FO18" s="68"/>
      <c r="FP18" s="36"/>
      <c r="FQ18" s="36"/>
      <c r="FR18" s="66"/>
      <c r="FS18" s="37"/>
      <c r="FT18" s="37"/>
      <c r="FU18" s="37"/>
      <c r="FV18" s="33"/>
      <c r="FW18" s="67"/>
      <c r="FX18" s="35"/>
      <c r="FY18" s="57"/>
      <c r="FZ18" s="43"/>
      <c r="GA18" s="68"/>
      <c r="GB18" s="36"/>
      <c r="GC18" s="36"/>
      <c r="GD18" s="66"/>
      <c r="GE18" s="37"/>
      <c r="GF18" s="37"/>
      <c r="GG18" s="37"/>
      <c r="GH18" s="33"/>
      <c r="GI18" s="67"/>
      <c r="GJ18" s="35"/>
      <c r="GK18" s="57"/>
      <c r="GL18" s="43"/>
      <c r="GM18" s="68"/>
      <c r="GN18" s="36"/>
      <c r="GO18" s="36"/>
      <c r="GP18" s="66"/>
      <c r="GQ18" s="37"/>
      <c r="GR18" s="37"/>
      <c r="GS18" s="37"/>
      <c r="GT18" s="33"/>
      <c r="GU18" s="67"/>
      <c r="GV18" s="35"/>
      <c r="GW18" s="57"/>
      <c r="GX18" s="43"/>
      <c r="GY18" s="68"/>
      <c r="GZ18" s="36"/>
      <c r="HA18" s="36"/>
      <c r="HB18" s="66"/>
      <c r="HC18" s="37"/>
      <c r="HD18" s="37"/>
      <c r="HE18" s="37"/>
      <c r="HF18" s="33"/>
      <c r="HG18" s="67"/>
      <c r="HH18" s="35"/>
      <c r="HI18" s="57"/>
      <c r="HJ18" s="43"/>
      <c r="HK18" s="68"/>
      <c r="HL18" s="36"/>
      <c r="HM18" s="36"/>
      <c r="HN18" s="66"/>
      <c r="HO18" s="37"/>
      <c r="HP18" s="37"/>
      <c r="HQ18" s="37"/>
      <c r="HR18" s="33"/>
      <c r="HS18" s="67"/>
      <c r="HT18" s="35"/>
      <c r="HU18" s="57"/>
      <c r="HV18" s="43"/>
      <c r="HW18" s="68"/>
      <c r="HX18" s="36"/>
      <c r="HY18" s="36"/>
      <c r="HZ18" s="66"/>
      <c r="IA18" s="37"/>
      <c r="IB18" s="37"/>
      <c r="IC18" s="37"/>
      <c r="ID18" s="33"/>
      <c r="IE18" s="67"/>
      <c r="IF18" s="35"/>
      <c r="IG18" s="57"/>
      <c r="IH18" s="43"/>
      <c r="II18" s="68"/>
      <c r="IJ18" s="36"/>
      <c r="IK18" s="36"/>
      <c r="IL18" s="66"/>
      <c r="IM18" s="37"/>
      <c r="IN18" s="37"/>
      <c r="IO18" s="37"/>
      <c r="IP18" s="33"/>
      <c r="IQ18" s="67"/>
      <c r="IR18" s="35"/>
      <c r="IS18" s="57"/>
      <c r="IT18" s="43"/>
      <c r="IU18" s="68"/>
      <c r="IV18" s="36"/>
    </row>
    <row r="19" spans="1:256" s="69" customFormat="1" ht="27" customHeight="1" x14ac:dyDescent="0.25">
      <c r="A19" s="53">
        <v>1</v>
      </c>
      <c r="B19" s="62" t="s">
        <v>20</v>
      </c>
      <c r="C19" s="512" t="s">
        <v>11</v>
      </c>
      <c r="D19" s="45" t="e">
        <f>#REF!</f>
        <v>#REF!</v>
      </c>
      <c r="E19" s="45" t="e">
        <f>#REF!</f>
        <v>#REF!</v>
      </c>
      <c r="F19" s="46" t="e">
        <f>#REF!</f>
        <v>#REF!</v>
      </c>
      <c r="G19" s="47"/>
      <c r="H19" s="47" t="e">
        <f t="shared" si="0"/>
        <v>#REF!</v>
      </c>
      <c r="I19" s="47" t="e">
        <f>#REF!</f>
        <v>#REF!</v>
      </c>
      <c r="J19" s="48" t="e">
        <f t="shared" si="1"/>
        <v>#REF!</v>
      </c>
      <c r="K19" s="49">
        <v>3</v>
      </c>
      <c r="L19" s="55" t="s">
        <v>28</v>
      </c>
      <c r="M19" s="57"/>
      <c r="N19" s="43"/>
      <c r="O19" s="68"/>
      <c r="P19" s="36"/>
      <c r="Q19" s="36"/>
      <c r="R19" s="66"/>
      <c r="S19" s="37"/>
      <c r="T19" s="37"/>
      <c r="U19" s="37"/>
      <c r="V19" s="33"/>
      <c r="W19" s="67"/>
      <c r="X19" s="35"/>
      <c r="Y19" s="57"/>
      <c r="Z19" s="43"/>
      <c r="AA19" s="68"/>
      <c r="AB19" s="36"/>
      <c r="AC19" s="36"/>
      <c r="AD19" s="66"/>
      <c r="AE19" s="37"/>
      <c r="AF19" s="37"/>
      <c r="AG19" s="37"/>
      <c r="AH19" s="33"/>
      <c r="AI19" s="67"/>
      <c r="AJ19" s="35"/>
      <c r="AK19" s="57"/>
      <c r="AL19" s="43"/>
      <c r="AM19" s="68"/>
      <c r="AN19" s="36"/>
      <c r="AO19" s="36"/>
      <c r="AP19" s="66"/>
      <c r="AQ19" s="37"/>
      <c r="AR19" s="37"/>
      <c r="AS19" s="37"/>
      <c r="AT19" s="33"/>
      <c r="AU19" s="67"/>
      <c r="AV19" s="35"/>
      <c r="AW19" s="57"/>
      <c r="AX19" s="43"/>
      <c r="AY19" s="68"/>
      <c r="AZ19" s="36"/>
      <c r="BA19" s="36"/>
      <c r="BB19" s="66"/>
      <c r="BC19" s="37"/>
      <c r="BD19" s="37"/>
      <c r="BE19" s="37"/>
      <c r="BF19" s="33"/>
      <c r="BG19" s="67"/>
      <c r="BH19" s="35"/>
      <c r="BI19" s="57"/>
      <c r="BJ19" s="43"/>
      <c r="BK19" s="68"/>
      <c r="BL19" s="36"/>
      <c r="BM19" s="36"/>
      <c r="BN19" s="66"/>
      <c r="BO19" s="37"/>
      <c r="BP19" s="37"/>
      <c r="BQ19" s="37"/>
      <c r="BR19" s="33"/>
      <c r="BS19" s="67"/>
      <c r="BT19" s="35"/>
      <c r="BU19" s="57"/>
      <c r="BV19" s="43"/>
      <c r="BW19" s="68"/>
      <c r="BX19" s="36"/>
      <c r="BY19" s="36"/>
      <c r="BZ19" s="66"/>
      <c r="CA19" s="37"/>
      <c r="CB19" s="37"/>
      <c r="CC19" s="37"/>
      <c r="CD19" s="33"/>
      <c r="CE19" s="67"/>
      <c r="CF19" s="35"/>
      <c r="CG19" s="57"/>
      <c r="CH19" s="43"/>
      <c r="CI19" s="68"/>
      <c r="CJ19" s="36"/>
      <c r="CK19" s="36"/>
      <c r="CL19" s="66"/>
      <c r="CM19" s="37"/>
      <c r="CN19" s="37"/>
      <c r="CO19" s="37"/>
      <c r="CP19" s="33"/>
      <c r="CQ19" s="67"/>
      <c r="CR19" s="35"/>
      <c r="CS19" s="57"/>
      <c r="CT19" s="43"/>
      <c r="CU19" s="68"/>
      <c r="CV19" s="36"/>
      <c r="CW19" s="36"/>
      <c r="CX19" s="66"/>
      <c r="CY19" s="37"/>
      <c r="CZ19" s="37"/>
      <c r="DA19" s="37"/>
      <c r="DB19" s="33"/>
      <c r="DC19" s="67"/>
      <c r="DD19" s="35"/>
      <c r="DE19" s="57"/>
      <c r="DF19" s="43"/>
      <c r="DG19" s="68"/>
      <c r="DH19" s="36"/>
      <c r="DI19" s="36"/>
      <c r="DJ19" s="66"/>
      <c r="DK19" s="37"/>
      <c r="DL19" s="37"/>
      <c r="DM19" s="37"/>
      <c r="DN19" s="33"/>
      <c r="DO19" s="67"/>
      <c r="DP19" s="35"/>
      <c r="DQ19" s="57"/>
      <c r="DR19" s="43"/>
      <c r="DS19" s="68"/>
      <c r="DT19" s="36"/>
      <c r="DU19" s="36"/>
      <c r="DV19" s="66"/>
      <c r="DW19" s="37"/>
      <c r="DX19" s="37"/>
      <c r="DY19" s="37"/>
      <c r="DZ19" s="33"/>
      <c r="EA19" s="67"/>
      <c r="EB19" s="35"/>
      <c r="EC19" s="57"/>
      <c r="ED19" s="43"/>
      <c r="EE19" s="68"/>
      <c r="EF19" s="36"/>
      <c r="EG19" s="36"/>
      <c r="EH19" s="66"/>
      <c r="EI19" s="37"/>
      <c r="EJ19" s="37"/>
      <c r="EK19" s="37"/>
      <c r="EL19" s="33"/>
      <c r="EM19" s="67"/>
      <c r="EN19" s="35"/>
      <c r="EO19" s="57"/>
      <c r="EP19" s="43"/>
      <c r="EQ19" s="68"/>
      <c r="ER19" s="36"/>
      <c r="ES19" s="36"/>
      <c r="ET19" s="66"/>
      <c r="EU19" s="37"/>
      <c r="EV19" s="37"/>
      <c r="EW19" s="37"/>
      <c r="EX19" s="33"/>
      <c r="EY19" s="67"/>
      <c r="EZ19" s="35"/>
      <c r="FA19" s="57"/>
      <c r="FB19" s="43"/>
      <c r="FC19" s="68"/>
      <c r="FD19" s="36"/>
      <c r="FE19" s="36"/>
      <c r="FF19" s="66"/>
      <c r="FG19" s="37"/>
      <c r="FH19" s="37"/>
      <c r="FI19" s="37"/>
      <c r="FJ19" s="33"/>
      <c r="FK19" s="67"/>
      <c r="FL19" s="35"/>
      <c r="FM19" s="57"/>
      <c r="FN19" s="43"/>
      <c r="FO19" s="68"/>
      <c r="FP19" s="36"/>
      <c r="FQ19" s="36"/>
      <c r="FR19" s="66"/>
      <c r="FS19" s="37"/>
      <c r="FT19" s="37"/>
      <c r="FU19" s="37"/>
      <c r="FV19" s="33"/>
      <c r="FW19" s="67"/>
      <c r="FX19" s="35"/>
      <c r="FY19" s="57"/>
      <c r="FZ19" s="43"/>
      <c r="GA19" s="68"/>
      <c r="GB19" s="36"/>
      <c r="GC19" s="36"/>
      <c r="GD19" s="66"/>
      <c r="GE19" s="37"/>
      <c r="GF19" s="37"/>
      <c r="GG19" s="37"/>
      <c r="GH19" s="33"/>
      <c r="GI19" s="67"/>
      <c r="GJ19" s="35"/>
      <c r="GK19" s="57"/>
      <c r="GL19" s="43"/>
      <c r="GM19" s="68"/>
      <c r="GN19" s="36"/>
      <c r="GO19" s="36"/>
      <c r="GP19" s="66"/>
      <c r="GQ19" s="37"/>
      <c r="GR19" s="37"/>
      <c r="GS19" s="37"/>
      <c r="GT19" s="33"/>
      <c r="GU19" s="67"/>
      <c r="GV19" s="35"/>
      <c r="GW19" s="57"/>
      <c r="GX19" s="43"/>
      <c r="GY19" s="68"/>
      <c r="GZ19" s="36"/>
      <c r="HA19" s="36"/>
      <c r="HB19" s="66"/>
      <c r="HC19" s="37"/>
      <c r="HD19" s="37"/>
      <c r="HE19" s="37"/>
      <c r="HF19" s="33"/>
      <c r="HG19" s="67"/>
      <c r="HH19" s="35"/>
      <c r="HI19" s="57"/>
      <c r="HJ19" s="43"/>
      <c r="HK19" s="68"/>
      <c r="HL19" s="36"/>
      <c r="HM19" s="36"/>
      <c r="HN19" s="66"/>
      <c r="HO19" s="37"/>
      <c r="HP19" s="37"/>
      <c r="HQ19" s="37"/>
      <c r="HR19" s="33"/>
      <c r="HS19" s="67"/>
      <c r="HT19" s="35"/>
      <c r="HU19" s="57"/>
      <c r="HV19" s="43"/>
      <c r="HW19" s="68"/>
      <c r="HX19" s="36"/>
      <c r="HY19" s="36"/>
      <c r="HZ19" s="66"/>
      <c r="IA19" s="37"/>
      <c r="IB19" s="37"/>
      <c r="IC19" s="37"/>
      <c r="ID19" s="33"/>
      <c r="IE19" s="67"/>
      <c r="IF19" s="35"/>
      <c r="IG19" s="57"/>
      <c r="IH19" s="43"/>
      <c r="II19" s="68"/>
      <c r="IJ19" s="36"/>
      <c r="IK19" s="36"/>
      <c r="IL19" s="66"/>
      <c r="IM19" s="37"/>
      <c r="IN19" s="37"/>
      <c r="IO19" s="37"/>
      <c r="IP19" s="33"/>
      <c r="IQ19" s="67"/>
      <c r="IR19" s="35"/>
      <c r="IS19" s="57"/>
      <c r="IT19" s="43"/>
      <c r="IU19" s="68"/>
      <c r="IV19" s="36"/>
    </row>
    <row r="20" spans="1:256" s="69" customFormat="1" ht="51.75" customHeight="1" x14ac:dyDescent="0.25">
      <c r="A20" s="57">
        <v>2</v>
      </c>
      <c r="B20" s="63" t="s">
        <v>18</v>
      </c>
      <c r="C20" s="513"/>
      <c r="D20" s="36" t="e">
        <f>#REF!</f>
        <v>#REF!</v>
      </c>
      <c r="E20" s="36" t="e">
        <f>#REF!</f>
        <v>#REF!</v>
      </c>
      <c r="F20" s="66" t="e">
        <f>#REF!</f>
        <v>#REF!</v>
      </c>
      <c r="G20" s="37"/>
      <c r="H20" s="37" t="e">
        <f t="shared" si="0"/>
        <v>#REF!</v>
      </c>
      <c r="I20" s="37" t="e">
        <f>#REF!</f>
        <v>#REF!</v>
      </c>
      <c r="J20" s="33" t="e">
        <f t="shared" si="1"/>
        <v>#REF!</v>
      </c>
      <c r="K20" s="67">
        <v>1</v>
      </c>
      <c r="L20" s="35" t="s">
        <v>26</v>
      </c>
      <c r="M20" s="57"/>
      <c r="N20" s="43"/>
      <c r="O20" s="68"/>
      <c r="P20" s="36"/>
      <c r="Q20" s="36"/>
      <c r="R20" s="66"/>
      <c r="S20" s="37"/>
      <c r="T20" s="37"/>
      <c r="U20" s="37"/>
      <c r="V20" s="33"/>
      <c r="W20" s="67"/>
      <c r="X20" s="35"/>
      <c r="Y20" s="57"/>
      <c r="Z20" s="43"/>
      <c r="AA20" s="68"/>
      <c r="AB20" s="36"/>
      <c r="AC20" s="36"/>
      <c r="AD20" s="66"/>
      <c r="AE20" s="37"/>
      <c r="AF20" s="37"/>
      <c r="AG20" s="37"/>
      <c r="AH20" s="33"/>
      <c r="AI20" s="67"/>
      <c r="AJ20" s="35"/>
      <c r="AK20" s="57"/>
      <c r="AL20" s="43"/>
      <c r="AM20" s="68"/>
      <c r="AN20" s="36"/>
      <c r="AO20" s="36"/>
      <c r="AP20" s="66"/>
      <c r="AQ20" s="37"/>
      <c r="AR20" s="37"/>
      <c r="AS20" s="37"/>
      <c r="AT20" s="33"/>
      <c r="AU20" s="67"/>
      <c r="AV20" s="35"/>
      <c r="AW20" s="57"/>
      <c r="AX20" s="43"/>
      <c r="AY20" s="68"/>
      <c r="AZ20" s="36"/>
      <c r="BA20" s="36"/>
      <c r="BB20" s="66"/>
      <c r="BC20" s="37"/>
      <c r="BD20" s="37"/>
      <c r="BE20" s="37"/>
      <c r="BF20" s="33"/>
      <c r="BG20" s="67"/>
      <c r="BH20" s="35"/>
      <c r="BI20" s="57"/>
      <c r="BJ20" s="43"/>
      <c r="BK20" s="68"/>
      <c r="BL20" s="36"/>
      <c r="BM20" s="36"/>
      <c r="BN20" s="66"/>
      <c r="BO20" s="37"/>
      <c r="BP20" s="37"/>
      <c r="BQ20" s="37"/>
      <c r="BR20" s="33"/>
      <c r="BS20" s="67"/>
      <c r="BT20" s="35"/>
      <c r="BU20" s="57"/>
      <c r="BV20" s="43"/>
      <c r="BW20" s="68"/>
      <c r="BX20" s="36"/>
      <c r="BY20" s="36"/>
      <c r="BZ20" s="66"/>
      <c r="CA20" s="37"/>
      <c r="CB20" s="37"/>
      <c r="CC20" s="37"/>
      <c r="CD20" s="33"/>
      <c r="CE20" s="67"/>
      <c r="CF20" s="35"/>
      <c r="CG20" s="57"/>
      <c r="CH20" s="43"/>
      <c r="CI20" s="68"/>
      <c r="CJ20" s="36"/>
      <c r="CK20" s="36"/>
      <c r="CL20" s="66"/>
      <c r="CM20" s="37"/>
      <c r="CN20" s="37"/>
      <c r="CO20" s="37"/>
      <c r="CP20" s="33"/>
      <c r="CQ20" s="67"/>
      <c r="CR20" s="35"/>
      <c r="CS20" s="57"/>
      <c r="CT20" s="43"/>
      <c r="CU20" s="68"/>
      <c r="CV20" s="36"/>
      <c r="CW20" s="36"/>
      <c r="CX20" s="66"/>
      <c r="CY20" s="37"/>
      <c r="CZ20" s="37"/>
      <c r="DA20" s="37"/>
      <c r="DB20" s="33"/>
      <c r="DC20" s="67"/>
      <c r="DD20" s="35"/>
      <c r="DE20" s="57"/>
      <c r="DF20" s="43"/>
      <c r="DG20" s="68"/>
      <c r="DH20" s="36"/>
      <c r="DI20" s="36"/>
      <c r="DJ20" s="66"/>
      <c r="DK20" s="37"/>
      <c r="DL20" s="37"/>
      <c r="DM20" s="37"/>
      <c r="DN20" s="33"/>
      <c r="DO20" s="67"/>
      <c r="DP20" s="35"/>
      <c r="DQ20" s="57"/>
      <c r="DR20" s="43"/>
      <c r="DS20" s="68"/>
      <c r="DT20" s="36"/>
      <c r="DU20" s="36"/>
      <c r="DV20" s="66"/>
      <c r="DW20" s="37"/>
      <c r="DX20" s="37"/>
      <c r="DY20" s="37"/>
      <c r="DZ20" s="33"/>
      <c r="EA20" s="67"/>
      <c r="EB20" s="35"/>
      <c r="EC20" s="57"/>
      <c r="ED20" s="43"/>
      <c r="EE20" s="68"/>
      <c r="EF20" s="36"/>
      <c r="EG20" s="36"/>
      <c r="EH20" s="66"/>
      <c r="EI20" s="37"/>
      <c r="EJ20" s="37"/>
      <c r="EK20" s="37"/>
      <c r="EL20" s="33"/>
      <c r="EM20" s="67"/>
      <c r="EN20" s="35"/>
      <c r="EO20" s="57"/>
      <c r="EP20" s="43"/>
      <c r="EQ20" s="68"/>
      <c r="ER20" s="36"/>
      <c r="ES20" s="36"/>
      <c r="ET20" s="66"/>
      <c r="EU20" s="37"/>
      <c r="EV20" s="37"/>
      <c r="EW20" s="37"/>
      <c r="EX20" s="33"/>
      <c r="EY20" s="67"/>
      <c r="EZ20" s="35"/>
      <c r="FA20" s="57"/>
      <c r="FB20" s="43"/>
      <c r="FC20" s="68"/>
      <c r="FD20" s="36"/>
      <c r="FE20" s="36"/>
      <c r="FF20" s="66"/>
      <c r="FG20" s="37"/>
      <c r="FH20" s="37"/>
      <c r="FI20" s="37"/>
      <c r="FJ20" s="33"/>
      <c r="FK20" s="67"/>
      <c r="FL20" s="35"/>
      <c r="FM20" s="57"/>
      <c r="FN20" s="43"/>
      <c r="FO20" s="68"/>
      <c r="FP20" s="36"/>
      <c r="FQ20" s="36"/>
      <c r="FR20" s="66"/>
      <c r="FS20" s="37"/>
      <c r="FT20" s="37"/>
      <c r="FU20" s="37"/>
      <c r="FV20" s="33"/>
      <c r="FW20" s="67"/>
      <c r="FX20" s="35"/>
      <c r="FY20" s="57"/>
      <c r="FZ20" s="43"/>
      <c r="GA20" s="68"/>
      <c r="GB20" s="36"/>
      <c r="GC20" s="36"/>
      <c r="GD20" s="66"/>
      <c r="GE20" s="37"/>
      <c r="GF20" s="37"/>
      <c r="GG20" s="37"/>
      <c r="GH20" s="33"/>
      <c r="GI20" s="67"/>
      <c r="GJ20" s="35"/>
      <c r="GK20" s="57"/>
      <c r="GL20" s="43"/>
      <c r="GM20" s="68"/>
      <c r="GN20" s="36"/>
      <c r="GO20" s="36"/>
      <c r="GP20" s="66"/>
      <c r="GQ20" s="37"/>
      <c r="GR20" s="37"/>
      <c r="GS20" s="37"/>
      <c r="GT20" s="33"/>
      <c r="GU20" s="67"/>
      <c r="GV20" s="35"/>
      <c r="GW20" s="57"/>
      <c r="GX20" s="43"/>
      <c r="GY20" s="68"/>
      <c r="GZ20" s="36"/>
      <c r="HA20" s="36"/>
      <c r="HB20" s="66"/>
      <c r="HC20" s="37"/>
      <c r="HD20" s="37"/>
      <c r="HE20" s="37"/>
      <c r="HF20" s="33"/>
      <c r="HG20" s="67"/>
      <c r="HH20" s="35"/>
      <c r="HI20" s="57"/>
      <c r="HJ20" s="43"/>
      <c r="HK20" s="68"/>
      <c r="HL20" s="36"/>
      <c r="HM20" s="36"/>
      <c r="HN20" s="66"/>
      <c r="HO20" s="37"/>
      <c r="HP20" s="37"/>
      <c r="HQ20" s="37"/>
      <c r="HR20" s="33"/>
      <c r="HS20" s="67"/>
      <c r="HT20" s="35"/>
      <c r="HU20" s="57"/>
      <c r="HV20" s="43"/>
      <c r="HW20" s="68"/>
      <c r="HX20" s="36"/>
      <c r="HY20" s="36"/>
      <c r="HZ20" s="66"/>
      <c r="IA20" s="37"/>
      <c r="IB20" s="37"/>
      <c r="IC20" s="37"/>
      <c r="ID20" s="33"/>
      <c r="IE20" s="67"/>
      <c r="IF20" s="35"/>
      <c r="IG20" s="57"/>
      <c r="IH20" s="43"/>
      <c r="II20" s="68"/>
      <c r="IJ20" s="36"/>
      <c r="IK20" s="36"/>
      <c r="IL20" s="66"/>
      <c r="IM20" s="37"/>
      <c r="IN20" s="37"/>
      <c r="IO20" s="37"/>
      <c r="IP20" s="33"/>
      <c r="IQ20" s="67"/>
      <c r="IR20" s="35"/>
      <c r="IS20" s="57"/>
      <c r="IT20" s="43"/>
      <c r="IU20" s="68"/>
      <c r="IV20" s="36"/>
    </row>
    <row r="21" spans="1:256" s="69" customFormat="1" ht="30" customHeight="1" thickBot="1" x14ac:dyDescent="0.3">
      <c r="A21" s="59">
        <v>3</v>
      </c>
      <c r="B21" s="64" t="s">
        <v>17</v>
      </c>
      <c r="C21" s="514"/>
      <c r="D21" s="72" t="e">
        <f>#REF!</f>
        <v>#REF!</v>
      </c>
      <c r="E21" s="72" t="e">
        <f>#REF!</f>
        <v>#REF!</v>
      </c>
      <c r="F21" s="73" t="e">
        <f>#REF!</f>
        <v>#REF!</v>
      </c>
      <c r="G21" s="74"/>
      <c r="H21" s="74" t="e">
        <f t="shared" si="0"/>
        <v>#REF!</v>
      </c>
      <c r="I21" s="74" t="e">
        <f>#REF!</f>
        <v>#REF!</v>
      </c>
      <c r="J21" s="50" t="e">
        <f t="shared" si="1"/>
        <v>#REF!</v>
      </c>
      <c r="K21" s="75">
        <v>2</v>
      </c>
      <c r="L21" s="76" t="s">
        <v>29</v>
      </c>
      <c r="M21" s="57"/>
      <c r="N21" s="43"/>
      <c r="O21" s="68"/>
      <c r="P21" s="36"/>
      <c r="Q21" s="36"/>
      <c r="R21" s="66"/>
      <c r="S21" s="37"/>
      <c r="T21" s="37"/>
      <c r="U21" s="37"/>
      <c r="V21" s="33"/>
      <c r="W21" s="67"/>
      <c r="X21" s="35"/>
      <c r="Y21" s="57"/>
      <c r="Z21" s="43"/>
      <c r="AA21" s="68"/>
      <c r="AB21" s="36"/>
      <c r="AC21" s="36"/>
      <c r="AD21" s="66"/>
      <c r="AE21" s="37"/>
      <c r="AF21" s="37"/>
      <c r="AG21" s="37"/>
      <c r="AH21" s="33"/>
      <c r="AI21" s="67"/>
      <c r="AJ21" s="35"/>
      <c r="AK21" s="57"/>
      <c r="AL21" s="43"/>
      <c r="AM21" s="68"/>
      <c r="AN21" s="36"/>
      <c r="AO21" s="36"/>
      <c r="AP21" s="66"/>
      <c r="AQ21" s="37"/>
      <c r="AR21" s="37"/>
      <c r="AS21" s="37"/>
      <c r="AT21" s="33"/>
      <c r="AU21" s="67"/>
      <c r="AV21" s="35"/>
      <c r="AW21" s="57"/>
      <c r="AX21" s="43"/>
      <c r="AY21" s="68"/>
      <c r="AZ21" s="36"/>
      <c r="BA21" s="36"/>
      <c r="BB21" s="66"/>
      <c r="BC21" s="37"/>
      <c r="BD21" s="37"/>
      <c r="BE21" s="37"/>
      <c r="BF21" s="33"/>
      <c r="BG21" s="67"/>
      <c r="BH21" s="35"/>
      <c r="BI21" s="57"/>
      <c r="BJ21" s="43"/>
      <c r="BK21" s="68"/>
      <c r="BL21" s="36"/>
      <c r="BM21" s="36"/>
      <c r="BN21" s="66"/>
      <c r="BO21" s="37"/>
      <c r="BP21" s="37"/>
      <c r="BQ21" s="37"/>
      <c r="BR21" s="33"/>
      <c r="BS21" s="67"/>
      <c r="BT21" s="35"/>
      <c r="BU21" s="57"/>
      <c r="BV21" s="43"/>
      <c r="BW21" s="68"/>
      <c r="BX21" s="36"/>
      <c r="BY21" s="36"/>
      <c r="BZ21" s="66"/>
      <c r="CA21" s="37"/>
      <c r="CB21" s="37"/>
      <c r="CC21" s="37"/>
      <c r="CD21" s="33"/>
      <c r="CE21" s="67"/>
      <c r="CF21" s="35"/>
      <c r="CG21" s="57"/>
      <c r="CH21" s="43"/>
      <c r="CI21" s="68"/>
      <c r="CJ21" s="36"/>
      <c r="CK21" s="36"/>
      <c r="CL21" s="66"/>
      <c r="CM21" s="37"/>
      <c r="CN21" s="37"/>
      <c r="CO21" s="37"/>
      <c r="CP21" s="33"/>
      <c r="CQ21" s="67"/>
      <c r="CR21" s="35"/>
      <c r="CS21" s="57"/>
      <c r="CT21" s="43"/>
      <c r="CU21" s="68"/>
      <c r="CV21" s="36"/>
      <c r="CW21" s="36"/>
      <c r="CX21" s="66"/>
      <c r="CY21" s="37"/>
      <c r="CZ21" s="37"/>
      <c r="DA21" s="37"/>
      <c r="DB21" s="33"/>
      <c r="DC21" s="67"/>
      <c r="DD21" s="35"/>
      <c r="DE21" s="57"/>
      <c r="DF21" s="43"/>
      <c r="DG21" s="68"/>
      <c r="DH21" s="36"/>
      <c r="DI21" s="36"/>
      <c r="DJ21" s="66"/>
      <c r="DK21" s="37"/>
      <c r="DL21" s="37"/>
      <c r="DM21" s="37"/>
      <c r="DN21" s="33"/>
      <c r="DO21" s="67"/>
      <c r="DP21" s="35"/>
      <c r="DQ21" s="57"/>
      <c r="DR21" s="43"/>
      <c r="DS21" s="68"/>
      <c r="DT21" s="36"/>
      <c r="DU21" s="36"/>
      <c r="DV21" s="66"/>
      <c r="DW21" s="37"/>
      <c r="DX21" s="37"/>
      <c r="DY21" s="37"/>
      <c r="DZ21" s="33"/>
      <c r="EA21" s="67"/>
      <c r="EB21" s="35"/>
      <c r="EC21" s="57"/>
      <c r="ED21" s="43"/>
      <c r="EE21" s="68"/>
      <c r="EF21" s="36"/>
      <c r="EG21" s="36"/>
      <c r="EH21" s="66"/>
      <c r="EI21" s="37"/>
      <c r="EJ21" s="37"/>
      <c r="EK21" s="37"/>
      <c r="EL21" s="33"/>
      <c r="EM21" s="67"/>
      <c r="EN21" s="35"/>
      <c r="EO21" s="57"/>
      <c r="EP21" s="43"/>
      <c r="EQ21" s="68"/>
      <c r="ER21" s="36"/>
      <c r="ES21" s="36"/>
      <c r="ET21" s="66"/>
      <c r="EU21" s="37"/>
      <c r="EV21" s="37"/>
      <c r="EW21" s="37"/>
      <c r="EX21" s="33"/>
      <c r="EY21" s="67"/>
      <c r="EZ21" s="35"/>
      <c r="FA21" s="57"/>
      <c r="FB21" s="43"/>
      <c r="FC21" s="68"/>
      <c r="FD21" s="36"/>
      <c r="FE21" s="36"/>
      <c r="FF21" s="66"/>
      <c r="FG21" s="37"/>
      <c r="FH21" s="37"/>
      <c r="FI21" s="37"/>
      <c r="FJ21" s="33"/>
      <c r="FK21" s="67"/>
      <c r="FL21" s="35"/>
      <c r="FM21" s="57"/>
      <c r="FN21" s="43"/>
      <c r="FO21" s="68"/>
      <c r="FP21" s="36"/>
      <c r="FQ21" s="36"/>
      <c r="FR21" s="66"/>
      <c r="FS21" s="37"/>
      <c r="FT21" s="37"/>
      <c r="FU21" s="37"/>
      <c r="FV21" s="33"/>
      <c r="FW21" s="67"/>
      <c r="FX21" s="35"/>
      <c r="FY21" s="57"/>
      <c r="FZ21" s="43"/>
      <c r="GA21" s="68"/>
      <c r="GB21" s="36"/>
      <c r="GC21" s="36"/>
      <c r="GD21" s="66"/>
      <c r="GE21" s="37"/>
      <c r="GF21" s="37"/>
      <c r="GG21" s="37"/>
      <c r="GH21" s="33"/>
      <c r="GI21" s="67"/>
      <c r="GJ21" s="35"/>
      <c r="GK21" s="57"/>
      <c r="GL21" s="43"/>
      <c r="GM21" s="68"/>
      <c r="GN21" s="36"/>
      <c r="GO21" s="36"/>
      <c r="GP21" s="66"/>
      <c r="GQ21" s="37"/>
      <c r="GR21" s="37"/>
      <c r="GS21" s="37"/>
      <c r="GT21" s="33"/>
      <c r="GU21" s="67"/>
      <c r="GV21" s="35"/>
      <c r="GW21" s="57"/>
      <c r="GX21" s="43"/>
      <c r="GY21" s="68"/>
      <c r="GZ21" s="36"/>
      <c r="HA21" s="36"/>
      <c r="HB21" s="66"/>
      <c r="HC21" s="37"/>
      <c r="HD21" s="37"/>
      <c r="HE21" s="37"/>
      <c r="HF21" s="33"/>
      <c r="HG21" s="67"/>
      <c r="HH21" s="35"/>
      <c r="HI21" s="57"/>
      <c r="HJ21" s="43"/>
      <c r="HK21" s="68"/>
      <c r="HL21" s="36"/>
      <c r="HM21" s="36"/>
      <c r="HN21" s="66"/>
      <c r="HO21" s="37"/>
      <c r="HP21" s="37"/>
      <c r="HQ21" s="37"/>
      <c r="HR21" s="33"/>
      <c r="HS21" s="67"/>
      <c r="HT21" s="35"/>
      <c r="HU21" s="57"/>
      <c r="HV21" s="43"/>
      <c r="HW21" s="68"/>
      <c r="HX21" s="36"/>
      <c r="HY21" s="36"/>
      <c r="HZ21" s="66"/>
      <c r="IA21" s="37"/>
      <c r="IB21" s="37"/>
      <c r="IC21" s="37"/>
      <c r="ID21" s="33"/>
      <c r="IE21" s="67"/>
      <c r="IF21" s="35"/>
      <c r="IG21" s="57"/>
      <c r="IH21" s="43"/>
      <c r="II21" s="68"/>
      <c r="IJ21" s="36"/>
      <c r="IK21" s="36"/>
      <c r="IL21" s="66"/>
      <c r="IM21" s="37"/>
      <c r="IN21" s="37"/>
      <c r="IO21" s="37"/>
      <c r="IP21" s="33"/>
      <c r="IQ21" s="67"/>
      <c r="IR21" s="35"/>
      <c r="IS21" s="57"/>
      <c r="IT21" s="43"/>
      <c r="IU21" s="68"/>
      <c r="IV21" s="36"/>
    </row>
    <row r="22" spans="1:256" s="69" customFormat="1" x14ac:dyDescent="0.25">
      <c r="A22" s="53">
        <v>1</v>
      </c>
      <c r="B22" s="62" t="s">
        <v>20</v>
      </c>
      <c r="C22" s="512" t="s">
        <v>12</v>
      </c>
      <c r="D22" s="45" t="e">
        <f>#REF!</f>
        <v>#REF!</v>
      </c>
      <c r="E22" s="45" t="e">
        <f>#REF!</f>
        <v>#REF!</v>
      </c>
      <c r="F22" s="46" t="e">
        <f>#REF!</f>
        <v>#REF!</v>
      </c>
      <c r="G22" s="47"/>
      <c r="H22" s="47" t="e">
        <f t="shared" si="0"/>
        <v>#REF!</v>
      </c>
      <c r="I22" s="47" t="e">
        <f>#REF!</f>
        <v>#REF!</v>
      </c>
      <c r="J22" s="48" t="e">
        <f t="shared" si="1"/>
        <v>#REF!</v>
      </c>
      <c r="K22" s="49">
        <v>2</v>
      </c>
      <c r="L22" s="55"/>
      <c r="M22" s="57"/>
      <c r="N22" s="43"/>
      <c r="O22" s="68"/>
      <c r="P22" s="36"/>
      <c r="Q22" s="36"/>
      <c r="R22" s="66"/>
      <c r="S22" s="37"/>
      <c r="T22" s="37"/>
      <c r="U22" s="37"/>
      <c r="V22" s="33"/>
      <c r="W22" s="67"/>
      <c r="X22" s="35"/>
      <c r="Y22" s="57"/>
      <c r="Z22" s="43"/>
      <c r="AA22" s="68"/>
      <c r="AB22" s="36"/>
      <c r="AC22" s="36"/>
      <c r="AD22" s="66"/>
      <c r="AE22" s="37"/>
      <c r="AF22" s="37"/>
      <c r="AG22" s="37"/>
      <c r="AH22" s="33"/>
      <c r="AI22" s="67"/>
      <c r="AJ22" s="35"/>
      <c r="AK22" s="57"/>
      <c r="AL22" s="43"/>
      <c r="AM22" s="68"/>
      <c r="AN22" s="36"/>
      <c r="AO22" s="36"/>
      <c r="AP22" s="66"/>
      <c r="AQ22" s="37"/>
      <c r="AR22" s="37"/>
      <c r="AS22" s="37"/>
      <c r="AT22" s="33"/>
      <c r="AU22" s="67"/>
      <c r="AV22" s="35"/>
      <c r="AW22" s="57"/>
      <c r="AX22" s="43"/>
      <c r="AY22" s="68"/>
      <c r="AZ22" s="36"/>
      <c r="BA22" s="36"/>
      <c r="BB22" s="66"/>
      <c r="BC22" s="37"/>
      <c r="BD22" s="37"/>
      <c r="BE22" s="37"/>
      <c r="BF22" s="33"/>
      <c r="BG22" s="67"/>
      <c r="BH22" s="35"/>
      <c r="BI22" s="57"/>
      <c r="BJ22" s="43"/>
      <c r="BK22" s="68"/>
      <c r="BL22" s="36"/>
      <c r="BM22" s="36"/>
      <c r="BN22" s="66"/>
      <c r="BO22" s="37"/>
      <c r="BP22" s="37"/>
      <c r="BQ22" s="37"/>
      <c r="BR22" s="33"/>
      <c r="BS22" s="67"/>
      <c r="BT22" s="35"/>
      <c r="BU22" s="57"/>
      <c r="BV22" s="43"/>
      <c r="BW22" s="68"/>
      <c r="BX22" s="36"/>
      <c r="BY22" s="36"/>
      <c r="BZ22" s="66"/>
      <c r="CA22" s="37"/>
      <c r="CB22" s="37"/>
      <c r="CC22" s="37"/>
      <c r="CD22" s="33"/>
      <c r="CE22" s="67"/>
      <c r="CF22" s="35"/>
      <c r="CG22" s="57"/>
      <c r="CH22" s="43"/>
      <c r="CI22" s="68"/>
      <c r="CJ22" s="36"/>
      <c r="CK22" s="36"/>
      <c r="CL22" s="66"/>
      <c r="CM22" s="37"/>
      <c r="CN22" s="37"/>
      <c r="CO22" s="37"/>
      <c r="CP22" s="33"/>
      <c r="CQ22" s="67"/>
      <c r="CR22" s="35"/>
      <c r="CS22" s="57"/>
      <c r="CT22" s="43"/>
      <c r="CU22" s="68"/>
      <c r="CV22" s="36"/>
      <c r="CW22" s="36"/>
      <c r="CX22" s="66"/>
      <c r="CY22" s="37"/>
      <c r="CZ22" s="37"/>
      <c r="DA22" s="37"/>
      <c r="DB22" s="33"/>
      <c r="DC22" s="67"/>
      <c r="DD22" s="35"/>
      <c r="DE22" s="57"/>
      <c r="DF22" s="43"/>
      <c r="DG22" s="68"/>
      <c r="DH22" s="36"/>
      <c r="DI22" s="36"/>
      <c r="DJ22" s="66"/>
      <c r="DK22" s="37"/>
      <c r="DL22" s="37"/>
      <c r="DM22" s="37"/>
      <c r="DN22" s="33"/>
      <c r="DO22" s="67"/>
      <c r="DP22" s="35"/>
      <c r="DQ22" s="57"/>
      <c r="DR22" s="43"/>
      <c r="DS22" s="68"/>
      <c r="DT22" s="36"/>
      <c r="DU22" s="36"/>
      <c r="DV22" s="66"/>
      <c r="DW22" s="37"/>
      <c r="DX22" s="37"/>
      <c r="DY22" s="37"/>
      <c r="DZ22" s="33"/>
      <c r="EA22" s="67"/>
      <c r="EB22" s="35"/>
      <c r="EC22" s="57"/>
      <c r="ED22" s="43"/>
      <c r="EE22" s="68"/>
      <c r="EF22" s="36"/>
      <c r="EG22" s="36"/>
      <c r="EH22" s="66"/>
      <c r="EI22" s="37"/>
      <c r="EJ22" s="37"/>
      <c r="EK22" s="37"/>
      <c r="EL22" s="33"/>
      <c r="EM22" s="67"/>
      <c r="EN22" s="35"/>
      <c r="EO22" s="57"/>
      <c r="EP22" s="43"/>
      <c r="EQ22" s="68"/>
      <c r="ER22" s="36"/>
      <c r="ES22" s="36"/>
      <c r="ET22" s="66"/>
      <c r="EU22" s="37"/>
      <c r="EV22" s="37"/>
      <c r="EW22" s="37"/>
      <c r="EX22" s="33"/>
      <c r="EY22" s="67"/>
      <c r="EZ22" s="35"/>
      <c r="FA22" s="57"/>
      <c r="FB22" s="43"/>
      <c r="FC22" s="68"/>
      <c r="FD22" s="36"/>
      <c r="FE22" s="36"/>
      <c r="FF22" s="66"/>
      <c r="FG22" s="37"/>
      <c r="FH22" s="37"/>
      <c r="FI22" s="37"/>
      <c r="FJ22" s="33"/>
      <c r="FK22" s="67"/>
      <c r="FL22" s="35"/>
      <c r="FM22" s="57"/>
      <c r="FN22" s="43"/>
      <c r="FO22" s="68"/>
      <c r="FP22" s="36"/>
      <c r="FQ22" s="36"/>
      <c r="FR22" s="66"/>
      <c r="FS22" s="37"/>
      <c r="FT22" s="37"/>
      <c r="FU22" s="37"/>
      <c r="FV22" s="33"/>
      <c r="FW22" s="67"/>
      <c r="FX22" s="35"/>
      <c r="FY22" s="57"/>
      <c r="FZ22" s="43"/>
      <c r="GA22" s="68"/>
      <c r="GB22" s="36"/>
      <c r="GC22" s="36"/>
      <c r="GD22" s="66"/>
      <c r="GE22" s="37"/>
      <c r="GF22" s="37"/>
      <c r="GG22" s="37"/>
      <c r="GH22" s="33"/>
      <c r="GI22" s="67"/>
      <c r="GJ22" s="35"/>
      <c r="GK22" s="57"/>
      <c r="GL22" s="43"/>
      <c r="GM22" s="68"/>
      <c r="GN22" s="36"/>
      <c r="GO22" s="36"/>
      <c r="GP22" s="66"/>
      <c r="GQ22" s="37"/>
      <c r="GR22" s="37"/>
      <c r="GS22" s="37"/>
      <c r="GT22" s="33"/>
      <c r="GU22" s="67"/>
      <c r="GV22" s="35"/>
      <c r="GW22" s="57"/>
      <c r="GX22" s="43"/>
      <c r="GY22" s="68"/>
      <c r="GZ22" s="36"/>
      <c r="HA22" s="36"/>
      <c r="HB22" s="66"/>
      <c r="HC22" s="37"/>
      <c r="HD22" s="37"/>
      <c r="HE22" s="37"/>
      <c r="HF22" s="33"/>
      <c r="HG22" s="67"/>
      <c r="HH22" s="35"/>
      <c r="HI22" s="57"/>
      <c r="HJ22" s="43"/>
      <c r="HK22" s="68"/>
      <c r="HL22" s="36"/>
      <c r="HM22" s="36"/>
      <c r="HN22" s="66"/>
      <c r="HO22" s="37"/>
      <c r="HP22" s="37"/>
      <c r="HQ22" s="37"/>
      <c r="HR22" s="33"/>
      <c r="HS22" s="67"/>
      <c r="HT22" s="35"/>
      <c r="HU22" s="57"/>
      <c r="HV22" s="43"/>
      <c r="HW22" s="68"/>
      <c r="HX22" s="36"/>
      <c r="HY22" s="36"/>
      <c r="HZ22" s="66"/>
      <c r="IA22" s="37"/>
      <c r="IB22" s="37"/>
      <c r="IC22" s="37"/>
      <c r="ID22" s="33"/>
      <c r="IE22" s="67"/>
      <c r="IF22" s="35"/>
      <c r="IG22" s="57"/>
      <c r="IH22" s="43"/>
      <c r="II22" s="68"/>
      <c r="IJ22" s="36"/>
      <c r="IK22" s="36"/>
      <c r="IL22" s="66"/>
      <c r="IM22" s="37"/>
      <c r="IN22" s="37"/>
      <c r="IO22" s="37"/>
      <c r="IP22" s="33"/>
      <c r="IQ22" s="67"/>
      <c r="IR22" s="35"/>
      <c r="IS22" s="57"/>
      <c r="IT22" s="43"/>
      <c r="IU22" s="68"/>
      <c r="IV22" s="36"/>
    </row>
    <row r="23" spans="1:256" s="69" customFormat="1" ht="72" customHeight="1" x14ac:dyDescent="0.25">
      <c r="A23" s="70">
        <v>2</v>
      </c>
      <c r="B23" s="63" t="s">
        <v>18</v>
      </c>
      <c r="C23" s="513"/>
      <c r="D23" s="36" t="e">
        <f>#REF!</f>
        <v>#REF!</v>
      </c>
      <c r="E23" s="36" t="e">
        <f>#REF!</f>
        <v>#REF!</v>
      </c>
      <c r="F23" s="66" t="e">
        <f>#REF!</f>
        <v>#REF!</v>
      </c>
      <c r="G23" s="37"/>
      <c r="H23" s="37" t="e">
        <f t="shared" si="0"/>
        <v>#REF!</v>
      </c>
      <c r="I23" s="37" t="e">
        <f>#REF!</f>
        <v>#REF!</v>
      </c>
      <c r="J23" s="33" t="e">
        <f t="shared" si="1"/>
        <v>#REF!</v>
      </c>
      <c r="K23" s="67">
        <v>1</v>
      </c>
      <c r="L23" s="35" t="s">
        <v>30</v>
      </c>
      <c r="M23" s="57"/>
      <c r="N23" s="43"/>
      <c r="O23" s="68"/>
      <c r="P23" s="36"/>
      <c r="Q23" s="36"/>
      <c r="R23" s="66"/>
      <c r="S23" s="37"/>
      <c r="T23" s="37"/>
      <c r="U23" s="37"/>
      <c r="V23" s="33"/>
      <c r="W23" s="67"/>
      <c r="X23" s="35"/>
      <c r="Y23" s="57"/>
      <c r="Z23" s="43"/>
      <c r="AA23" s="68"/>
      <c r="AB23" s="36"/>
      <c r="AC23" s="36"/>
      <c r="AD23" s="66"/>
      <c r="AE23" s="37"/>
      <c r="AF23" s="37"/>
      <c r="AG23" s="37"/>
      <c r="AH23" s="33"/>
      <c r="AI23" s="67"/>
      <c r="AJ23" s="35"/>
      <c r="AK23" s="57"/>
      <c r="AL23" s="43"/>
      <c r="AM23" s="68"/>
      <c r="AN23" s="36"/>
      <c r="AO23" s="36"/>
      <c r="AP23" s="66"/>
      <c r="AQ23" s="37"/>
      <c r="AR23" s="37"/>
      <c r="AS23" s="37"/>
      <c r="AT23" s="33"/>
      <c r="AU23" s="67"/>
      <c r="AV23" s="35"/>
      <c r="AW23" s="57"/>
      <c r="AX23" s="43"/>
      <c r="AY23" s="68"/>
      <c r="AZ23" s="36"/>
      <c r="BA23" s="36"/>
      <c r="BB23" s="66"/>
      <c r="BC23" s="37"/>
      <c r="BD23" s="37"/>
      <c r="BE23" s="37"/>
      <c r="BF23" s="33"/>
      <c r="BG23" s="67"/>
      <c r="BH23" s="35"/>
      <c r="BI23" s="57"/>
      <c r="BJ23" s="43"/>
      <c r="BK23" s="68"/>
      <c r="BL23" s="36"/>
      <c r="BM23" s="36"/>
      <c r="BN23" s="66"/>
      <c r="BO23" s="37"/>
      <c r="BP23" s="37"/>
      <c r="BQ23" s="37"/>
      <c r="BR23" s="33"/>
      <c r="BS23" s="67"/>
      <c r="BT23" s="35"/>
      <c r="BU23" s="57"/>
      <c r="BV23" s="43"/>
      <c r="BW23" s="68"/>
      <c r="BX23" s="36"/>
      <c r="BY23" s="36"/>
      <c r="BZ23" s="66"/>
      <c r="CA23" s="37"/>
      <c r="CB23" s="37"/>
      <c r="CC23" s="37"/>
      <c r="CD23" s="33"/>
      <c r="CE23" s="67"/>
      <c r="CF23" s="35"/>
      <c r="CG23" s="57"/>
      <c r="CH23" s="43"/>
      <c r="CI23" s="68"/>
      <c r="CJ23" s="36"/>
      <c r="CK23" s="36"/>
      <c r="CL23" s="66"/>
      <c r="CM23" s="37"/>
      <c r="CN23" s="37"/>
      <c r="CO23" s="37"/>
      <c r="CP23" s="33"/>
      <c r="CQ23" s="67"/>
      <c r="CR23" s="35"/>
      <c r="CS23" s="57"/>
      <c r="CT23" s="43"/>
      <c r="CU23" s="68"/>
      <c r="CV23" s="36"/>
      <c r="CW23" s="36"/>
      <c r="CX23" s="66"/>
      <c r="CY23" s="37"/>
      <c r="CZ23" s="37"/>
      <c r="DA23" s="37"/>
      <c r="DB23" s="33"/>
      <c r="DC23" s="67"/>
      <c r="DD23" s="35"/>
      <c r="DE23" s="57"/>
      <c r="DF23" s="43"/>
      <c r="DG23" s="68"/>
      <c r="DH23" s="36"/>
      <c r="DI23" s="36"/>
      <c r="DJ23" s="66"/>
      <c r="DK23" s="37"/>
      <c r="DL23" s="37"/>
      <c r="DM23" s="37"/>
      <c r="DN23" s="33"/>
      <c r="DO23" s="67"/>
      <c r="DP23" s="35"/>
      <c r="DQ23" s="57"/>
      <c r="DR23" s="43"/>
      <c r="DS23" s="68"/>
      <c r="DT23" s="36"/>
      <c r="DU23" s="36"/>
      <c r="DV23" s="66"/>
      <c r="DW23" s="37"/>
      <c r="DX23" s="37"/>
      <c r="DY23" s="37"/>
      <c r="DZ23" s="33"/>
      <c r="EA23" s="67"/>
      <c r="EB23" s="35"/>
      <c r="EC23" s="57"/>
      <c r="ED23" s="43"/>
      <c r="EE23" s="68"/>
      <c r="EF23" s="36"/>
      <c r="EG23" s="36"/>
      <c r="EH23" s="66"/>
      <c r="EI23" s="37"/>
      <c r="EJ23" s="37"/>
      <c r="EK23" s="37"/>
      <c r="EL23" s="33"/>
      <c r="EM23" s="67"/>
      <c r="EN23" s="35"/>
      <c r="EO23" s="57"/>
      <c r="EP23" s="43"/>
      <c r="EQ23" s="68"/>
      <c r="ER23" s="36"/>
      <c r="ES23" s="36"/>
      <c r="ET23" s="66"/>
      <c r="EU23" s="37"/>
      <c r="EV23" s="37"/>
      <c r="EW23" s="37"/>
      <c r="EX23" s="33"/>
      <c r="EY23" s="67"/>
      <c r="EZ23" s="35"/>
      <c r="FA23" s="57"/>
      <c r="FB23" s="43"/>
      <c r="FC23" s="68"/>
      <c r="FD23" s="36"/>
      <c r="FE23" s="36"/>
      <c r="FF23" s="66"/>
      <c r="FG23" s="37"/>
      <c r="FH23" s="37"/>
      <c r="FI23" s="37"/>
      <c r="FJ23" s="33"/>
      <c r="FK23" s="67"/>
      <c r="FL23" s="35"/>
      <c r="FM23" s="57"/>
      <c r="FN23" s="43"/>
      <c r="FO23" s="68"/>
      <c r="FP23" s="36"/>
      <c r="FQ23" s="36"/>
      <c r="FR23" s="66"/>
      <c r="FS23" s="37"/>
      <c r="FT23" s="37"/>
      <c r="FU23" s="37"/>
      <c r="FV23" s="33"/>
      <c r="FW23" s="67"/>
      <c r="FX23" s="35"/>
      <c r="FY23" s="57"/>
      <c r="FZ23" s="43"/>
      <c r="GA23" s="68"/>
      <c r="GB23" s="36"/>
      <c r="GC23" s="36"/>
      <c r="GD23" s="66"/>
      <c r="GE23" s="37"/>
      <c r="GF23" s="37"/>
      <c r="GG23" s="37"/>
      <c r="GH23" s="33"/>
      <c r="GI23" s="67"/>
      <c r="GJ23" s="35"/>
      <c r="GK23" s="57"/>
      <c r="GL23" s="43"/>
      <c r="GM23" s="68"/>
      <c r="GN23" s="36"/>
      <c r="GO23" s="36"/>
      <c r="GP23" s="66"/>
      <c r="GQ23" s="37"/>
      <c r="GR23" s="37"/>
      <c r="GS23" s="37"/>
      <c r="GT23" s="33"/>
      <c r="GU23" s="67"/>
      <c r="GV23" s="35"/>
      <c r="GW23" s="57"/>
      <c r="GX23" s="43"/>
      <c r="GY23" s="68"/>
      <c r="GZ23" s="36"/>
      <c r="HA23" s="36"/>
      <c r="HB23" s="66"/>
      <c r="HC23" s="37"/>
      <c r="HD23" s="37"/>
      <c r="HE23" s="37"/>
      <c r="HF23" s="33"/>
      <c r="HG23" s="67"/>
      <c r="HH23" s="35"/>
      <c r="HI23" s="57"/>
      <c r="HJ23" s="43"/>
      <c r="HK23" s="68"/>
      <c r="HL23" s="36"/>
      <c r="HM23" s="36"/>
      <c r="HN23" s="66"/>
      <c r="HO23" s="37"/>
      <c r="HP23" s="37"/>
      <c r="HQ23" s="37"/>
      <c r="HR23" s="33"/>
      <c r="HS23" s="67"/>
      <c r="HT23" s="35"/>
      <c r="HU23" s="57"/>
      <c r="HV23" s="43"/>
      <c r="HW23" s="68"/>
      <c r="HX23" s="36"/>
      <c r="HY23" s="36"/>
      <c r="HZ23" s="66"/>
      <c r="IA23" s="37"/>
      <c r="IB23" s="37"/>
      <c r="IC23" s="37"/>
      <c r="ID23" s="33"/>
      <c r="IE23" s="67"/>
      <c r="IF23" s="35"/>
      <c r="IG23" s="57"/>
      <c r="IH23" s="43"/>
      <c r="II23" s="68"/>
      <c r="IJ23" s="36"/>
      <c r="IK23" s="36"/>
      <c r="IL23" s="66"/>
      <c r="IM23" s="37"/>
      <c r="IN23" s="37"/>
      <c r="IO23" s="37"/>
      <c r="IP23" s="33"/>
      <c r="IQ23" s="67"/>
      <c r="IR23" s="35"/>
      <c r="IS23" s="57"/>
      <c r="IT23" s="43"/>
      <c r="IU23" s="68"/>
      <c r="IV23" s="36"/>
    </row>
    <row r="24" spans="1:256" s="69" customFormat="1" ht="14.25" thickBot="1" x14ac:dyDescent="0.3">
      <c r="A24" s="77">
        <v>3</v>
      </c>
      <c r="B24" s="64" t="s">
        <v>17</v>
      </c>
      <c r="C24" s="514"/>
      <c r="D24" s="72" t="e">
        <f>#REF!</f>
        <v>#REF!</v>
      </c>
      <c r="E24" s="72" t="e">
        <f>#REF!</f>
        <v>#REF!</v>
      </c>
      <c r="F24" s="73" t="e">
        <f>#REF!</f>
        <v>#REF!</v>
      </c>
      <c r="G24" s="74"/>
      <c r="H24" s="74" t="e">
        <f t="shared" ref="H24:H36" si="2">SUM(D24:G24)</f>
        <v>#REF!</v>
      </c>
      <c r="I24" s="74" t="e">
        <f>#REF!</f>
        <v>#REF!</v>
      </c>
      <c r="J24" s="50" t="e">
        <f t="shared" ref="J24:J30" si="3">IF(M24="X","RECHAZADO",+H24+I24)</f>
        <v>#REF!</v>
      </c>
      <c r="K24" s="75">
        <v>3</v>
      </c>
      <c r="L24" s="76"/>
      <c r="M24" s="57"/>
      <c r="N24" s="43"/>
      <c r="O24" s="68"/>
      <c r="P24" s="36"/>
      <c r="Q24" s="36"/>
      <c r="R24" s="66"/>
      <c r="S24" s="37"/>
      <c r="T24" s="37"/>
      <c r="U24" s="37"/>
      <c r="V24" s="33"/>
      <c r="W24" s="67"/>
      <c r="X24" s="35"/>
      <c r="Y24" s="57"/>
      <c r="Z24" s="43"/>
      <c r="AA24" s="68"/>
      <c r="AB24" s="36"/>
      <c r="AC24" s="36"/>
      <c r="AD24" s="66"/>
      <c r="AE24" s="37"/>
      <c r="AF24" s="37"/>
      <c r="AG24" s="37"/>
      <c r="AH24" s="33"/>
      <c r="AI24" s="67"/>
      <c r="AJ24" s="35"/>
      <c r="AK24" s="57"/>
      <c r="AL24" s="43"/>
      <c r="AM24" s="68"/>
      <c r="AN24" s="36"/>
      <c r="AO24" s="36"/>
      <c r="AP24" s="66"/>
      <c r="AQ24" s="37"/>
      <c r="AR24" s="37"/>
      <c r="AS24" s="37"/>
      <c r="AT24" s="33"/>
      <c r="AU24" s="67"/>
      <c r="AV24" s="35"/>
      <c r="AW24" s="57"/>
      <c r="AX24" s="43"/>
      <c r="AY24" s="68"/>
      <c r="AZ24" s="36"/>
      <c r="BA24" s="36"/>
      <c r="BB24" s="66"/>
      <c r="BC24" s="37"/>
      <c r="BD24" s="37"/>
      <c r="BE24" s="37"/>
      <c r="BF24" s="33"/>
      <c r="BG24" s="67"/>
      <c r="BH24" s="35"/>
      <c r="BI24" s="57"/>
      <c r="BJ24" s="43"/>
      <c r="BK24" s="68"/>
      <c r="BL24" s="36"/>
      <c r="BM24" s="36"/>
      <c r="BN24" s="66"/>
      <c r="BO24" s="37"/>
      <c r="BP24" s="37"/>
      <c r="BQ24" s="37"/>
      <c r="BR24" s="33"/>
      <c r="BS24" s="67"/>
      <c r="BT24" s="35"/>
      <c r="BU24" s="57"/>
      <c r="BV24" s="43"/>
      <c r="BW24" s="68"/>
      <c r="BX24" s="36"/>
      <c r="BY24" s="36"/>
      <c r="BZ24" s="66"/>
      <c r="CA24" s="37"/>
      <c r="CB24" s="37"/>
      <c r="CC24" s="37"/>
      <c r="CD24" s="33"/>
      <c r="CE24" s="67"/>
      <c r="CF24" s="35"/>
      <c r="CG24" s="57"/>
      <c r="CH24" s="43"/>
      <c r="CI24" s="68"/>
      <c r="CJ24" s="36"/>
      <c r="CK24" s="36"/>
      <c r="CL24" s="66"/>
      <c r="CM24" s="37"/>
      <c r="CN24" s="37"/>
      <c r="CO24" s="37"/>
      <c r="CP24" s="33"/>
      <c r="CQ24" s="67"/>
      <c r="CR24" s="35"/>
      <c r="CS24" s="57"/>
      <c r="CT24" s="43"/>
      <c r="CU24" s="68"/>
      <c r="CV24" s="36"/>
      <c r="CW24" s="36"/>
      <c r="CX24" s="66"/>
      <c r="CY24" s="37"/>
      <c r="CZ24" s="37"/>
      <c r="DA24" s="37"/>
      <c r="DB24" s="33"/>
      <c r="DC24" s="67"/>
      <c r="DD24" s="35"/>
      <c r="DE24" s="57"/>
      <c r="DF24" s="43"/>
      <c r="DG24" s="68"/>
      <c r="DH24" s="36"/>
      <c r="DI24" s="36"/>
      <c r="DJ24" s="66"/>
      <c r="DK24" s="37"/>
      <c r="DL24" s="37"/>
      <c r="DM24" s="37"/>
      <c r="DN24" s="33"/>
      <c r="DO24" s="67"/>
      <c r="DP24" s="35"/>
      <c r="DQ24" s="57"/>
      <c r="DR24" s="43"/>
      <c r="DS24" s="68"/>
      <c r="DT24" s="36"/>
      <c r="DU24" s="36"/>
      <c r="DV24" s="66"/>
      <c r="DW24" s="37"/>
      <c r="DX24" s="37"/>
      <c r="DY24" s="37"/>
      <c r="DZ24" s="33"/>
      <c r="EA24" s="67"/>
      <c r="EB24" s="35"/>
      <c r="EC24" s="57"/>
      <c r="ED24" s="43"/>
      <c r="EE24" s="68"/>
      <c r="EF24" s="36"/>
      <c r="EG24" s="36"/>
      <c r="EH24" s="66"/>
      <c r="EI24" s="37"/>
      <c r="EJ24" s="37"/>
      <c r="EK24" s="37"/>
      <c r="EL24" s="33"/>
      <c r="EM24" s="67"/>
      <c r="EN24" s="35"/>
      <c r="EO24" s="57"/>
      <c r="EP24" s="43"/>
      <c r="EQ24" s="68"/>
      <c r="ER24" s="36"/>
      <c r="ES24" s="36"/>
      <c r="ET24" s="66"/>
      <c r="EU24" s="37"/>
      <c r="EV24" s="37"/>
      <c r="EW24" s="37"/>
      <c r="EX24" s="33"/>
      <c r="EY24" s="67"/>
      <c r="EZ24" s="35"/>
      <c r="FA24" s="57"/>
      <c r="FB24" s="43"/>
      <c r="FC24" s="68"/>
      <c r="FD24" s="36"/>
      <c r="FE24" s="36"/>
      <c r="FF24" s="66"/>
      <c r="FG24" s="37"/>
      <c r="FH24" s="37"/>
      <c r="FI24" s="37"/>
      <c r="FJ24" s="33"/>
      <c r="FK24" s="67"/>
      <c r="FL24" s="35"/>
      <c r="FM24" s="57"/>
      <c r="FN24" s="43"/>
      <c r="FO24" s="68"/>
      <c r="FP24" s="36"/>
      <c r="FQ24" s="36"/>
      <c r="FR24" s="66"/>
      <c r="FS24" s="37"/>
      <c r="FT24" s="37"/>
      <c r="FU24" s="37"/>
      <c r="FV24" s="33"/>
      <c r="FW24" s="67"/>
      <c r="FX24" s="35"/>
      <c r="FY24" s="57"/>
      <c r="FZ24" s="43"/>
      <c r="GA24" s="68"/>
      <c r="GB24" s="36"/>
      <c r="GC24" s="36"/>
      <c r="GD24" s="66"/>
      <c r="GE24" s="37"/>
      <c r="GF24" s="37"/>
      <c r="GG24" s="37"/>
      <c r="GH24" s="33"/>
      <c r="GI24" s="67"/>
      <c r="GJ24" s="35"/>
      <c r="GK24" s="57"/>
      <c r="GL24" s="43"/>
      <c r="GM24" s="68"/>
      <c r="GN24" s="36"/>
      <c r="GO24" s="36"/>
      <c r="GP24" s="66"/>
      <c r="GQ24" s="37"/>
      <c r="GR24" s="37"/>
      <c r="GS24" s="37"/>
      <c r="GT24" s="33"/>
      <c r="GU24" s="67"/>
      <c r="GV24" s="35"/>
      <c r="GW24" s="57"/>
      <c r="GX24" s="43"/>
      <c r="GY24" s="68"/>
      <c r="GZ24" s="36"/>
      <c r="HA24" s="36"/>
      <c r="HB24" s="66"/>
      <c r="HC24" s="37"/>
      <c r="HD24" s="37"/>
      <c r="HE24" s="37"/>
      <c r="HF24" s="33"/>
      <c r="HG24" s="67"/>
      <c r="HH24" s="35"/>
      <c r="HI24" s="57"/>
      <c r="HJ24" s="43"/>
      <c r="HK24" s="68"/>
      <c r="HL24" s="36"/>
      <c r="HM24" s="36"/>
      <c r="HN24" s="66"/>
      <c r="HO24" s="37"/>
      <c r="HP24" s="37"/>
      <c r="HQ24" s="37"/>
      <c r="HR24" s="33"/>
      <c r="HS24" s="67"/>
      <c r="HT24" s="35"/>
      <c r="HU24" s="57"/>
      <c r="HV24" s="43"/>
      <c r="HW24" s="68"/>
      <c r="HX24" s="36"/>
      <c r="HY24" s="36"/>
      <c r="HZ24" s="66"/>
      <c r="IA24" s="37"/>
      <c r="IB24" s="37"/>
      <c r="IC24" s="37"/>
      <c r="ID24" s="33"/>
      <c r="IE24" s="67"/>
      <c r="IF24" s="35"/>
      <c r="IG24" s="57"/>
      <c r="IH24" s="43"/>
      <c r="II24" s="68"/>
      <c r="IJ24" s="36"/>
      <c r="IK24" s="36"/>
      <c r="IL24" s="66"/>
      <c r="IM24" s="37"/>
      <c r="IN24" s="37"/>
      <c r="IO24" s="37"/>
      <c r="IP24" s="33"/>
      <c r="IQ24" s="67"/>
      <c r="IR24" s="35"/>
      <c r="IS24" s="57"/>
      <c r="IT24" s="43"/>
      <c r="IU24" s="68"/>
      <c r="IV24" s="36"/>
    </row>
    <row r="25" spans="1:256" s="69" customFormat="1" x14ac:dyDescent="0.25">
      <c r="A25" s="61">
        <v>1</v>
      </c>
      <c r="B25" s="62" t="s">
        <v>20</v>
      </c>
      <c r="C25" s="512" t="s">
        <v>13</v>
      </c>
      <c r="D25" s="45" t="e">
        <f>#REF!</f>
        <v>#REF!</v>
      </c>
      <c r="E25" s="45" t="e">
        <f>#REF!</f>
        <v>#REF!</v>
      </c>
      <c r="F25" s="46" t="e">
        <f>#REF!</f>
        <v>#REF!</v>
      </c>
      <c r="G25" s="47"/>
      <c r="H25" s="47" t="e">
        <f t="shared" ref="H25:H31" si="4">SUM(D25:G25)</f>
        <v>#REF!</v>
      </c>
      <c r="I25" s="47" t="e">
        <f>#REF!</f>
        <v>#REF!</v>
      </c>
      <c r="J25" s="48" t="e">
        <f t="shared" si="3"/>
        <v>#REF!</v>
      </c>
      <c r="K25" s="49">
        <v>3</v>
      </c>
      <c r="L25" s="55"/>
      <c r="M25" s="57"/>
      <c r="N25" s="43"/>
      <c r="O25" s="68"/>
      <c r="P25" s="36"/>
      <c r="Q25" s="36"/>
      <c r="R25" s="66"/>
      <c r="S25" s="37"/>
      <c r="T25" s="37"/>
      <c r="U25" s="37"/>
      <c r="V25" s="33"/>
      <c r="W25" s="67"/>
      <c r="X25" s="35"/>
      <c r="Y25" s="57"/>
      <c r="Z25" s="43"/>
      <c r="AA25" s="68"/>
      <c r="AB25" s="36"/>
      <c r="AC25" s="36"/>
      <c r="AD25" s="66"/>
      <c r="AE25" s="37"/>
      <c r="AF25" s="37"/>
      <c r="AG25" s="37"/>
      <c r="AH25" s="33"/>
      <c r="AI25" s="67"/>
      <c r="AJ25" s="35"/>
      <c r="AK25" s="57"/>
      <c r="AL25" s="43"/>
      <c r="AM25" s="68"/>
      <c r="AN25" s="36"/>
      <c r="AO25" s="36"/>
      <c r="AP25" s="66"/>
      <c r="AQ25" s="37"/>
      <c r="AR25" s="37"/>
      <c r="AS25" s="37"/>
      <c r="AT25" s="33"/>
      <c r="AU25" s="67"/>
      <c r="AV25" s="35"/>
      <c r="AW25" s="57"/>
      <c r="AX25" s="43"/>
      <c r="AY25" s="68"/>
      <c r="AZ25" s="36"/>
      <c r="BA25" s="36"/>
      <c r="BB25" s="66"/>
      <c r="BC25" s="37"/>
      <c r="BD25" s="37"/>
      <c r="BE25" s="37"/>
      <c r="BF25" s="33"/>
      <c r="BG25" s="67"/>
      <c r="BH25" s="35"/>
      <c r="BI25" s="57"/>
      <c r="BJ25" s="43"/>
      <c r="BK25" s="68"/>
      <c r="BL25" s="36"/>
      <c r="BM25" s="36"/>
      <c r="BN25" s="66"/>
      <c r="BO25" s="37"/>
      <c r="BP25" s="37"/>
      <c r="BQ25" s="37"/>
      <c r="BR25" s="33"/>
      <c r="BS25" s="67"/>
      <c r="BT25" s="35"/>
      <c r="BU25" s="57"/>
      <c r="BV25" s="43"/>
      <c r="BW25" s="68"/>
      <c r="BX25" s="36"/>
      <c r="BY25" s="36"/>
      <c r="BZ25" s="66"/>
      <c r="CA25" s="37"/>
      <c r="CB25" s="37"/>
      <c r="CC25" s="37"/>
      <c r="CD25" s="33"/>
      <c r="CE25" s="67"/>
      <c r="CF25" s="35"/>
      <c r="CG25" s="57"/>
      <c r="CH25" s="43"/>
      <c r="CI25" s="68"/>
      <c r="CJ25" s="36"/>
      <c r="CK25" s="36"/>
      <c r="CL25" s="66"/>
      <c r="CM25" s="37"/>
      <c r="CN25" s="37"/>
      <c r="CO25" s="37"/>
      <c r="CP25" s="33"/>
      <c r="CQ25" s="67"/>
      <c r="CR25" s="35"/>
      <c r="CS25" s="57"/>
      <c r="CT25" s="43"/>
      <c r="CU25" s="68"/>
      <c r="CV25" s="36"/>
      <c r="CW25" s="36"/>
      <c r="CX25" s="66"/>
      <c r="CY25" s="37"/>
      <c r="CZ25" s="37"/>
      <c r="DA25" s="37"/>
      <c r="DB25" s="33"/>
      <c r="DC25" s="67"/>
      <c r="DD25" s="35"/>
      <c r="DE25" s="57"/>
      <c r="DF25" s="43"/>
      <c r="DG25" s="68"/>
      <c r="DH25" s="36"/>
      <c r="DI25" s="36"/>
      <c r="DJ25" s="66"/>
      <c r="DK25" s="37"/>
      <c r="DL25" s="37"/>
      <c r="DM25" s="37"/>
      <c r="DN25" s="33"/>
      <c r="DO25" s="67"/>
      <c r="DP25" s="35"/>
      <c r="DQ25" s="57"/>
      <c r="DR25" s="43"/>
      <c r="DS25" s="68"/>
      <c r="DT25" s="36"/>
      <c r="DU25" s="36"/>
      <c r="DV25" s="66"/>
      <c r="DW25" s="37"/>
      <c r="DX25" s="37"/>
      <c r="DY25" s="37"/>
      <c r="DZ25" s="33"/>
      <c r="EA25" s="67"/>
      <c r="EB25" s="35"/>
      <c r="EC25" s="57"/>
      <c r="ED25" s="43"/>
      <c r="EE25" s="68"/>
      <c r="EF25" s="36"/>
      <c r="EG25" s="36"/>
      <c r="EH25" s="66"/>
      <c r="EI25" s="37"/>
      <c r="EJ25" s="37"/>
      <c r="EK25" s="37"/>
      <c r="EL25" s="33"/>
      <c r="EM25" s="67"/>
      <c r="EN25" s="35"/>
      <c r="EO25" s="57"/>
      <c r="EP25" s="43"/>
      <c r="EQ25" s="68"/>
      <c r="ER25" s="36"/>
      <c r="ES25" s="36"/>
      <c r="ET25" s="66"/>
      <c r="EU25" s="37"/>
      <c r="EV25" s="37"/>
      <c r="EW25" s="37"/>
      <c r="EX25" s="33"/>
      <c r="EY25" s="67"/>
      <c r="EZ25" s="35"/>
      <c r="FA25" s="57"/>
      <c r="FB25" s="43"/>
      <c r="FC25" s="68"/>
      <c r="FD25" s="36"/>
      <c r="FE25" s="36"/>
      <c r="FF25" s="66"/>
      <c r="FG25" s="37"/>
      <c r="FH25" s="37"/>
      <c r="FI25" s="37"/>
      <c r="FJ25" s="33"/>
      <c r="FK25" s="67"/>
      <c r="FL25" s="35"/>
      <c r="FM25" s="57"/>
      <c r="FN25" s="43"/>
      <c r="FO25" s="68"/>
      <c r="FP25" s="36"/>
      <c r="FQ25" s="36"/>
      <c r="FR25" s="66"/>
      <c r="FS25" s="37"/>
      <c r="FT25" s="37"/>
      <c r="FU25" s="37"/>
      <c r="FV25" s="33"/>
      <c r="FW25" s="67"/>
      <c r="FX25" s="35"/>
      <c r="FY25" s="57"/>
      <c r="FZ25" s="43"/>
      <c r="GA25" s="68"/>
      <c r="GB25" s="36"/>
      <c r="GC25" s="36"/>
      <c r="GD25" s="66"/>
      <c r="GE25" s="37"/>
      <c r="GF25" s="37"/>
      <c r="GG25" s="37"/>
      <c r="GH25" s="33"/>
      <c r="GI25" s="67"/>
      <c r="GJ25" s="35"/>
      <c r="GK25" s="57"/>
      <c r="GL25" s="43"/>
      <c r="GM25" s="68"/>
      <c r="GN25" s="36"/>
      <c r="GO25" s="36"/>
      <c r="GP25" s="66"/>
      <c r="GQ25" s="37"/>
      <c r="GR25" s="37"/>
      <c r="GS25" s="37"/>
      <c r="GT25" s="33"/>
      <c r="GU25" s="67"/>
      <c r="GV25" s="35"/>
      <c r="GW25" s="57"/>
      <c r="GX25" s="43"/>
      <c r="GY25" s="68"/>
      <c r="GZ25" s="36"/>
      <c r="HA25" s="36"/>
      <c r="HB25" s="66"/>
      <c r="HC25" s="37"/>
      <c r="HD25" s="37"/>
      <c r="HE25" s="37"/>
      <c r="HF25" s="33"/>
      <c r="HG25" s="67"/>
      <c r="HH25" s="35"/>
      <c r="HI25" s="57"/>
      <c r="HJ25" s="43"/>
      <c r="HK25" s="68"/>
      <c r="HL25" s="36"/>
      <c r="HM25" s="36"/>
      <c r="HN25" s="66"/>
      <c r="HO25" s="37"/>
      <c r="HP25" s="37"/>
      <c r="HQ25" s="37"/>
      <c r="HR25" s="33"/>
      <c r="HS25" s="67"/>
      <c r="HT25" s="35"/>
      <c r="HU25" s="57"/>
      <c r="HV25" s="43"/>
      <c r="HW25" s="68"/>
      <c r="HX25" s="36"/>
      <c r="HY25" s="36"/>
      <c r="HZ25" s="66"/>
      <c r="IA25" s="37"/>
      <c r="IB25" s="37"/>
      <c r="IC25" s="37"/>
      <c r="ID25" s="33"/>
      <c r="IE25" s="67"/>
      <c r="IF25" s="35"/>
      <c r="IG25" s="57"/>
      <c r="IH25" s="43"/>
      <c r="II25" s="68"/>
      <c r="IJ25" s="36"/>
      <c r="IK25" s="36"/>
      <c r="IL25" s="66"/>
      <c r="IM25" s="37"/>
      <c r="IN25" s="37"/>
      <c r="IO25" s="37"/>
      <c r="IP25" s="33"/>
      <c r="IQ25" s="67"/>
      <c r="IR25" s="35"/>
      <c r="IS25" s="57"/>
      <c r="IT25" s="43"/>
      <c r="IU25" s="68"/>
      <c r="IV25" s="36"/>
    </row>
    <row r="26" spans="1:256" s="69" customFormat="1" ht="27" x14ac:dyDescent="0.25">
      <c r="A26" s="70">
        <v>2</v>
      </c>
      <c r="B26" s="63" t="s">
        <v>18</v>
      </c>
      <c r="C26" s="513"/>
      <c r="D26" s="36" t="e">
        <f>#REF!</f>
        <v>#REF!</v>
      </c>
      <c r="E26" s="36" t="e">
        <f>#REF!</f>
        <v>#REF!</v>
      </c>
      <c r="F26" s="66" t="e">
        <f>#REF!</f>
        <v>#REF!</v>
      </c>
      <c r="G26" s="37"/>
      <c r="H26" s="37" t="e">
        <f t="shared" si="4"/>
        <v>#REF!</v>
      </c>
      <c r="I26" s="37" t="e">
        <f>#REF!</f>
        <v>#REF!</v>
      </c>
      <c r="J26" s="33" t="e">
        <f t="shared" si="3"/>
        <v>#REF!</v>
      </c>
      <c r="K26" s="67">
        <v>1</v>
      </c>
      <c r="L26" s="35"/>
      <c r="M26" s="57"/>
      <c r="N26" s="43"/>
      <c r="O26" s="68"/>
      <c r="P26" s="36"/>
      <c r="Q26" s="36"/>
      <c r="R26" s="66"/>
      <c r="S26" s="37"/>
      <c r="T26" s="37"/>
      <c r="U26" s="37"/>
      <c r="V26" s="33"/>
      <c r="W26" s="67"/>
      <c r="X26" s="35"/>
      <c r="Y26" s="57"/>
      <c r="Z26" s="43"/>
      <c r="AA26" s="68"/>
      <c r="AB26" s="36"/>
      <c r="AC26" s="36"/>
      <c r="AD26" s="66"/>
      <c r="AE26" s="37"/>
      <c r="AF26" s="37"/>
      <c r="AG26" s="37"/>
      <c r="AH26" s="33"/>
      <c r="AI26" s="67"/>
      <c r="AJ26" s="35"/>
      <c r="AK26" s="57"/>
      <c r="AL26" s="43"/>
      <c r="AM26" s="68"/>
      <c r="AN26" s="36"/>
      <c r="AO26" s="36"/>
      <c r="AP26" s="66"/>
      <c r="AQ26" s="37"/>
      <c r="AR26" s="37"/>
      <c r="AS26" s="37"/>
      <c r="AT26" s="33"/>
      <c r="AU26" s="67"/>
      <c r="AV26" s="35"/>
      <c r="AW26" s="57"/>
      <c r="AX26" s="43"/>
      <c r="AY26" s="68"/>
      <c r="AZ26" s="36"/>
      <c r="BA26" s="36"/>
      <c r="BB26" s="66"/>
      <c r="BC26" s="37"/>
      <c r="BD26" s="37"/>
      <c r="BE26" s="37"/>
      <c r="BF26" s="33"/>
      <c r="BG26" s="67"/>
      <c r="BH26" s="35"/>
      <c r="BI26" s="57"/>
      <c r="BJ26" s="43"/>
      <c r="BK26" s="68"/>
      <c r="BL26" s="36"/>
      <c r="BM26" s="36"/>
      <c r="BN26" s="66"/>
      <c r="BO26" s="37"/>
      <c r="BP26" s="37"/>
      <c r="BQ26" s="37"/>
      <c r="BR26" s="33"/>
      <c r="BS26" s="67"/>
      <c r="BT26" s="35"/>
      <c r="BU26" s="57"/>
      <c r="BV26" s="43"/>
      <c r="BW26" s="68"/>
      <c r="BX26" s="36"/>
      <c r="BY26" s="36"/>
      <c r="BZ26" s="66"/>
      <c r="CA26" s="37"/>
      <c r="CB26" s="37"/>
      <c r="CC26" s="37"/>
      <c r="CD26" s="33"/>
      <c r="CE26" s="67"/>
      <c r="CF26" s="35"/>
      <c r="CG26" s="57"/>
      <c r="CH26" s="43"/>
      <c r="CI26" s="68"/>
      <c r="CJ26" s="36"/>
      <c r="CK26" s="36"/>
      <c r="CL26" s="66"/>
      <c r="CM26" s="37"/>
      <c r="CN26" s="37"/>
      <c r="CO26" s="37"/>
      <c r="CP26" s="33"/>
      <c r="CQ26" s="67"/>
      <c r="CR26" s="35"/>
      <c r="CS26" s="57"/>
      <c r="CT26" s="43"/>
      <c r="CU26" s="68"/>
      <c r="CV26" s="36"/>
      <c r="CW26" s="36"/>
      <c r="CX26" s="66"/>
      <c r="CY26" s="37"/>
      <c r="CZ26" s="37"/>
      <c r="DA26" s="37"/>
      <c r="DB26" s="33"/>
      <c r="DC26" s="67"/>
      <c r="DD26" s="35"/>
      <c r="DE26" s="57"/>
      <c r="DF26" s="43"/>
      <c r="DG26" s="68"/>
      <c r="DH26" s="36"/>
      <c r="DI26" s="36"/>
      <c r="DJ26" s="66"/>
      <c r="DK26" s="37"/>
      <c r="DL26" s="37"/>
      <c r="DM26" s="37"/>
      <c r="DN26" s="33"/>
      <c r="DO26" s="67"/>
      <c r="DP26" s="35"/>
      <c r="DQ26" s="57"/>
      <c r="DR26" s="43"/>
      <c r="DS26" s="68"/>
      <c r="DT26" s="36"/>
      <c r="DU26" s="36"/>
      <c r="DV26" s="66"/>
      <c r="DW26" s="37"/>
      <c r="DX26" s="37"/>
      <c r="DY26" s="37"/>
      <c r="DZ26" s="33"/>
      <c r="EA26" s="67"/>
      <c r="EB26" s="35"/>
      <c r="EC26" s="57"/>
      <c r="ED26" s="43"/>
      <c r="EE26" s="68"/>
      <c r="EF26" s="36"/>
      <c r="EG26" s="36"/>
      <c r="EH26" s="66"/>
      <c r="EI26" s="37"/>
      <c r="EJ26" s="37"/>
      <c r="EK26" s="37"/>
      <c r="EL26" s="33"/>
      <c r="EM26" s="67"/>
      <c r="EN26" s="35"/>
      <c r="EO26" s="57"/>
      <c r="EP26" s="43"/>
      <c r="EQ26" s="68"/>
      <c r="ER26" s="36"/>
      <c r="ES26" s="36"/>
      <c r="ET26" s="66"/>
      <c r="EU26" s="37"/>
      <c r="EV26" s="37"/>
      <c r="EW26" s="37"/>
      <c r="EX26" s="33"/>
      <c r="EY26" s="67"/>
      <c r="EZ26" s="35"/>
      <c r="FA26" s="57"/>
      <c r="FB26" s="43"/>
      <c r="FC26" s="68"/>
      <c r="FD26" s="36"/>
      <c r="FE26" s="36"/>
      <c r="FF26" s="66"/>
      <c r="FG26" s="37"/>
      <c r="FH26" s="37"/>
      <c r="FI26" s="37"/>
      <c r="FJ26" s="33"/>
      <c r="FK26" s="67"/>
      <c r="FL26" s="35"/>
      <c r="FM26" s="57"/>
      <c r="FN26" s="43"/>
      <c r="FO26" s="68"/>
      <c r="FP26" s="36"/>
      <c r="FQ26" s="36"/>
      <c r="FR26" s="66"/>
      <c r="FS26" s="37"/>
      <c r="FT26" s="37"/>
      <c r="FU26" s="37"/>
      <c r="FV26" s="33"/>
      <c r="FW26" s="67"/>
      <c r="FX26" s="35"/>
      <c r="FY26" s="57"/>
      <c r="FZ26" s="43"/>
      <c r="GA26" s="68"/>
      <c r="GB26" s="36"/>
      <c r="GC26" s="36"/>
      <c r="GD26" s="66"/>
      <c r="GE26" s="37"/>
      <c r="GF26" s="37"/>
      <c r="GG26" s="37"/>
      <c r="GH26" s="33"/>
      <c r="GI26" s="67"/>
      <c r="GJ26" s="35"/>
      <c r="GK26" s="57"/>
      <c r="GL26" s="43"/>
      <c r="GM26" s="68"/>
      <c r="GN26" s="36"/>
      <c r="GO26" s="36"/>
      <c r="GP26" s="66"/>
      <c r="GQ26" s="37"/>
      <c r="GR26" s="37"/>
      <c r="GS26" s="37"/>
      <c r="GT26" s="33"/>
      <c r="GU26" s="67"/>
      <c r="GV26" s="35"/>
      <c r="GW26" s="57"/>
      <c r="GX26" s="43"/>
      <c r="GY26" s="68"/>
      <c r="GZ26" s="36"/>
      <c r="HA26" s="36"/>
      <c r="HB26" s="66"/>
      <c r="HC26" s="37"/>
      <c r="HD26" s="37"/>
      <c r="HE26" s="37"/>
      <c r="HF26" s="33"/>
      <c r="HG26" s="67"/>
      <c r="HH26" s="35"/>
      <c r="HI26" s="57"/>
      <c r="HJ26" s="43"/>
      <c r="HK26" s="68"/>
      <c r="HL26" s="36"/>
      <c r="HM26" s="36"/>
      <c r="HN26" s="66"/>
      <c r="HO26" s="37"/>
      <c r="HP26" s="37"/>
      <c r="HQ26" s="37"/>
      <c r="HR26" s="33"/>
      <c r="HS26" s="67"/>
      <c r="HT26" s="35"/>
      <c r="HU26" s="57"/>
      <c r="HV26" s="43"/>
      <c r="HW26" s="68"/>
      <c r="HX26" s="36"/>
      <c r="HY26" s="36"/>
      <c r="HZ26" s="66"/>
      <c r="IA26" s="37"/>
      <c r="IB26" s="37"/>
      <c r="IC26" s="37"/>
      <c r="ID26" s="33"/>
      <c r="IE26" s="67"/>
      <c r="IF26" s="35"/>
      <c r="IG26" s="57"/>
      <c r="IH26" s="43"/>
      <c r="II26" s="68"/>
      <c r="IJ26" s="36"/>
      <c r="IK26" s="36"/>
      <c r="IL26" s="66"/>
      <c r="IM26" s="37"/>
      <c r="IN26" s="37"/>
      <c r="IO26" s="37"/>
      <c r="IP26" s="33"/>
      <c r="IQ26" s="67"/>
      <c r="IR26" s="35"/>
      <c r="IS26" s="57"/>
      <c r="IT26" s="43"/>
      <c r="IU26" s="68"/>
      <c r="IV26" s="36"/>
    </row>
    <row r="27" spans="1:256" s="69" customFormat="1" ht="14.25" thickBot="1" x14ac:dyDescent="0.3">
      <c r="A27" s="77">
        <v>3</v>
      </c>
      <c r="B27" s="64" t="s">
        <v>17</v>
      </c>
      <c r="C27" s="514"/>
      <c r="D27" s="72" t="e">
        <f>#REF!</f>
        <v>#REF!</v>
      </c>
      <c r="E27" s="72" t="e">
        <f>#REF!</f>
        <v>#REF!</v>
      </c>
      <c r="F27" s="73" t="e">
        <f>#REF!</f>
        <v>#REF!</v>
      </c>
      <c r="G27" s="74"/>
      <c r="H27" s="74" t="e">
        <f t="shared" si="4"/>
        <v>#REF!</v>
      </c>
      <c r="I27" s="74" t="e">
        <f>#REF!</f>
        <v>#REF!</v>
      </c>
      <c r="J27" s="50" t="e">
        <f t="shared" si="3"/>
        <v>#REF!</v>
      </c>
      <c r="K27" s="75">
        <v>2</v>
      </c>
      <c r="L27" s="76"/>
      <c r="M27" s="57"/>
      <c r="N27" s="43"/>
      <c r="O27" s="68"/>
      <c r="P27" s="36"/>
      <c r="Q27" s="36"/>
      <c r="R27" s="66"/>
      <c r="S27" s="37"/>
      <c r="T27" s="37"/>
      <c r="U27" s="37"/>
      <c r="V27" s="33"/>
      <c r="W27" s="67"/>
      <c r="X27" s="35"/>
      <c r="Y27" s="57"/>
      <c r="Z27" s="43"/>
      <c r="AA27" s="68"/>
      <c r="AB27" s="36"/>
      <c r="AC27" s="36"/>
      <c r="AD27" s="66"/>
      <c r="AE27" s="37"/>
      <c r="AF27" s="37"/>
      <c r="AG27" s="37"/>
      <c r="AH27" s="33"/>
      <c r="AI27" s="67"/>
      <c r="AJ27" s="35"/>
      <c r="AK27" s="57"/>
      <c r="AL27" s="43"/>
      <c r="AM27" s="68"/>
      <c r="AN27" s="36"/>
      <c r="AO27" s="36"/>
      <c r="AP27" s="66"/>
      <c r="AQ27" s="37"/>
      <c r="AR27" s="37"/>
      <c r="AS27" s="37"/>
      <c r="AT27" s="33"/>
      <c r="AU27" s="67"/>
      <c r="AV27" s="35"/>
      <c r="AW27" s="57"/>
      <c r="AX27" s="43"/>
      <c r="AY27" s="68"/>
      <c r="AZ27" s="36"/>
      <c r="BA27" s="36"/>
      <c r="BB27" s="66"/>
      <c r="BC27" s="37"/>
      <c r="BD27" s="37"/>
      <c r="BE27" s="37"/>
      <c r="BF27" s="33"/>
      <c r="BG27" s="67"/>
      <c r="BH27" s="35"/>
      <c r="BI27" s="57"/>
      <c r="BJ27" s="43"/>
      <c r="BK27" s="68"/>
      <c r="BL27" s="36"/>
      <c r="BM27" s="36"/>
      <c r="BN27" s="66"/>
      <c r="BO27" s="37"/>
      <c r="BP27" s="37"/>
      <c r="BQ27" s="37"/>
      <c r="BR27" s="33"/>
      <c r="BS27" s="67"/>
      <c r="BT27" s="35"/>
      <c r="BU27" s="57"/>
      <c r="BV27" s="43"/>
      <c r="BW27" s="68"/>
      <c r="BX27" s="36"/>
      <c r="BY27" s="36"/>
      <c r="BZ27" s="66"/>
      <c r="CA27" s="37"/>
      <c r="CB27" s="37"/>
      <c r="CC27" s="37"/>
      <c r="CD27" s="33"/>
      <c r="CE27" s="67"/>
      <c r="CF27" s="35"/>
      <c r="CG27" s="57"/>
      <c r="CH27" s="43"/>
      <c r="CI27" s="68"/>
      <c r="CJ27" s="36"/>
      <c r="CK27" s="36"/>
      <c r="CL27" s="66"/>
      <c r="CM27" s="37"/>
      <c r="CN27" s="37"/>
      <c r="CO27" s="37"/>
      <c r="CP27" s="33"/>
      <c r="CQ27" s="67"/>
      <c r="CR27" s="35"/>
      <c r="CS27" s="57"/>
      <c r="CT27" s="43"/>
      <c r="CU27" s="68"/>
      <c r="CV27" s="36"/>
      <c r="CW27" s="36"/>
      <c r="CX27" s="66"/>
      <c r="CY27" s="37"/>
      <c r="CZ27" s="37"/>
      <c r="DA27" s="37"/>
      <c r="DB27" s="33"/>
      <c r="DC27" s="67"/>
      <c r="DD27" s="35"/>
      <c r="DE27" s="57"/>
      <c r="DF27" s="43"/>
      <c r="DG27" s="68"/>
      <c r="DH27" s="36"/>
      <c r="DI27" s="36"/>
      <c r="DJ27" s="66"/>
      <c r="DK27" s="37"/>
      <c r="DL27" s="37"/>
      <c r="DM27" s="37"/>
      <c r="DN27" s="33"/>
      <c r="DO27" s="67"/>
      <c r="DP27" s="35"/>
      <c r="DQ27" s="57"/>
      <c r="DR27" s="43"/>
      <c r="DS27" s="68"/>
      <c r="DT27" s="36"/>
      <c r="DU27" s="36"/>
      <c r="DV27" s="66"/>
      <c r="DW27" s="37"/>
      <c r="DX27" s="37"/>
      <c r="DY27" s="37"/>
      <c r="DZ27" s="33"/>
      <c r="EA27" s="67"/>
      <c r="EB27" s="35"/>
      <c r="EC27" s="57"/>
      <c r="ED27" s="43"/>
      <c r="EE27" s="68"/>
      <c r="EF27" s="36"/>
      <c r="EG27" s="36"/>
      <c r="EH27" s="66"/>
      <c r="EI27" s="37"/>
      <c r="EJ27" s="37"/>
      <c r="EK27" s="37"/>
      <c r="EL27" s="33"/>
      <c r="EM27" s="67"/>
      <c r="EN27" s="35"/>
      <c r="EO27" s="57"/>
      <c r="EP27" s="43"/>
      <c r="EQ27" s="68"/>
      <c r="ER27" s="36"/>
      <c r="ES27" s="36"/>
      <c r="ET27" s="66"/>
      <c r="EU27" s="37"/>
      <c r="EV27" s="37"/>
      <c r="EW27" s="37"/>
      <c r="EX27" s="33"/>
      <c r="EY27" s="67"/>
      <c r="EZ27" s="35"/>
      <c r="FA27" s="57"/>
      <c r="FB27" s="43"/>
      <c r="FC27" s="68"/>
      <c r="FD27" s="36"/>
      <c r="FE27" s="36"/>
      <c r="FF27" s="66"/>
      <c r="FG27" s="37"/>
      <c r="FH27" s="37"/>
      <c r="FI27" s="37"/>
      <c r="FJ27" s="33"/>
      <c r="FK27" s="67"/>
      <c r="FL27" s="35"/>
      <c r="FM27" s="57"/>
      <c r="FN27" s="43"/>
      <c r="FO27" s="68"/>
      <c r="FP27" s="36"/>
      <c r="FQ27" s="36"/>
      <c r="FR27" s="66"/>
      <c r="FS27" s="37"/>
      <c r="FT27" s="37"/>
      <c r="FU27" s="37"/>
      <c r="FV27" s="33"/>
      <c r="FW27" s="67"/>
      <c r="FX27" s="35"/>
      <c r="FY27" s="57"/>
      <c r="FZ27" s="43"/>
      <c r="GA27" s="68"/>
      <c r="GB27" s="36"/>
      <c r="GC27" s="36"/>
      <c r="GD27" s="66"/>
      <c r="GE27" s="37"/>
      <c r="GF27" s="37"/>
      <c r="GG27" s="37"/>
      <c r="GH27" s="33"/>
      <c r="GI27" s="67"/>
      <c r="GJ27" s="35"/>
      <c r="GK27" s="57"/>
      <c r="GL27" s="43"/>
      <c r="GM27" s="68"/>
      <c r="GN27" s="36"/>
      <c r="GO27" s="36"/>
      <c r="GP27" s="66"/>
      <c r="GQ27" s="37"/>
      <c r="GR27" s="37"/>
      <c r="GS27" s="37"/>
      <c r="GT27" s="33"/>
      <c r="GU27" s="67"/>
      <c r="GV27" s="35"/>
      <c r="GW27" s="57"/>
      <c r="GX27" s="43"/>
      <c r="GY27" s="68"/>
      <c r="GZ27" s="36"/>
      <c r="HA27" s="36"/>
      <c r="HB27" s="66"/>
      <c r="HC27" s="37"/>
      <c r="HD27" s="37"/>
      <c r="HE27" s="37"/>
      <c r="HF27" s="33"/>
      <c r="HG27" s="67"/>
      <c r="HH27" s="35"/>
      <c r="HI27" s="57"/>
      <c r="HJ27" s="43"/>
      <c r="HK27" s="68"/>
      <c r="HL27" s="36"/>
      <c r="HM27" s="36"/>
      <c r="HN27" s="66"/>
      <c r="HO27" s="37"/>
      <c r="HP27" s="37"/>
      <c r="HQ27" s="37"/>
      <c r="HR27" s="33"/>
      <c r="HS27" s="67"/>
      <c r="HT27" s="35"/>
      <c r="HU27" s="57"/>
      <c r="HV27" s="43"/>
      <c r="HW27" s="68"/>
      <c r="HX27" s="36"/>
      <c r="HY27" s="36"/>
      <c r="HZ27" s="66"/>
      <c r="IA27" s="37"/>
      <c r="IB27" s="37"/>
      <c r="IC27" s="37"/>
      <c r="ID27" s="33"/>
      <c r="IE27" s="67"/>
      <c r="IF27" s="35"/>
      <c r="IG27" s="57"/>
      <c r="IH27" s="43"/>
      <c r="II27" s="68"/>
      <c r="IJ27" s="36"/>
      <c r="IK27" s="36"/>
      <c r="IL27" s="66"/>
      <c r="IM27" s="37"/>
      <c r="IN27" s="37"/>
      <c r="IO27" s="37"/>
      <c r="IP27" s="33"/>
      <c r="IQ27" s="67"/>
      <c r="IR27" s="35"/>
      <c r="IS27" s="57"/>
      <c r="IT27" s="43"/>
      <c r="IU27" s="68"/>
      <c r="IV27" s="36"/>
    </row>
    <row r="28" spans="1:256" s="69" customFormat="1" x14ac:dyDescent="0.25">
      <c r="A28" s="61">
        <v>1</v>
      </c>
      <c r="B28" s="62" t="s">
        <v>20</v>
      </c>
      <c r="C28" s="512" t="s">
        <v>14</v>
      </c>
      <c r="D28" s="45" t="e">
        <f>#REF!</f>
        <v>#REF!</v>
      </c>
      <c r="E28" s="45" t="e">
        <f>#REF!</f>
        <v>#REF!</v>
      </c>
      <c r="F28" s="46" t="e">
        <f>#REF!</f>
        <v>#REF!</v>
      </c>
      <c r="G28" s="47"/>
      <c r="H28" s="47" t="e">
        <f t="shared" si="4"/>
        <v>#REF!</v>
      </c>
      <c r="I28" s="47" t="e">
        <f>#REF!</f>
        <v>#REF!</v>
      </c>
      <c r="J28" s="48" t="e">
        <f t="shared" si="3"/>
        <v>#REF!</v>
      </c>
      <c r="K28" s="49">
        <v>2</v>
      </c>
      <c r="L28" s="55"/>
      <c r="M28" s="57"/>
      <c r="N28" s="43"/>
      <c r="O28" s="68"/>
      <c r="P28" s="36"/>
      <c r="Q28" s="36"/>
      <c r="R28" s="66"/>
      <c r="S28" s="37"/>
      <c r="T28" s="37"/>
      <c r="U28" s="37"/>
      <c r="V28" s="33"/>
      <c r="W28" s="67"/>
      <c r="X28" s="35"/>
      <c r="Y28" s="57"/>
      <c r="Z28" s="43"/>
      <c r="AA28" s="68"/>
      <c r="AB28" s="36"/>
      <c r="AC28" s="36"/>
      <c r="AD28" s="66"/>
      <c r="AE28" s="37"/>
      <c r="AF28" s="37"/>
      <c r="AG28" s="37"/>
      <c r="AH28" s="33"/>
      <c r="AI28" s="67"/>
      <c r="AJ28" s="35"/>
      <c r="AK28" s="57"/>
      <c r="AL28" s="43"/>
      <c r="AM28" s="68"/>
      <c r="AN28" s="36"/>
      <c r="AO28" s="36"/>
      <c r="AP28" s="66"/>
      <c r="AQ28" s="37"/>
      <c r="AR28" s="37"/>
      <c r="AS28" s="37"/>
      <c r="AT28" s="33"/>
      <c r="AU28" s="67"/>
      <c r="AV28" s="35"/>
      <c r="AW28" s="57"/>
      <c r="AX28" s="43"/>
      <c r="AY28" s="68"/>
      <c r="AZ28" s="36"/>
      <c r="BA28" s="36"/>
      <c r="BB28" s="66"/>
      <c r="BC28" s="37"/>
      <c r="BD28" s="37"/>
      <c r="BE28" s="37"/>
      <c r="BF28" s="33"/>
      <c r="BG28" s="67"/>
      <c r="BH28" s="35"/>
      <c r="BI28" s="57"/>
      <c r="BJ28" s="43"/>
      <c r="BK28" s="68"/>
      <c r="BL28" s="36"/>
      <c r="BM28" s="36"/>
      <c r="BN28" s="66"/>
      <c r="BO28" s="37"/>
      <c r="BP28" s="37"/>
      <c r="BQ28" s="37"/>
      <c r="BR28" s="33"/>
      <c r="BS28" s="67"/>
      <c r="BT28" s="35"/>
      <c r="BU28" s="57"/>
      <c r="BV28" s="43"/>
      <c r="BW28" s="68"/>
      <c r="BX28" s="36"/>
      <c r="BY28" s="36"/>
      <c r="BZ28" s="66"/>
      <c r="CA28" s="37"/>
      <c r="CB28" s="37"/>
      <c r="CC28" s="37"/>
      <c r="CD28" s="33"/>
      <c r="CE28" s="67"/>
      <c r="CF28" s="35"/>
      <c r="CG28" s="57"/>
      <c r="CH28" s="43"/>
      <c r="CI28" s="68"/>
      <c r="CJ28" s="36"/>
      <c r="CK28" s="36"/>
      <c r="CL28" s="66"/>
      <c r="CM28" s="37"/>
      <c r="CN28" s="37"/>
      <c r="CO28" s="37"/>
      <c r="CP28" s="33"/>
      <c r="CQ28" s="67"/>
      <c r="CR28" s="35"/>
      <c r="CS28" s="57"/>
      <c r="CT28" s="43"/>
      <c r="CU28" s="68"/>
      <c r="CV28" s="36"/>
      <c r="CW28" s="36"/>
      <c r="CX28" s="66"/>
      <c r="CY28" s="37"/>
      <c r="CZ28" s="37"/>
      <c r="DA28" s="37"/>
      <c r="DB28" s="33"/>
      <c r="DC28" s="67"/>
      <c r="DD28" s="35"/>
      <c r="DE28" s="57"/>
      <c r="DF28" s="43"/>
      <c r="DG28" s="68"/>
      <c r="DH28" s="36"/>
      <c r="DI28" s="36"/>
      <c r="DJ28" s="66"/>
      <c r="DK28" s="37"/>
      <c r="DL28" s="37"/>
      <c r="DM28" s="37"/>
      <c r="DN28" s="33"/>
      <c r="DO28" s="67"/>
      <c r="DP28" s="35"/>
      <c r="DQ28" s="57"/>
      <c r="DR28" s="43"/>
      <c r="DS28" s="68"/>
      <c r="DT28" s="36"/>
      <c r="DU28" s="36"/>
      <c r="DV28" s="66"/>
      <c r="DW28" s="37"/>
      <c r="DX28" s="37"/>
      <c r="DY28" s="37"/>
      <c r="DZ28" s="33"/>
      <c r="EA28" s="67"/>
      <c r="EB28" s="35"/>
      <c r="EC28" s="57"/>
      <c r="ED28" s="43"/>
      <c r="EE28" s="68"/>
      <c r="EF28" s="36"/>
      <c r="EG28" s="36"/>
      <c r="EH28" s="66"/>
      <c r="EI28" s="37"/>
      <c r="EJ28" s="37"/>
      <c r="EK28" s="37"/>
      <c r="EL28" s="33"/>
      <c r="EM28" s="67"/>
      <c r="EN28" s="35"/>
      <c r="EO28" s="57"/>
      <c r="EP28" s="43"/>
      <c r="EQ28" s="68"/>
      <c r="ER28" s="36"/>
      <c r="ES28" s="36"/>
      <c r="ET28" s="66"/>
      <c r="EU28" s="37"/>
      <c r="EV28" s="37"/>
      <c r="EW28" s="37"/>
      <c r="EX28" s="33"/>
      <c r="EY28" s="67"/>
      <c r="EZ28" s="35"/>
      <c r="FA28" s="57"/>
      <c r="FB28" s="43"/>
      <c r="FC28" s="68"/>
      <c r="FD28" s="36"/>
      <c r="FE28" s="36"/>
      <c r="FF28" s="66"/>
      <c r="FG28" s="37"/>
      <c r="FH28" s="37"/>
      <c r="FI28" s="37"/>
      <c r="FJ28" s="33"/>
      <c r="FK28" s="67"/>
      <c r="FL28" s="35"/>
      <c r="FM28" s="57"/>
      <c r="FN28" s="43"/>
      <c r="FO28" s="68"/>
      <c r="FP28" s="36"/>
      <c r="FQ28" s="36"/>
      <c r="FR28" s="66"/>
      <c r="FS28" s="37"/>
      <c r="FT28" s="37"/>
      <c r="FU28" s="37"/>
      <c r="FV28" s="33"/>
      <c r="FW28" s="67"/>
      <c r="FX28" s="35"/>
      <c r="FY28" s="57"/>
      <c r="FZ28" s="43"/>
      <c r="GA28" s="68"/>
      <c r="GB28" s="36"/>
      <c r="GC28" s="36"/>
      <c r="GD28" s="66"/>
      <c r="GE28" s="37"/>
      <c r="GF28" s="37"/>
      <c r="GG28" s="37"/>
      <c r="GH28" s="33"/>
      <c r="GI28" s="67"/>
      <c r="GJ28" s="35"/>
      <c r="GK28" s="57"/>
      <c r="GL28" s="43"/>
      <c r="GM28" s="68"/>
      <c r="GN28" s="36"/>
      <c r="GO28" s="36"/>
      <c r="GP28" s="66"/>
      <c r="GQ28" s="37"/>
      <c r="GR28" s="37"/>
      <c r="GS28" s="37"/>
      <c r="GT28" s="33"/>
      <c r="GU28" s="67"/>
      <c r="GV28" s="35"/>
      <c r="GW28" s="57"/>
      <c r="GX28" s="43"/>
      <c r="GY28" s="68"/>
      <c r="GZ28" s="36"/>
      <c r="HA28" s="36"/>
      <c r="HB28" s="66"/>
      <c r="HC28" s="37"/>
      <c r="HD28" s="37"/>
      <c r="HE28" s="37"/>
      <c r="HF28" s="33"/>
      <c r="HG28" s="67"/>
      <c r="HH28" s="35"/>
      <c r="HI28" s="57"/>
      <c r="HJ28" s="43"/>
      <c r="HK28" s="68"/>
      <c r="HL28" s="36"/>
      <c r="HM28" s="36"/>
      <c r="HN28" s="66"/>
      <c r="HO28" s="37"/>
      <c r="HP28" s="37"/>
      <c r="HQ28" s="37"/>
      <c r="HR28" s="33"/>
      <c r="HS28" s="67"/>
      <c r="HT28" s="35"/>
      <c r="HU28" s="57"/>
      <c r="HV28" s="43"/>
      <c r="HW28" s="68"/>
      <c r="HX28" s="36"/>
      <c r="HY28" s="36"/>
      <c r="HZ28" s="66"/>
      <c r="IA28" s="37"/>
      <c r="IB28" s="37"/>
      <c r="IC28" s="37"/>
      <c r="ID28" s="33"/>
      <c r="IE28" s="67"/>
      <c r="IF28" s="35"/>
      <c r="IG28" s="57"/>
      <c r="IH28" s="43"/>
      <c r="II28" s="68"/>
      <c r="IJ28" s="36"/>
      <c r="IK28" s="36"/>
      <c r="IL28" s="66"/>
      <c r="IM28" s="37"/>
      <c r="IN28" s="37"/>
      <c r="IO28" s="37"/>
      <c r="IP28" s="33"/>
      <c r="IQ28" s="67"/>
      <c r="IR28" s="35"/>
      <c r="IS28" s="57"/>
      <c r="IT28" s="43"/>
      <c r="IU28" s="68"/>
      <c r="IV28" s="36"/>
    </row>
    <row r="29" spans="1:256" s="69" customFormat="1" ht="27" x14ac:dyDescent="0.25">
      <c r="A29" s="70">
        <v>2</v>
      </c>
      <c r="B29" s="63" t="s">
        <v>18</v>
      </c>
      <c r="C29" s="513"/>
      <c r="D29" s="36" t="e">
        <f>#REF!</f>
        <v>#REF!</v>
      </c>
      <c r="E29" s="36" t="e">
        <f>#REF!</f>
        <v>#REF!</v>
      </c>
      <c r="F29" s="66" t="e">
        <f>#REF!</f>
        <v>#REF!</v>
      </c>
      <c r="G29" s="37"/>
      <c r="H29" s="37" t="e">
        <f t="shared" si="4"/>
        <v>#REF!</v>
      </c>
      <c r="I29" s="37" t="e">
        <f>#REF!</f>
        <v>#REF!</v>
      </c>
      <c r="J29" s="33" t="e">
        <f t="shared" si="3"/>
        <v>#REF!</v>
      </c>
      <c r="K29" s="67">
        <v>3</v>
      </c>
      <c r="L29" s="35"/>
      <c r="M29" s="57"/>
      <c r="N29" s="43"/>
      <c r="O29" s="68"/>
      <c r="P29" s="36"/>
      <c r="Q29" s="36"/>
      <c r="R29" s="66"/>
      <c r="S29" s="37"/>
      <c r="T29" s="37"/>
      <c r="U29" s="37"/>
      <c r="V29" s="33"/>
      <c r="W29" s="67"/>
      <c r="X29" s="35"/>
      <c r="Y29" s="57"/>
      <c r="Z29" s="43"/>
      <c r="AA29" s="68"/>
      <c r="AB29" s="36"/>
      <c r="AC29" s="36"/>
      <c r="AD29" s="66"/>
      <c r="AE29" s="37"/>
      <c r="AF29" s="37"/>
      <c r="AG29" s="37"/>
      <c r="AH29" s="33"/>
      <c r="AI29" s="67"/>
      <c r="AJ29" s="35"/>
      <c r="AK29" s="57"/>
      <c r="AL29" s="43"/>
      <c r="AM29" s="68"/>
      <c r="AN29" s="36"/>
      <c r="AO29" s="36"/>
      <c r="AP29" s="66"/>
      <c r="AQ29" s="37"/>
      <c r="AR29" s="37"/>
      <c r="AS29" s="37"/>
      <c r="AT29" s="33"/>
      <c r="AU29" s="67"/>
      <c r="AV29" s="35"/>
      <c r="AW29" s="57"/>
      <c r="AX29" s="43"/>
      <c r="AY29" s="68"/>
      <c r="AZ29" s="36"/>
      <c r="BA29" s="36"/>
      <c r="BB29" s="66"/>
      <c r="BC29" s="37"/>
      <c r="BD29" s="37"/>
      <c r="BE29" s="37"/>
      <c r="BF29" s="33"/>
      <c r="BG29" s="67"/>
      <c r="BH29" s="35"/>
      <c r="BI29" s="57"/>
      <c r="BJ29" s="43"/>
      <c r="BK29" s="68"/>
      <c r="BL29" s="36"/>
      <c r="BM29" s="36"/>
      <c r="BN29" s="66"/>
      <c r="BO29" s="37"/>
      <c r="BP29" s="37"/>
      <c r="BQ29" s="37"/>
      <c r="BR29" s="33"/>
      <c r="BS29" s="67"/>
      <c r="BT29" s="35"/>
      <c r="BU29" s="57"/>
      <c r="BV29" s="43"/>
      <c r="BW29" s="68"/>
      <c r="BX29" s="36"/>
      <c r="BY29" s="36"/>
      <c r="BZ29" s="66"/>
      <c r="CA29" s="37"/>
      <c r="CB29" s="37"/>
      <c r="CC29" s="37"/>
      <c r="CD29" s="33"/>
      <c r="CE29" s="67"/>
      <c r="CF29" s="35"/>
      <c r="CG29" s="57"/>
      <c r="CH29" s="43"/>
      <c r="CI29" s="68"/>
      <c r="CJ29" s="36"/>
      <c r="CK29" s="36"/>
      <c r="CL29" s="66"/>
      <c r="CM29" s="37"/>
      <c r="CN29" s="37"/>
      <c r="CO29" s="37"/>
      <c r="CP29" s="33"/>
      <c r="CQ29" s="67"/>
      <c r="CR29" s="35"/>
      <c r="CS29" s="57"/>
      <c r="CT29" s="43"/>
      <c r="CU29" s="68"/>
      <c r="CV29" s="36"/>
      <c r="CW29" s="36"/>
      <c r="CX29" s="66"/>
      <c r="CY29" s="37"/>
      <c r="CZ29" s="37"/>
      <c r="DA29" s="37"/>
      <c r="DB29" s="33"/>
      <c r="DC29" s="67"/>
      <c r="DD29" s="35"/>
      <c r="DE29" s="57"/>
      <c r="DF29" s="43"/>
      <c r="DG29" s="68"/>
      <c r="DH29" s="36"/>
      <c r="DI29" s="36"/>
      <c r="DJ29" s="66"/>
      <c r="DK29" s="37"/>
      <c r="DL29" s="37"/>
      <c r="DM29" s="37"/>
      <c r="DN29" s="33"/>
      <c r="DO29" s="67"/>
      <c r="DP29" s="35"/>
      <c r="DQ29" s="57"/>
      <c r="DR29" s="43"/>
      <c r="DS29" s="68"/>
      <c r="DT29" s="36"/>
      <c r="DU29" s="36"/>
      <c r="DV29" s="66"/>
      <c r="DW29" s="37"/>
      <c r="DX29" s="37"/>
      <c r="DY29" s="37"/>
      <c r="DZ29" s="33"/>
      <c r="EA29" s="67"/>
      <c r="EB29" s="35"/>
      <c r="EC29" s="57"/>
      <c r="ED29" s="43"/>
      <c r="EE29" s="68"/>
      <c r="EF29" s="36"/>
      <c r="EG29" s="36"/>
      <c r="EH29" s="66"/>
      <c r="EI29" s="37"/>
      <c r="EJ29" s="37"/>
      <c r="EK29" s="37"/>
      <c r="EL29" s="33"/>
      <c r="EM29" s="67"/>
      <c r="EN29" s="35"/>
      <c r="EO29" s="57"/>
      <c r="EP29" s="43"/>
      <c r="EQ29" s="68"/>
      <c r="ER29" s="36"/>
      <c r="ES29" s="36"/>
      <c r="ET29" s="66"/>
      <c r="EU29" s="37"/>
      <c r="EV29" s="37"/>
      <c r="EW29" s="37"/>
      <c r="EX29" s="33"/>
      <c r="EY29" s="67"/>
      <c r="EZ29" s="35"/>
      <c r="FA29" s="57"/>
      <c r="FB29" s="43"/>
      <c r="FC29" s="68"/>
      <c r="FD29" s="36"/>
      <c r="FE29" s="36"/>
      <c r="FF29" s="66"/>
      <c r="FG29" s="37"/>
      <c r="FH29" s="37"/>
      <c r="FI29" s="37"/>
      <c r="FJ29" s="33"/>
      <c r="FK29" s="67"/>
      <c r="FL29" s="35"/>
      <c r="FM29" s="57"/>
      <c r="FN29" s="43"/>
      <c r="FO29" s="68"/>
      <c r="FP29" s="36"/>
      <c r="FQ29" s="36"/>
      <c r="FR29" s="66"/>
      <c r="FS29" s="37"/>
      <c r="FT29" s="37"/>
      <c r="FU29" s="37"/>
      <c r="FV29" s="33"/>
      <c r="FW29" s="67"/>
      <c r="FX29" s="35"/>
      <c r="FY29" s="57"/>
      <c r="FZ29" s="43"/>
      <c r="GA29" s="68"/>
      <c r="GB29" s="36"/>
      <c r="GC29" s="36"/>
      <c r="GD29" s="66"/>
      <c r="GE29" s="37"/>
      <c r="GF29" s="37"/>
      <c r="GG29" s="37"/>
      <c r="GH29" s="33"/>
      <c r="GI29" s="67"/>
      <c r="GJ29" s="35"/>
      <c r="GK29" s="57"/>
      <c r="GL29" s="43"/>
      <c r="GM29" s="68"/>
      <c r="GN29" s="36"/>
      <c r="GO29" s="36"/>
      <c r="GP29" s="66"/>
      <c r="GQ29" s="37"/>
      <c r="GR29" s="37"/>
      <c r="GS29" s="37"/>
      <c r="GT29" s="33"/>
      <c r="GU29" s="67"/>
      <c r="GV29" s="35"/>
      <c r="GW29" s="57"/>
      <c r="GX29" s="43"/>
      <c r="GY29" s="68"/>
      <c r="GZ29" s="36"/>
      <c r="HA29" s="36"/>
      <c r="HB29" s="66"/>
      <c r="HC29" s="37"/>
      <c r="HD29" s="37"/>
      <c r="HE29" s="37"/>
      <c r="HF29" s="33"/>
      <c r="HG29" s="67"/>
      <c r="HH29" s="35"/>
      <c r="HI29" s="57"/>
      <c r="HJ29" s="43"/>
      <c r="HK29" s="68"/>
      <c r="HL29" s="36"/>
      <c r="HM29" s="36"/>
      <c r="HN29" s="66"/>
      <c r="HO29" s="37"/>
      <c r="HP29" s="37"/>
      <c r="HQ29" s="37"/>
      <c r="HR29" s="33"/>
      <c r="HS29" s="67"/>
      <c r="HT29" s="35"/>
      <c r="HU29" s="57"/>
      <c r="HV29" s="43"/>
      <c r="HW29" s="68"/>
      <c r="HX29" s="36"/>
      <c r="HY29" s="36"/>
      <c r="HZ29" s="66"/>
      <c r="IA29" s="37"/>
      <c r="IB29" s="37"/>
      <c r="IC29" s="37"/>
      <c r="ID29" s="33"/>
      <c r="IE29" s="67"/>
      <c r="IF29" s="35"/>
      <c r="IG29" s="57"/>
      <c r="IH29" s="43"/>
      <c r="II29" s="68"/>
      <c r="IJ29" s="36"/>
      <c r="IK29" s="36"/>
      <c r="IL29" s="66"/>
      <c r="IM29" s="37"/>
      <c r="IN29" s="37"/>
      <c r="IO29" s="37"/>
      <c r="IP29" s="33"/>
      <c r="IQ29" s="67"/>
      <c r="IR29" s="35"/>
      <c r="IS29" s="57"/>
      <c r="IT29" s="43"/>
      <c r="IU29" s="68"/>
      <c r="IV29" s="36"/>
    </row>
    <row r="30" spans="1:256" s="69" customFormat="1" ht="14.25" thickBot="1" x14ac:dyDescent="0.3">
      <c r="A30" s="77">
        <v>3</v>
      </c>
      <c r="B30" s="64" t="s">
        <v>17</v>
      </c>
      <c r="C30" s="514"/>
      <c r="D30" s="72" t="e">
        <f>#REF!</f>
        <v>#REF!</v>
      </c>
      <c r="E30" s="72" t="e">
        <f>#REF!</f>
        <v>#REF!</v>
      </c>
      <c r="F30" s="73" t="e">
        <f>#REF!</f>
        <v>#REF!</v>
      </c>
      <c r="G30" s="74"/>
      <c r="H30" s="74" t="e">
        <f t="shared" si="4"/>
        <v>#REF!</v>
      </c>
      <c r="I30" s="74" t="e">
        <f>#REF!</f>
        <v>#REF!</v>
      </c>
      <c r="J30" s="50" t="e">
        <f t="shared" si="3"/>
        <v>#REF!</v>
      </c>
      <c r="K30" s="75">
        <v>1</v>
      </c>
      <c r="L30" s="76"/>
      <c r="M30" s="57"/>
      <c r="N30" s="43"/>
      <c r="O30" s="68"/>
      <c r="P30" s="36"/>
      <c r="Q30" s="36"/>
      <c r="R30" s="66"/>
      <c r="S30" s="37"/>
      <c r="T30" s="37"/>
      <c r="U30" s="37"/>
      <c r="V30" s="33"/>
      <c r="W30" s="67"/>
      <c r="X30" s="35"/>
      <c r="Y30" s="57"/>
      <c r="Z30" s="43"/>
      <c r="AA30" s="68"/>
      <c r="AB30" s="36"/>
      <c r="AC30" s="36"/>
      <c r="AD30" s="66"/>
      <c r="AE30" s="37"/>
      <c r="AF30" s="37"/>
      <c r="AG30" s="37"/>
      <c r="AH30" s="33"/>
      <c r="AI30" s="67"/>
      <c r="AJ30" s="35"/>
      <c r="AK30" s="57"/>
      <c r="AL30" s="43"/>
      <c r="AM30" s="68"/>
      <c r="AN30" s="36"/>
      <c r="AO30" s="36"/>
      <c r="AP30" s="66"/>
      <c r="AQ30" s="37"/>
      <c r="AR30" s="37"/>
      <c r="AS30" s="37"/>
      <c r="AT30" s="33"/>
      <c r="AU30" s="67"/>
      <c r="AV30" s="35"/>
      <c r="AW30" s="57"/>
      <c r="AX30" s="43"/>
      <c r="AY30" s="68"/>
      <c r="AZ30" s="36"/>
      <c r="BA30" s="36"/>
      <c r="BB30" s="66"/>
      <c r="BC30" s="37"/>
      <c r="BD30" s="37"/>
      <c r="BE30" s="37"/>
      <c r="BF30" s="33"/>
      <c r="BG30" s="67"/>
      <c r="BH30" s="35"/>
      <c r="BI30" s="57"/>
      <c r="BJ30" s="43"/>
      <c r="BK30" s="68"/>
      <c r="BL30" s="36"/>
      <c r="BM30" s="36"/>
      <c r="BN30" s="66"/>
      <c r="BO30" s="37"/>
      <c r="BP30" s="37"/>
      <c r="BQ30" s="37"/>
      <c r="BR30" s="33"/>
      <c r="BS30" s="67"/>
      <c r="BT30" s="35"/>
      <c r="BU30" s="57"/>
      <c r="BV30" s="43"/>
      <c r="BW30" s="68"/>
      <c r="BX30" s="36"/>
      <c r="BY30" s="36"/>
      <c r="BZ30" s="66"/>
      <c r="CA30" s="37"/>
      <c r="CB30" s="37"/>
      <c r="CC30" s="37"/>
      <c r="CD30" s="33"/>
      <c r="CE30" s="67"/>
      <c r="CF30" s="35"/>
      <c r="CG30" s="57"/>
      <c r="CH30" s="43"/>
      <c r="CI30" s="68"/>
      <c r="CJ30" s="36"/>
      <c r="CK30" s="36"/>
      <c r="CL30" s="66"/>
      <c r="CM30" s="37"/>
      <c r="CN30" s="37"/>
      <c r="CO30" s="37"/>
      <c r="CP30" s="33"/>
      <c r="CQ30" s="67"/>
      <c r="CR30" s="35"/>
      <c r="CS30" s="57"/>
      <c r="CT30" s="43"/>
      <c r="CU30" s="68"/>
      <c r="CV30" s="36"/>
      <c r="CW30" s="36"/>
      <c r="CX30" s="66"/>
      <c r="CY30" s="37"/>
      <c r="CZ30" s="37"/>
      <c r="DA30" s="37"/>
      <c r="DB30" s="33"/>
      <c r="DC30" s="67"/>
      <c r="DD30" s="35"/>
      <c r="DE30" s="57"/>
      <c r="DF30" s="43"/>
      <c r="DG30" s="68"/>
      <c r="DH30" s="36"/>
      <c r="DI30" s="36"/>
      <c r="DJ30" s="66"/>
      <c r="DK30" s="37"/>
      <c r="DL30" s="37"/>
      <c r="DM30" s="37"/>
      <c r="DN30" s="33"/>
      <c r="DO30" s="67"/>
      <c r="DP30" s="35"/>
      <c r="DQ30" s="57"/>
      <c r="DR30" s="43"/>
      <c r="DS30" s="68"/>
      <c r="DT30" s="36"/>
      <c r="DU30" s="36"/>
      <c r="DV30" s="66"/>
      <c r="DW30" s="37"/>
      <c r="DX30" s="37"/>
      <c r="DY30" s="37"/>
      <c r="DZ30" s="33"/>
      <c r="EA30" s="67"/>
      <c r="EB30" s="35"/>
      <c r="EC30" s="57"/>
      <c r="ED30" s="43"/>
      <c r="EE30" s="68"/>
      <c r="EF30" s="36"/>
      <c r="EG30" s="36"/>
      <c r="EH30" s="66"/>
      <c r="EI30" s="37"/>
      <c r="EJ30" s="37"/>
      <c r="EK30" s="37"/>
      <c r="EL30" s="33"/>
      <c r="EM30" s="67"/>
      <c r="EN30" s="35"/>
      <c r="EO30" s="57"/>
      <c r="EP30" s="43"/>
      <c r="EQ30" s="68"/>
      <c r="ER30" s="36"/>
      <c r="ES30" s="36"/>
      <c r="ET30" s="66"/>
      <c r="EU30" s="37"/>
      <c r="EV30" s="37"/>
      <c r="EW30" s="37"/>
      <c r="EX30" s="33"/>
      <c r="EY30" s="67"/>
      <c r="EZ30" s="35"/>
      <c r="FA30" s="57"/>
      <c r="FB30" s="43"/>
      <c r="FC30" s="68"/>
      <c r="FD30" s="36"/>
      <c r="FE30" s="36"/>
      <c r="FF30" s="66"/>
      <c r="FG30" s="37"/>
      <c r="FH30" s="37"/>
      <c r="FI30" s="37"/>
      <c r="FJ30" s="33"/>
      <c r="FK30" s="67"/>
      <c r="FL30" s="35"/>
      <c r="FM30" s="57"/>
      <c r="FN30" s="43"/>
      <c r="FO30" s="68"/>
      <c r="FP30" s="36"/>
      <c r="FQ30" s="36"/>
      <c r="FR30" s="66"/>
      <c r="FS30" s="37"/>
      <c r="FT30" s="37"/>
      <c r="FU30" s="37"/>
      <c r="FV30" s="33"/>
      <c r="FW30" s="67"/>
      <c r="FX30" s="35"/>
      <c r="FY30" s="57"/>
      <c r="FZ30" s="43"/>
      <c r="GA30" s="68"/>
      <c r="GB30" s="36"/>
      <c r="GC30" s="36"/>
      <c r="GD30" s="66"/>
      <c r="GE30" s="37"/>
      <c r="GF30" s="37"/>
      <c r="GG30" s="37"/>
      <c r="GH30" s="33"/>
      <c r="GI30" s="67"/>
      <c r="GJ30" s="35"/>
      <c r="GK30" s="57"/>
      <c r="GL30" s="43"/>
      <c r="GM30" s="68"/>
      <c r="GN30" s="36"/>
      <c r="GO30" s="36"/>
      <c r="GP30" s="66"/>
      <c r="GQ30" s="37"/>
      <c r="GR30" s="37"/>
      <c r="GS30" s="37"/>
      <c r="GT30" s="33"/>
      <c r="GU30" s="67"/>
      <c r="GV30" s="35"/>
      <c r="GW30" s="57"/>
      <c r="GX30" s="43"/>
      <c r="GY30" s="68"/>
      <c r="GZ30" s="36"/>
      <c r="HA30" s="36"/>
      <c r="HB30" s="66"/>
      <c r="HC30" s="37"/>
      <c r="HD30" s="37"/>
      <c r="HE30" s="37"/>
      <c r="HF30" s="33"/>
      <c r="HG30" s="67"/>
      <c r="HH30" s="35"/>
      <c r="HI30" s="57"/>
      <c r="HJ30" s="43"/>
      <c r="HK30" s="68"/>
      <c r="HL30" s="36"/>
      <c r="HM30" s="36"/>
      <c r="HN30" s="66"/>
      <c r="HO30" s="37"/>
      <c r="HP30" s="37"/>
      <c r="HQ30" s="37"/>
      <c r="HR30" s="33"/>
      <c r="HS30" s="67"/>
      <c r="HT30" s="35"/>
      <c r="HU30" s="57"/>
      <c r="HV30" s="43"/>
      <c r="HW30" s="68"/>
      <c r="HX30" s="36"/>
      <c r="HY30" s="36"/>
      <c r="HZ30" s="66"/>
      <c r="IA30" s="37"/>
      <c r="IB30" s="37"/>
      <c r="IC30" s="37"/>
      <c r="ID30" s="33"/>
      <c r="IE30" s="67"/>
      <c r="IF30" s="35"/>
      <c r="IG30" s="57"/>
      <c r="IH30" s="43"/>
      <c r="II30" s="68"/>
      <c r="IJ30" s="36"/>
      <c r="IK30" s="36"/>
      <c r="IL30" s="66"/>
      <c r="IM30" s="37"/>
      <c r="IN30" s="37"/>
      <c r="IO30" s="37"/>
      <c r="IP30" s="33"/>
      <c r="IQ30" s="67"/>
      <c r="IR30" s="35"/>
      <c r="IS30" s="57"/>
      <c r="IT30" s="43"/>
      <c r="IU30" s="68"/>
      <c r="IV30" s="36"/>
    </row>
    <row r="31" spans="1:256" s="69" customFormat="1" ht="27" customHeight="1" x14ac:dyDescent="0.25">
      <c r="A31" s="61">
        <v>1</v>
      </c>
      <c r="B31" s="62" t="s">
        <v>20</v>
      </c>
      <c r="C31" s="512" t="s">
        <v>15</v>
      </c>
      <c r="D31" s="45" t="e">
        <f>#REF!</f>
        <v>#REF!</v>
      </c>
      <c r="E31" s="45" t="e">
        <f>#REF!</f>
        <v>#REF!</v>
      </c>
      <c r="F31" s="46" t="e">
        <f>#REF!</f>
        <v>#REF!</v>
      </c>
      <c r="G31" s="47"/>
      <c r="H31" s="47" t="e">
        <f t="shared" si="4"/>
        <v>#REF!</v>
      </c>
      <c r="I31" s="47" t="e">
        <f>#REF!</f>
        <v>#REF!</v>
      </c>
      <c r="J31" s="48" t="e">
        <f t="shared" ref="J31:J36" si="5">IF(M31="X","RECHAZADO",+H31+I31)</f>
        <v>#REF!</v>
      </c>
      <c r="K31" s="49">
        <v>3</v>
      </c>
      <c r="L31" s="55"/>
      <c r="M31" s="57"/>
      <c r="N31" s="43"/>
      <c r="O31" s="68"/>
      <c r="P31" s="36"/>
      <c r="Q31" s="36"/>
      <c r="R31" s="66"/>
      <c r="S31" s="37"/>
      <c r="T31" s="37"/>
      <c r="U31" s="37"/>
      <c r="V31" s="33"/>
      <c r="W31" s="67"/>
      <c r="X31" s="35"/>
      <c r="Y31" s="57"/>
      <c r="Z31" s="43"/>
      <c r="AA31" s="68"/>
      <c r="AB31" s="36"/>
      <c r="AC31" s="36"/>
      <c r="AD31" s="66"/>
      <c r="AE31" s="37"/>
      <c r="AF31" s="37"/>
      <c r="AG31" s="37"/>
      <c r="AH31" s="33"/>
      <c r="AI31" s="67"/>
      <c r="AJ31" s="35"/>
      <c r="AK31" s="57"/>
      <c r="AL31" s="43"/>
      <c r="AM31" s="68"/>
      <c r="AN31" s="36"/>
      <c r="AO31" s="36"/>
      <c r="AP31" s="66"/>
      <c r="AQ31" s="37"/>
      <c r="AR31" s="37"/>
      <c r="AS31" s="37"/>
      <c r="AT31" s="33"/>
      <c r="AU31" s="67"/>
      <c r="AV31" s="35"/>
      <c r="AW31" s="57"/>
      <c r="AX31" s="43"/>
      <c r="AY31" s="68"/>
      <c r="AZ31" s="36"/>
      <c r="BA31" s="36"/>
      <c r="BB31" s="66"/>
      <c r="BC31" s="37"/>
      <c r="BD31" s="37"/>
      <c r="BE31" s="37"/>
      <c r="BF31" s="33"/>
      <c r="BG31" s="67"/>
      <c r="BH31" s="35"/>
      <c r="BI31" s="57"/>
      <c r="BJ31" s="43"/>
      <c r="BK31" s="68"/>
      <c r="BL31" s="36"/>
      <c r="BM31" s="36"/>
      <c r="BN31" s="66"/>
      <c r="BO31" s="37"/>
      <c r="BP31" s="37"/>
      <c r="BQ31" s="37"/>
      <c r="BR31" s="33"/>
      <c r="BS31" s="67"/>
      <c r="BT31" s="35"/>
      <c r="BU31" s="57"/>
      <c r="BV31" s="43"/>
      <c r="BW31" s="68"/>
      <c r="BX31" s="36"/>
      <c r="BY31" s="36"/>
      <c r="BZ31" s="66"/>
      <c r="CA31" s="37"/>
      <c r="CB31" s="37"/>
      <c r="CC31" s="37"/>
      <c r="CD31" s="33"/>
      <c r="CE31" s="67"/>
      <c r="CF31" s="35"/>
      <c r="CG31" s="57"/>
      <c r="CH31" s="43"/>
      <c r="CI31" s="68"/>
      <c r="CJ31" s="36"/>
      <c r="CK31" s="36"/>
      <c r="CL31" s="66"/>
      <c r="CM31" s="37"/>
      <c r="CN31" s="37"/>
      <c r="CO31" s="37"/>
      <c r="CP31" s="33"/>
      <c r="CQ31" s="67"/>
      <c r="CR31" s="35"/>
      <c r="CS31" s="57"/>
      <c r="CT31" s="43"/>
      <c r="CU31" s="68"/>
      <c r="CV31" s="36"/>
      <c r="CW31" s="36"/>
      <c r="CX31" s="66"/>
      <c r="CY31" s="37"/>
      <c r="CZ31" s="37"/>
      <c r="DA31" s="37"/>
      <c r="DB31" s="33"/>
      <c r="DC31" s="67"/>
      <c r="DD31" s="35"/>
      <c r="DE31" s="57"/>
      <c r="DF31" s="43"/>
      <c r="DG31" s="68"/>
      <c r="DH31" s="36"/>
      <c r="DI31" s="36"/>
      <c r="DJ31" s="66"/>
      <c r="DK31" s="37"/>
      <c r="DL31" s="37"/>
      <c r="DM31" s="37"/>
      <c r="DN31" s="33"/>
      <c r="DO31" s="67"/>
      <c r="DP31" s="35"/>
      <c r="DQ31" s="57"/>
      <c r="DR31" s="43"/>
      <c r="DS31" s="68"/>
      <c r="DT31" s="36"/>
      <c r="DU31" s="36"/>
      <c r="DV31" s="66"/>
      <c r="DW31" s="37"/>
      <c r="DX31" s="37"/>
      <c r="DY31" s="37"/>
      <c r="DZ31" s="33"/>
      <c r="EA31" s="67"/>
      <c r="EB31" s="35"/>
      <c r="EC31" s="57"/>
      <c r="ED31" s="43"/>
      <c r="EE31" s="68"/>
      <c r="EF31" s="36"/>
      <c r="EG31" s="36"/>
      <c r="EH31" s="66"/>
      <c r="EI31" s="37"/>
      <c r="EJ31" s="37"/>
      <c r="EK31" s="37"/>
      <c r="EL31" s="33"/>
      <c r="EM31" s="67"/>
      <c r="EN31" s="35"/>
      <c r="EO31" s="57"/>
      <c r="EP31" s="43"/>
      <c r="EQ31" s="68"/>
      <c r="ER31" s="36"/>
      <c r="ES31" s="36"/>
      <c r="ET31" s="66"/>
      <c r="EU31" s="37"/>
      <c r="EV31" s="37"/>
      <c r="EW31" s="37"/>
      <c r="EX31" s="33"/>
      <c r="EY31" s="67"/>
      <c r="EZ31" s="35"/>
      <c r="FA31" s="57"/>
      <c r="FB31" s="43"/>
      <c r="FC31" s="68"/>
      <c r="FD31" s="36"/>
      <c r="FE31" s="36"/>
      <c r="FF31" s="66"/>
      <c r="FG31" s="37"/>
      <c r="FH31" s="37"/>
      <c r="FI31" s="37"/>
      <c r="FJ31" s="33"/>
      <c r="FK31" s="67"/>
      <c r="FL31" s="35"/>
      <c r="FM31" s="57"/>
      <c r="FN31" s="43"/>
      <c r="FO31" s="68"/>
      <c r="FP31" s="36"/>
      <c r="FQ31" s="36"/>
      <c r="FR31" s="66"/>
      <c r="FS31" s="37"/>
      <c r="FT31" s="37"/>
      <c r="FU31" s="37"/>
      <c r="FV31" s="33"/>
      <c r="FW31" s="67"/>
      <c r="FX31" s="35"/>
      <c r="FY31" s="57"/>
      <c r="FZ31" s="43"/>
      <c r="GA31" s="68"/>
      <c r="GB31" s="36"/>
      <c r="GC31" s="36"/>
      <c r="GD31" s="66"/>
      <c r="GE31" s="37"/>
      <c r="GF31" s="37"/>
      <c r="GG31" s="37"/>
      <c r="GH31" s="33"/>
      <c r="GI31" s="67"/>
      <c r="GJ31" s="35"/>
      <c r="GK31" s="57"/>
      <c r="GL31" s="43"/>
      <c r="GM31" s="68"/>
      <c r="GN31" s="36"/>
      <c r="GO31" s="36"/>
      <c r="GP31" s="66"/>
      <c r="GQ31" s="37"/>
      <c r="GR31" s="37"/>
      <c r="GS31" s="37"/>
      <c r="GT31" s="33"/>
      <c r="GU31" s="67"/>
      <c r="GV31" s="35"/>
      <c r="GW31" s="57"/>
      <c r="GX31" s="43"/>
      <c r="GY31" s="68"/>
      <c r="GZ31" s="36"/>
      <c r="HA31" s="36"/>
      <c r="HB31" s="66"/>
      <c r="HC31" s="37"/>
      <c r="HD31" s="37"/>
      <c r="HE31" s="37"/>
      <c r="HF31" s="33"/>
      <c r="HG31" s="67"/>
      <c r="HH31" s="35"/>
      <c r="HI31" s="57"/>
      <c r="HJ31" s="43"/>
      <c r="HK31" s="68"/>
      <c r="HL31" s="36"/>
      <c r="HM31" s="36"/>
      <c r="HN31" s="66"/>
      <c r="HO31" s="37"/>
      <c r="HP31" s="37"/>
      <c r="HQ31" s="37"/>
      <c r="HR31" s="33"/>
      <c r="HS31" s="67"/>
      <c r="HT31" s="35"/>
      <c r="HU31" s="57"/>
      <c r="HV31" s="43"/>
      <c r="HW31" s="68"/>
      <c r="HX31" s="36"/>
      <c r="HY31" s="36"/>
      <c r="HZ31" s="66"/>
      <c r="IA31" s="37"/>
      <c r="IB31" s="37"/>
      <c r="IC31" s="37"/>
      <c r="ID31" s="33"/>
      <c r="IE31" s="67"/>
      <c r="IF31" s="35"/>
      <c r="IG31" s="57"/>
      <c r="IH31" s="43"/>
      <c r="II31" s="68"/>
      <c r="IJ31" s="36"/>
      <c r="IK31" s="36"/>
      <c r="IL31" s="66"/>
      <c r="IM31" s="37"/>
      <c r="IN31" s="37"/>
      <c r="IO31" s="37"/>
      <c r="IP31" s="33"/>
      <c r="IQ31" s="67"/>
      <c r="IR31" s="35"/>
      <c r="IS31" s="57"/>
      <c r="IT31" s="43"/>
      <c r="IU31" s="68"/>
      <c r="IV31" s="36"/>
    </row>
    <row r="32" spans="1:256" s="69" customFormat="1" ht="27" x14ac:dyDescent="0.25">
      <c r="A32" s="70">
        <v>2</v>
      </c>
      <c r="B32" s="63" t="s">
        <v>18</v>
      </c>
      <c r="C32" s="513"/>
      <c r="D32" s="36" t="e">
        <f>#REF!</f>
        <v>#REF!</v>
      </c>
      <c r="E32" s="36" t="e">
        <f>#REF!</f>
        <v>#REF!</v>
      </c>
      <c r="F32" s="66" t="e">
        <f>#REF!</f>
        <v>#REF!</v>
      </c>
      <c r="G32" s="37"/>
      <c r="H32" s="37" t="e">
        <f t="shared" si="2"/>
        <v>#REF!</v>
      </c>
      <c r="I32" s="37" t="e">
        <f>#REF!</f>
        <v>#REF!</v>
      </c>
      <c r="J32" s="33" t="e">
        <f t="shared" si="5"/>
        <v>#REF!</v>
      </c>
      <c r="K32" s="67">
        <v>1</v>
      </c>
      <c r="L32" s="35"/>
      <c r="M32" s="57"/>
      <c r="N32" s="43"/>
      <c r="O32" s="68"/>
      <c r="P32" s="36"/>
      <c r="Q32" s="36"/>
      <c r="R32" s="66"/>
      <c r="S32" s="37"/>
      <c r="T32" s="37"/>
      <c r="U32" s="37"/>
      <c r="V32" s="33"/>
      <c r="W32" s="67"/>
      <c r="X32" s="35"/>
      <c r="Y32" s="57"/>
      <c r="Z32" s="43"/>
      <c r="AA32" s="68"/>
      <c r="AB32" s="36"/>
      <c r="AC32" s="36"/>
      <c r="AD32" s="66"/>
      <c r="AE32" s="37"/>
      <c r="AF32" s="37"/>
      <c r="AG32" s="37"/>
      <c r="AH32" s="33"/>
      <c r="AI32" s="67"/>
      <c r="AJ32" s="35"/>
      <c r="AK32" s="57"/>
      <c r="AL32" s="43"/>
      <c r="AM32" s="68"/>
      <c r="AN32" s="36"/>
      <c r="AO32" s="36"/>
      <c r="AP32" s="66"/>
      <c r="AQ32" s="37"/>
      <c r="AR32" s="37"/>
      <c r="AS32" s="37"/>
      <c r="AT32" s="33"/>
      <c r="AU32" s="67"/>
      <c r="AV32" s="35"/>
      <c r="AW32" s="57"/>
      <c r="AX32" s="43"/>
      <c r="AY32" s="68"/>
      <c r="AZ32" s="36"/>
      <c r="BA32" s="36"/>
      <c r="BB32" s="66"/>
      <c r="BC32" s="37"/>
      <c r="BD32" s="37"/>
      <c r="BE32" s="37"/>
      <c r="BF32" s="33"/>
      <c r="BG32" s="67"/>
      <c r="BH32" s="35"/>
      <c r="BI32" s="57"/>
      <c r="BJ32" s="43"/>
      <c r="BK32" s="68"/>
      <c r="BL32" s="36"/>
      <c r="BM32" s="36"/>
      <c r="BN32" s="66"/>
      <c r="BO32" s="37"/>
      <c r="BP32" s="37"/>
      <c r="BQ32" s="37"/>
      <c r="BR32" s="33"/>
      <c r="BS32" s="67"/>
      <c r="BT32" s="35"/>
      <c r="BU32" s="57"/>
      <c r="BV32" s="43"/>
      <c r="BW32" s="68"/>
      <c r="BX32" s="36"/>
      <c r="BY32" s="36"/>
      <c r="BZ32" s="66"/>
      <c r="CA32" s="37"/>
      <c r="CB32" s="37"/>
      <c r="CC32" s="37"/>
      <c r="CD32" s="33"/>
      <c r="CE32" s="67"/>
      <c r="CF32" s="35"/>
      <c r="CG32" s="57"/>
      <c r="CH32" s="43"/>
      <c r="CI32" s="68"/>
      <c r="CJ32" s="36"/>
      <c r="CK32" s="36"/>
      <c r="CL32" s="66"/>
      <c r="CM32" s="37"/>
      <c r="CN32" s="37"/>
      <c r="CO32" s="37"/>
      <c r="CP32" s="33"/>
      <c r="CQ32" s="67"/>
      <c r="CR32" s="35"/>
      <c r="CS32" s="57"/>
      <c r="CT32" s="43"/>
      <c r="CU32" s="68"/>
      <c r="CV32" s="36"/>
      <c r="CW32" s="36"/>
      <c r="CX32" s="66"/>
      <c r="CY32" s="37"/>
      <c r="CZ32" s="37"/>
      <c r="DA32" s="37"/>
      <c r="DB32" s="33"/>
      <c r="DC32" s="67"/>
      <c r="DD32" s="35"/>
      <c r="DE32" s="57"/>
      <c r="DF32" s="43"/>
      <c r="DG32" s="68"/>
      <c r="DH32" s="36"/>
      <c r="DI32" s="36"/>
      <c r="DJ32" s="66"/>
      <c r="DK32" s="37"/>
      <c r="DL32" s="37"/>
      <c r="DM32" s="37"/>
      <c r="DN32" s="33"/>
      <c r="DO32" s="67"/>
      <c r="DP32" s="35"/>
      <c r="DQ32" s="57"/>
      <c r="DR32" s="43"/>
      <c r="DS32" s="68"/>
      <c r="DT32" s="36"/>
      <c r="DU32" s="36"/>
      <c r="DV32" s="66"/>
      <c r="DW32" s="37"/>
      <c r="DX32" s="37"/>
      <c r="DY32" s="37"/>
      <c r="DZ32" s="33"/>
      <c r="EA32" s="67"/>
      <c r="EB32" s="35"/>
      <c r="EC32" s="57"/>
      <c r="ED32" s="43"/>
      <c r="EE32" s="68"/>
      <c r="EF32" s="36"/>
      <c r="EG32" s="36"/>
      <c r="EH32" s="66"/>
      <c r="EI32" s="37"/>
      <c r="EJ32" s="37"/>
      <c r="EK32" s="37"/>
      <c r="EL32" s="33"/>
      <c r="EM32" s="67"/>
      <c r="EN32" s="35"/>
      <c r="EO32" s="57"/>
      <c r="EP32" s="43"/>
      <c r="EQ32" s="68"/>
      <c r="ER32" s="36"/>
      <c r="ES32" s="36"/>
      <c r="ET32" s="66"/>
      <c r="EU32" s="37"/>
      <c r="EV32" s="37"/>
      <c r="EW32" s="37"/>
      <c r="EX32" s="33"/>
      <c r="EY32" s="67"/>
      <c r="EZ32" s="35"/>
      <c r="FA32" s="57"/>
      <c r="FB32" s="43"/>
      <c r="FC32" s="68"/>
      <c r="FD32" s="36"/>
      <c r="FE32" s="36"/>
      <c r="FF32" s="66"/>
      <c r="FG32" s="37"/>
      <c r="FH32" s="37"/>
      <c r="FI32" s="37"/>
      <c r="FJ32" s="33"/>
      <c r="FK32" s="67"/>
      <c r="FL32" s="35"/>
      <c r="FM32" s="57"/>
      <c r="FN32" s="43"/>
      <c r="FO32" s="68"/>
      <c r="FP32" s="36"/>
      <c r="FQ32" s="36"/>
      <c r="FR32" s="66"/>
      <c r="FS32" s="37"/>
      <c r="FT32" s="37"/>
      <c r="FU32" s="37"/>
      <c r="FV32" s="33"/>
      <c r="FW32" s="67"/>
      <c r="FX32" s="35"/>
      <c r="FY32" s="57"/>
      <c r="FZ32" s="43"/>
      <c r="GA32" s="68"/>
      <c r="GB32" s="36"/>
      <c r="GC32" s="36"/>
      <c r="GD32" s="66"/>
      <c r="GE32" s="37"/>
      <c r="GF32" s="37"/>
      <c r="GG32" s="37"/>
      <c r="GH32" s="33"/>
      <c r="GI32" s="67"/>
      <c r="GJ32" s="35"/>
      <c r="GK32" s="57"/>
      <c r="GL32" s="43"/>
      <c r="GM32" s="68"/>
      <c r="GN32" s="36"/>
      <c r="GO32" s="36"/>
      <c r="GP32" s="66"/>
      <c r="GQ32" s="37"/>
      <c r="GR32" s="37"/>
      <c r="GS32" s="37"/>
      <c r="GT32" s="33"/>
      <c r="GU32" s="67"/>
      <c r="GV32" s="35"/>
      <c r="GW32" s="57"/>
      <c r="GX32" s="43"/>
      <c r="GY32" s="68"/>
      <c r="GZ32" s="36"/>
      <c r="HA32" s="36"/>
      <c r="HB32" s="66"/>
      <c r="HC32" s="37"/>
      <c r="HD32" s="37"/>
      <c r="HE32" s="37"/>
      <c r="HF32" s="33"/>
      <c r="HG32" s="67"/>
      <c r="HH32" s="35"/>
      <c r="HI32" s="57"/>
      <c r="HJ32" s="43"/>
      <c r="HK32" s="68"/>
      <c r="HL32" s="36"/>
      <c r="HM32" s="36"/>
      <c r="HN32" s="66"/>
      <c r="HO32" s="37"/>
      <c r="HP32" s="37"/>
      <c r="HQ32" s="37"/>
      <c r="HR32" s="33"/>
      <c r="HS32" s="67"/>
      <c r="HT32" s="35"/>
      <c r="HU32" s="57"/>
      <c r="HV32" s="43"/>
      <c r="HW32" s="68"/>
      <c r="HX32" s="36"/>
      <c r="HY32" s="36"/>
      <c r="HZ32" s="66"/>
      <c r="IA32" s="37"/>
      <c r="IB32" s="37"/>
      <c r="IC32" s="37"/>
      <c r="ID32" s="33"/>
      <c r="IE32" s="67"/>
      <c r="IF32" s="35"/>
      <c r="IG32" s="57"/>
      <c r="IH32" s="43"/>
      <c r="II32" s="68"/>
      <c r="IJ32" s="36"/>
      <c r="IK32" s="36"/>
      <c r="IL32" s="66"/>
      <c r="IM32" s="37"/>
      <c r="IN32" s="37"/>
      <c r="IO32" s="37"/>
      <c r="IP32" s="33"/>
      <c r="IQ32" s="67"/>
      <c r="IR32" s="35"/>
      <c r="IS32" s="57"/>
      <c r="IT32" s="43"/>
      <c r="IU32" s="68"/>
      <c r="IV32" s="36"/>
    </row>
    <row r="33" spans="1:256" s="69" customFormat="1" ht="14.25" thickBot="1" x14ac:dyDescent="0.3">
      <c r="A33" s="77">
        <v>3</v>
      </c>
      <c r="B33" s="64" t="s">
        <v>17</v>
      </c>
      <c r="C33" s="514"/>
      <c r="D33" s="72" t="e">
        <f>#REF!</f>
        <v>#REF!</v>
      </c>
      <c r="E33" s="72" t="e">
        <f>#REF!</f>
        <v>#REF!</v>
      </c>
      <c r="F33" s="73" t="e">
        <f>#REF!</f>
        <v>#REF!</v>
      </c>
      <c r="G33" s="74"/>
      <c r="H33" s="74" t="e">
        <f t="shared" si="2"/>
        <v>#REF!</v>
      </c>
      <c r="I33" s="74" t="e">
        <f>#REF!</f>
        <v>#REF!</v>
      </c>
      <c r="J33" s="50" t="e">
        <f t="shared" si="5"/>
        <v>#REF!</v>
      </c>
      <c r="K33" s="75">
        <v>2</v>
      </c>
      <c r="L33" s="76"/>
      <c r="M33" s="57"/>
      <c r="N33" s="43"/>
      <c r="O33" s="68"/>
      <c r="P33" s="36"/>
      <c r="Q33" s="36"/>
      <c r="R33" s="66"/>
      <c r="S33" s="37"/>
      <c r="T33" s="37"/>
      <c r="U33" s="37"/>
      <c r="V33" s="33"/>
      <c r="W33" s="67"/>
      <c r="X33" s="35"/>
      <c r="Y33" s="57"/>
      <c r="Z33" s="43"/>
      <c r="AA33" s="68"/>
      <c r="AB33" s="36"/>
      <c r="AC33" s="36"/>
      <c r="AD33" s="66"/>
      <c r="AE33" s="37"/>
      <c r="AF33" s="37"/>
      <c r="AG33" s="37"/>
      <c r="AH33" s="33"/>
      <c r="AI33" s="67"/>
      <c r="AJ33" s="35"/>
      <c r="AK33" s="57"/>
      <c r="AL33" s="43"/>
      <c r="AM33" s="68"/>
      <c r="AN33" s="36"/>
      <c r="AO33" s="36"/>
      <c r="AP33" s="66"/>
      <c r="AQ33" s="37"/>
      <c r="AR33" s="37"/>
      <c r="AS33" s="37"/>
      <c r="AT33" s="33"/>
      <c r="AU33" s="67"/>
      <c r="AV33" s="35"/>
      <c r="AW33" s="57"/>
      <c r="AX33" s="43"/>
      <c r="AY33" s="68"/>
      <c r="AZ33" s="36"/>
      <c r="BA33" s="36"/>
      <c r="BB33" s="66"/>
      <c r="BC33" s="37"/>
      <c r="BD33" s="37"/>
      <c r="BE33" s="37"/>
      <c r="BF33" s="33"/>
      <c r="BG33" s="67"/>
      <c r="BH33" s="35"/>
      <c r="BI33" s="57"/>
      <c r="BJ33" s="43"/>
      <c r="BK33" s="68"/>
      <c r="BL33" s="36"/>
      <c r="BM33" s="36"/>
      <c r="BN33" s="66"/>
      <c r="BO33" s="37"/>
      <c r="BP33" s="37"/>
      <c r="BQ33" s="37"/>
      <c r="BR33" s="33"/>
      <c r="BS33" s="67"/>
      <c r="BT33" s="35"/>
      <c r="BU33" s="57"/>
      <c r="BV33" s="43"/>
      <c r="BW33" s="68"/>
      <c r="BX33" s="36"/>
      <c r="BY33" s="36"/>
      <c r="BZ33" s="66"/>
      <c r="CA33" s="37"/>
      <c r="CB33" s="37"/>
      <c r="CC33" s="37"/>
      <c r="CD33" s="33"/>
      <c r="CE33" s="67"/>
      <c r="CF33" s="35"/>
      <c r="CG33" s="57"/>
      <c r="CH33" s="43"/>
      <c r="CI33" s="68"/>
      <c r="CJ33" s="36"/>
      <c r="CK33" s="36"/>
      <c r="CL33" s="66"/>
      <c r="CM33" s="37"/>
      <c r="CN33" s="37"/>
      <c r="CO33" s="37"/>
      <c r="CP33" s="33"/>
      <c r="CQ33" s="67"/>
      <c r="CR33" s="35"/>
      <c r="CS33" s="57"/>
      <c r="CT33" s="43"/>
      <c r="CU33" s="68"/>
      <c r="CV33" s="36"/>
      <c r="CW33" s="36"/>
      <c r="CX33" s="66"/>
      <c r="CY33" s="37"/>
      <c r="CZ33" s="37"/>
      <c r="DA33" s="37"/>
      <c r="DB33" s="33"/>
      <c r="DC33" s="67"/>
      <c r="DD33" s="35"/>
      <c r="DE33" s="57"/>
      <c r="DF33" s="43"/>
      <c r="DG33" s="68"/>
      <c r="DH33" s="36"/>
      <c r="DI33" s="36"/>
      <c r="DJ33" s="66"/>
      <c r="DK33" s="37"/>
      <c r="DL33" s="37"/>
      <c r="DM33" s="37"/>
      <c r="DN33" s="33"/>
      <c r="DO33" s="67"/>
      <c r="DP33" s="35"/>
      <c r="DQ33" s="57"/>
      <c r="DR33" s="43"/>
      <c r="DS33" s="68"/>
      <c r="DT33" s="36"/>
      <c r="DU33" s="36"/>
      <c r="DV33" s="66"/>
      <c r="DW33" s="37"/>
      <c r="DX33" s="37"/>
      <c r="DY33" s="37"/>
      <c r="DZ33" s="33"/>
      <c r="EA33" s="67"/>
      <c r="EB33" s="35"/>
      <c r="EC33" s="57"/>
      <c r="ED33" s="43"/>
      <c r="EE33" s="68"/>
      <c r="EF33" s="36"/>
      <c r="EG33" s="36"/>
      <c r="EH33" s="66"/>
      <c r="EI33" s="37"/>
      <c r="EJ33" s="37"/>
      <c r="EK33" s="37"/>
      <c r="EL33" s="33"/>
      <c r="EM33" s="67"/>
      <c r="EN33" s="35"/>
      <c r="EO33" s="57"/>
      <c r="EP33" s="43"/>
      <c r="EQ33" s="68"/>
      <c r="ER33" s="36"/>
      <c r="ES33" s="36"/>
      <c r="ET33" s="66"/>
      <c r="EU33" s="37"/>
      <c r="EV33" s="37"/>
      <c r="EW33" s="37"/>
      <c r="EX33" s="33"/>
      <c r="EY33" s="67"/>
      <c r="EZ33" s="35"/>
      <c r="FA33" s="57"/>
      <c r="FB33" s="43"/>
      <c r="FC33" s="68"/>
      <c r="FD33" s="36"/>
      <c r="FE33" s="36"/>
      <c r="FF33" s="66"/>
      <c r="FG33" s="37"/>
      <c r="FH33" s="37"/>
      <c r="FI33" s="37"/>
      <c r="FJ33" s="33"/>
      <c r="FK33" s="67"/>
      <c r="FL33" s="35"/>
      <c r="FM33" s="57"/>
      <c r="FN33" s="43"/>
      <c r="FO33" s="68"/>
      <c r="FP33" s="36"/>
      <c r="FQ33" s="36"/>
      <c r="FR33" s="66"/>
      <c r="FS33" s="37"/>
      <c r="FT33" s="37"/>
      <c r="FU33" s="37"/>
      <c r="FV33" s="33"/>
      <c r="FW33" s="67"/>
      <c r="FX33" s="35"/>
      <c r="FY33" s="57"/>
      <c r="FZ33" s="43"/>
      <c r="GA33" s="68"/>
      <c r="GB33" s="36"/>
      <c r="GC33" s="36"/>
      <c r="GD33" s="66"/>
      <c r="GE33" s="37"/>
      <c r="GF33" s="37"/>
      <c r="GG33" s="37"/>
      <c r="GH33" s="33"/>
      <c r="GI33" s="67"/>
      <c r="GJ33" s="35"/>
      <c r="GK33" s="57"/>
      <c r="GL33" s="43"/>
      <c r="GM33" s="68"/>
      <c r="GN33" s="36"/>
      <c r="GO33" s="36"/>
      <c r="GP33" s="66"/>
      <c r="GQ33" s="37"/>
      <c r="GR33" s="37"/>
      <c r="GS33" s="37"/>
      <c r="GT33" s="33"/>
      <c r="GU33" s="67"/>
      <c r="GV33" s="35"/>
      <c r="GW33" s="57"/>
      <c r="GX33" s="43"/>
      <c r="GY33" s="68"/>
      <c r="GZ33" s="36"/>
      <c r="HA33" s="36"/>
      <c r="HB33" s="66"/>
      <c r="HC33" s="37"/>
      <c r="HD33" s="37"/>
      <c r="HE33" s="37"/>
      <c r="HF33" s="33"/>
      <c r="HG33" s="67"/>
      <c r="HH33" s="35"/>
      <c r="HI33" s="57"/>
      <c r="HJ33" s="43"/>
      <c r="HK33" s="68"/>
      <c r="HL33" s="36"/>
      <c r="HM33" s="36"/>
      <c r="HN33" s="66"/>
      <c r="HO33" s="37"/>
      <c r="HP33" s="37"/>
      <c r="HQ33" s="37"/>
      <c r="HR33" s="33"/>
      <c r="HS33" s="67"/>
      <c r="HT33" s="35"/>
      <c r="HU33" s="57"/>
      <c r="HV33" s="43"/>
      <c r="HW33" s="68"/>
      <c r="HX33" s="36"/>
      <c r="HY33" s="36"/>
      <c r="HZ33" s="66"/>
      <c r="IA33" s="37"/>
      <c r="IB33" s="37"/>
      <c r="IC33" s="37"/>
      <c r="ID33" s="33"/>
      <c r="IE33" s="67"/>
      <c r="IF33" s="35"/>
      <c r="IG33" s="57"/>
      <c r="IH33" s="43"/>
      <c r="II33" s="68"/>
      <c r="IJ33" s="36"/>
      <c r="IK33" s="36"/>
      <c r="IL33" s="66"/>
      <c r="IM33" s="37"/>
      <c r="IN33" s="37"/>
      <c r="IO33" s="37"/>
      <c r="IP33" s="33"/>
      <c r="IQ33" s="67"/>
      <c r="IR33" s="35"/>
      <c r="IS33" s="57"/>
      <c r="IT33" s="43"/>
      <c r="IU33" s="68"/>
      <c r="IV33" s="36"/>
    </row>
    <row r="34" spans="1:256" s="69" customFormat="1" x14ac:dyDescent="0.25">
      <c r="A34" s="61">
        <v>1</v>
      </c>
      <c r="B34" s="62" t="s">
        <v>20</v>
      </c>
      <c r="C34" s="512" t="s">
        <v>16</v>
      </c>
      <c r="D34" s="45" t="e">
        <f>#REF!</f>
        <v>#REF!</v>
      </c>
      <c r="E34" s="45">
        <v>125</v>
      </c>
      <c r="F34" s="46">
        <v>125</v>
      </c>
      <c r="G34" s="47"/>
      <c r="H34" s="47" t="e">
        <f t="shared" si="2"/>
        <v>#REF!</v>
      </c>
      <c r="I34" s="47" t="e">
        <f>#REF!</f>
        <v>#REF!</v>
      </c>
      <c r="J34" s="48" t="e">
        <f t="shared" si="5"/>
        <v>#REF!</v>
      </c>
      <c r="K34" s="49">
        <v>3</v>
      </c>
      <c r="L34" s="55"/>
      <c r="M34" s="57"/>
      <c r="N34" s="43"/>
      <c r="O34" s="68"/>
      <c r="P34" s="36"/>
      <c r="Q34" s="36"/>
      <c r="R34" s="66"/>
      <c r="S34" s="37"/>
      <c r="T34" s="37"/>
      <c r="U34" s="37"/>
      <c r="V34" s="33"/>
      <c r="W34" s="67"/>
      <c r="X34" s="35"/>
      <c r="Y34" s="57"/>
      <c r="Z34" s="43"/>
      <c r="AA34" s="68"/>
      <c r="AB34" s="36"/>
      <c r="AC34" s="36"/>
      <c r="AD34" s="66"/>
      <c r="AE34" s="37"/>
      <c r="AF34" s="37"/>
      <c r="AG34" s="37"/>
      <c r="AH34" s="33"/>
      <c r="AI34" s="67"/>
      <c r="AJ34" s="35"/>
      <c r="AK34" s="57"/>
      <c r="AL34" s="43"/>
      <c r="AM34" s="68"/>
      <c r="AN34" s="36"/>
      <c r="AO34" s="36"/>
      <c r="AP34" s="66"/>
      <c r="AQ34" s="37"/>
      <c r="AR34" s="37"/>
      <c r="AS34" s="37"/>
      <c r="AT34" s="33"/>
      <c r="AU34" s="67"/>
      <c r="AV34" s="35"/>
      <c r="AW34" s="57"/>
      <c r="AX34" s="43"/>
      <c r="AY34" s="68"/>
      <c r="AZ34" s="36"/>
      <c r="BA34" s="36"/>
      <c r="BB34" s="66"/>
      <c r="BC34" s="37"/>
      <c r="BD34" s="37"/>
      <c r="BE34" s="37"/>
      <c r="BF34" s="33"/>
      <c r="BG34" s="67"/>
      <c r="BH34" s="35"/>
      <c r="BI34" s="57"/>
      <c r="BJ34" s="43"/>
      <c r="BK34" s="68"/>
      <c r="BL34" s="36"/>
      <c r="BM34" s="36"/>
      <c r="BN34" s="66"/>
      <c r="BO34" s="37"/>
      <c r="BP34" s="37"/>
      <c r="BQ34" s="37"/>
      <c r="BR34" s="33"/>
      <c r="BS34" s="67"/>
      <c r="BT34" s="35"/>
      <c r="BU34" s="57"/>
      <c r="BV34" s="43"/>
      <c r="BW34" s="68"/>
      <c r="BX34" s="36"/>
      <c r="BY34" s="36"/>
      <c r="BZ34" s="66"/>
      <c r="CA34" s="37"/>
      <c r="CB34" s="37"/>
      <c r="CC34" s="37"/>
      <c r="CD34" s="33"/>
      <c r="CE34" s="67"/>
      <c r="CF34" s="35"/>
      <c r="CG34" s="57"/>
      <c r="CH34" s="43"/>
      <c r="CI34" s="68"/>
      <c r="CJ34" s="36"/>
      <c r="CK34" s="36"/>
      <c r="CL34" s="66"/>
      <c r="CM34" s="37"/>
      <c r="CN34" s="37"/>
      <c r="CO34" s="37"/>
      <c r="CP34" s="33"/>
      <c r="CQ34" s="67"/>
      <c r="CR34" s="35"/>
      <c r="CS34" s="57"/>
      <c r="CT34" s="43"/>
      <c r="CU34" s="68"/>
      <c r="CV34" s="36"/>
      <c r="CW34" s="36"/>
      <c r="CX34" s="66"/>
      <c r="CY34" s="37"/>
      <c r="CZ34" s="37"/>
      <c r="DA34" s="37"/>
      <c r="DB34" s="33"/>
      <c r="DC34" s="67"/>
      <c r="DD34" s="35"/>
      <c r="DE34" s="57"/>
      <c r="DF34" s="43"/>
      <c r="DG34" s="68"/>
      <c r="DH34" s="36"/>
      <c r="DI34" s="36"/>
      <c r="DJ34" s="66"/>
      <c r="DK34" s="37"/>
      <c r="DL34" s="37"/>
      <c r="DM34" s="37"/>
      <c r="DN34" s="33"/>
      <c r="DO34" s="67"/>
      <c r="DP34" s="35"/>
      <c r="DQ34" s="57"/>
      <c r="DR34" s="43"/>
      <c r="DS34" s="68"/>
      <c r="DT34" s="36"/>
      <c r="DU34" s="36"/>
      <c r="DV34" s="66"/>
      <c r="DW34" s="37"/>
      <c r="DX34" s="37"/>
      <c r="DY34" s="37"/>
      <c r="DZ34" s="33"/>
      <c r="EA34" s="67"/>
      <c r="EB34" s="35"/>
      <c r="EC34" s="57"/>
      <c r="ED34" s="43"/>
      <c r="EE34" s="68"/>
      <c r="EF34" s="36"/>
      <c r="EG34" s="36"/>
      <c r="EH34" s="66"/>
      <c r="EI34" s="37"/>
      <c r="EJ34" s="37"/>
      <c r="EK34" s="37"/>
      <c r="EL34" s="33"/>
      <c r="EM34" s="67"/>
      <c r="EN34" s="35"/>
      <c r="EO34" s="57"/>
      <c r="EP34" s="43"/>
      <c r="EQ34" s="68"/>
      <c r="ER34" s="36"/>
      <c r="ES34" s="36"/>
      <c r="ET34" s="66"/>
      <c r="EU34" s="37"/>
      <c r="EV34" s="37"/>
      <c r="EW34" s="37"/>
      <c r="EX34" s="33"/>
      <c r="EY34" s="67"/>
      <c r="EZ34" s="35"/>
      <c r="FA34" s="57"/>
      <c r="FB34" s="43"/>
      <c r="FC34" s="68"/>
      <c r="FD34" s="36"/>
      <c r="FE34" s="36"/>
      <c r="FF34" s="66"/>
      <c r="FG34" s="37"/>
      <c r="FH34" s="37"/>
      <c r="FI34" s="37"/>
      <c r="FJ34" s="33"/>
      <c r="FK34" s="67"/>
      <c r="FL34" s="35"/>
      <c r="FM34" s="57"/>
      <c r="FN34" s="43"/>
      <c r="FO34" s="68"/>
      <c r="FP34" s="36"/>
      <c r="FQ34" s="36"/>
      <c r="FR34" s="66"/>
      <c r="FS34" s="37"/>
      <c r="FT34" s="37"/>
      <c r="FU34" s="37"/>
      <c r="FV34" s="33"/>
      <c r="FW34" s="67"/>
      <c r="FX34" s="35"/>
      <c r="FY34" s="57"/>
      <c r="FZ34" s="43"/>
      <c r="GA34" s="68"/>
      <c r="GB34" s="36"/>
      <c r="GC34" s="36"/>
      <c r="GD34" s="66"/>
      <c r="GE34" s="37"/>
      <c r="GF34" s="37"/>
      <c r="GG34" s="37"/>
      <c r="GH34" s="33"/>
      <c r="GI34" s="67"/>
      <c r="GJ34" s="35"/>
      <c r="GK34" s="57"/>
      <c r="GL34" s="43"/>
      <c r="GM34" s="68"/>
      <c r="GN34" s="36"/>
      <c r="GO34" s="36"/>
      <c r="GP34" s="66"/>
      <c r="GQ34" s="37"/>
      <c r="GR34" s="37"/>
      <c r="GS34" s="37"/>
      <c r="GT34" s="33"/>
      <c r="GU34" s="67"/>
      <c r="GV34" s="35"/>
      <c r="GW34" s="57"/>
      <c r="GX34" s="43"/>
      <c r="GY34" s="68"/>
      <c r="GZ34" s="36"/>
      <c r="HA34" s="36"/>
      <c r="HB34" s="66"/>
      <c r="HC34" s="37"/>
      <c r="HD34" s="37"/>
      <c r="HE34" s="37"/>
      <c r="HF34" s="33"/>
      <c r="HG34" s="67"/>
      <c r="HH34" s="35"/>
      <c r="HI34" s="57"/>
      <c r="HJ34" s="43"/>
      <c r="HK34" s="68"/>
      <c r="HL34" s="36"/>
      <c r="HM34" s="36"/>
      <c r="HN34" s="66"/>
      <c r="HO34" s="37"/>
      <c r="HP34" s="37"/>
      <c r="HQ34" s="37"/>
      <c r="HR34" s="33"/>
      <c r="HS34" s="67"/>
      <c r="HT34" s="35"/>
      <c r="HU34" s="57"/>
      <c r="HV34" s="43"/>
      <c r="HW34" s="68"/>
      <c r="HX34" s="36"/>
      <c r="HY34" s="36"/>
      <c r="HZ34" s="66"/>
      <c r="IA34" s="37"/>
      <c r="IB34" s="37"/>
      <c r="IC34" s="37"/>
      <c r="ID34" s="33"/>
      <c r="IE34" s="67"/>
      <c r="IF34" s="35"/>
      <c r="IG34" s="57"/>
      <c r="IH34" s="43"/>
      <c r="II34" s="68"/>
      <c r="IJ34" s="36"/>
      <c r="IK34" s="36"/>
      <c r="IL34" s="66"/>
      <c r="IM34" s="37"/>
      <c r="IN34" s="37"/>
      <c r="IO34" s="37"/>
      <c r="IP34" s="33"/>
      <c r="IQ34" s="67"/>
      <c r="IR34" s="35"/>
      <c r="IS34" s="57"/>
      <c r="IT34" s="43"/>
      <c r="IU34" s="68"/>
      <c r="IV34" s="36"/>
    </row>
    <row r="35" spans="1:256" s="69" customFormat="1" ht="27" x14ac:dyDescent="0.25">
      <c r="A35" s="70">
        <v>2</v>
      </c>
      <c r="B35" s="63" t="s">
        <v>18</v>
      </c>
      <c r="C35" s="513"/>
      <c r="D35" s="36" t="e">
        <f>#REF!</f>
        <v>#REF!</v>
      </c>
      <c r="E35" s="36">
        <v>125</v>
      </c>
      <c r="F35" s="66">
        <v>125</v>
      </c>
      <c r="G35" s="37"/>
      <c r="H35" s="37" t="e">
        <f t="shared" si="2"/>
        <v>#REF!</v>
      </c>
      <c r="I35" s="37" t="e">
        <f>#REF!</f>
        <v>#REF!</v>
      </c>
      <c r="J35" s="33" t="e">
        <f t="shared" si="5"/>
        <v>#REF!</v>
      </c>
      <c r="K35" s="67">
        <v>1</v>
      </c>
      <c r="L35" s="35"/>
      <c r="M35" s="57"/>
      <c r="N35" s="43"/>
      <c r="O35" s="68"/>
      <c r="P35" s="36"/>
      <c r="Q35" s="36"/>
      <c r="R35" s="66"/>
      <c r="S35" s="37"/>
      <c r="T35" s="37"/>
      <c r="U35" s="37"/>
      <c r="V35" s="33"/>
      <c r="W35" s="67"/>
      <c r="X35" s="35"/>
      <c r="Y35" s="57"/>
      <c r="Z35" s="43"/>
      <c r="AA35" s="68"/>
      <c r="AB35" s="36"/>
      <c r="AC35" s="36"/>
      <c r="AD35" s="66"/>
      <c r="AE35" s="37"/>
      <c r="AF35" s="37"/>
      <c r="AG35" s="37"/>
      <c r="AH35" s="33"/>
      <c r="AI35" s="67"/>
      <c r="AJ35" s="35"/>
      <c r="AK35" s="57"/>
      <c r="AL35" s="43"/>
      <c r="AM35" s="68"/>
      <c r="AN35" s="36"/>
      <c r="AO35" s="36"/>
      <c r="AP35" s="66"/>
      <c r="AQ35" s="37"/>
      <c r="AR35" s="37"/>
      <c r="AS35" s="37"/>
      <c r="AT35" s="33"/>
      <c r="AU35" s="67"/>
      <c r="AV35" s="35"/>
      <c r="AW35" s="57"/>
      <c r="AX35" s="43"/>
      <c r="AY35" s="68"/>
      <c r="AZ35" s="36"/>
      <c r="BA35" s="36"/>
      <c r="BB35" s="66"/>
      <c r="BC35" s="37"/>
      <c r="BD35" s="37"/>
      <c r="BE35" s="37"/>
      <c r="BF35" s="33"/>
      <c r="BG35" s="67"/>
      <c r="BH35" s="35"/>
      <c r="BI35" s="57"/>
      <c r="BJ35" s="43"/>
      <c r="BK35" s="68"/>
      <c r="BL35" s="36"/>
      <c r="BM35" s="36"/>
      <c r="BN35" s="66"/>
      <c r="BO35" s="37"/>
      <c r="BP35" s="37"/>
      <c r="BQ35" s="37"/>
      <c r="BR35" s="33"/>
      <c r="BS35" s="67"/>
      <c r="BT35" s="35"/>
      <c r="BU35" s="57"/>
      <c r="BV35" s="43"/>
      <c r="BW35" s="68"/>
      <c r="BX35" s="36"/>
      <c r="BY35" s="36"/>
      <c r="BZ35" s="66"/>
      <c r="CA35" s="37"/>
      <c r="CB35" s="37"/>
      <c r="CC35" s="37"/>
      <c r="CD35" s="33"/>
      <c r="CE35" s="67"/>
      <c r="CF35" s="35"/>
      <c r="CG35" s="57"/>
      <c r="CH35" s="43"/>
      <c r="CI35" s="68"/>
      <c r="CJ35" s="36"/>
      <c r="CK35" s="36"/>
      <c r="CL35" s="66"/>
      <c r="CM35" s="37"/>
      <c r="CN35" s="37"/>
      <c r="CO35" s="37"/>
      <c r="CP35" s="33"/>
      <c r="CQ35" s="67"/>
      <c r="CR35" s="35"/>
      <c r="CS35" s="57"/>
      <c r="CT35" s="43"/>
      <c r="CU35" s="68"/>
      <c r="CV35" s="36"/>
      <c r="CW35" s="36"/>
      <c r="CX35" s="66"/>
      <c r="CY35" s="37"/>
      <c r="CZ35" s="37"/>
      <c r="DA35" s="37"/>
      <c r="DB35" s="33"/>
      <c r="DC35" s="67"/>
      <c r="DD35" s="35"/>
      <c r="DE35" s="57"/>
      <c r="DF35" s="43"/>
      <c r="DG35" s="68"/>
      <c r="DH35" s="36"/>
      <c r="DI35" s="36"/>
      <c r="DJ35" s="66"/>
      <c r="DK35" s="37"/>
      <c r="DL35" s="37"/>
      <c r="DM35" s="37"/>
      <c r="DN35" s="33"/>
      <c r="DO35" s="67"/>
      <c r="DP35" s="35"/>
      <c r="DQ35" s="57"/>
      <c r="DR35" s="43"/>
      <c r="DS35" s="68"/>
      <c r="DT35" s="36"/>
      <c r="DU35" s="36"/>
      <c r="DV35" s="66"/>
      <c r="DW35" s="37"/>
      <c r="DX35" s="37"/>
      <c r="DY35" s="37"/>
      <c r="DZ35" s="33"/>
      <c r="EA35" s="67"/>
      <c r="EB35" s="35"/>
      <c r="EC35" s="57"/>
      <c r="ED35" s="43"/>
      <c r="EE35" s="68"/>
      <c r="EF35" s="36"/>
      <c r="EG35" s="36"/>
      <c r="EH35" s="66"/>
      <c r="EI35" s="37"/>
      <c r="EJ35" s="37"/>
      <c r="EK35" s="37"/>
      <c r="EL35" s="33"/>
      <c r="EM35" s="67"/>
      <c r="EN35" s="35"/>
      <c r="EO35" s="57"/>
      <c r="EP35" s="43"/>
      <c r="EQ35" s="68"/>
      <c r="ER35" s="36"/>
      <c r="ES35" s="36"/>
      <c r="ET35" s="66"/>
      <c r="EU35" s="37"/>
      <c r="EV35" s="37"/>
      <c r="EW35" s="37"/>
      <c r="EX35" s="33"/>
      <c r="EY35" s="67"/>
      <c r="EZ35" s="35"/>
      <c r="FA35" s="57"/>
      <c r="FB35" s="43"/>
      <c r="FC35" s="68"/>
      <c r="FD35" s="36"/>
      <c r="FE35" s="36"/>
      <c r="FF35" s="66"/>
      <c r="FG35" s="37"/>
      <c r="FH35" s="37"/>
      <c r="FI35" s="37"/>
      <c r="FJ35" s="33"/>
      <c r="FK35" s="67"/>
      <c r="FL35" s="35"/>
      <c r="FM35" s="57"/>
      <c r="FN35" s="43"/>
      <c r="FO35" s="68"/>
      <c r="FP35" s="36"/>
      <c r="FQ35" s="36"/>
      <c r="FR35" s="66"/>
      <c r="FS35" s="37"/>
      <c r="FT35" s="37"/>
      <c r="FU35" s="37"/>
      <c r="FV35" s="33"/>
      <c r="FW35" s="67"/>
      <c r="FX35" s="35"/>
      <c r="FY35" s="57"/>
      <c r="FZ35" s="43"/>
      <c r="GA35" s="68"/>
      <c r="GB35" s="36"/>
      <c r="GC35" s="36"/>
      <c r="GD35" s="66"/>
      <c r="GE35" s="37"/>
      <c r="GF35" s="37"/>
      <c r="GG35" s="37"/>
      <c r="GH35" s="33"/>
      <c r="GI35" s="67"/>
      <c r="GJ35" s="35"/>
      <c r="GK35" s="57"/>
      <c r="GL35" s="43"/>
      <c r="GM35" s="68"/>
      <c r="GN35" s="36"/>
      <c r="GO35" s="36"/>
      <c r="GP35" s="66"/>
      <c r="GQ35" s="37"/>
      <c r="GR35" s="37"/>
      <c r="GS35" s="37"/>
      <c r="GT35" s="33"/>
      <c r="GU35" s="67"/>
      <c r="GV35" s="35"/>
      <c r="GW35" s="57"/>
      <c r="GX35" s="43"/>
      <c r="GY35" s="68"/>
      <c r="GZ35" s="36"/>
      <c r="HA35" s="36"/>
      <c r="HB35" s="66"/>
      <c r="HC35" s="37"/>
      <c r="HD35" s="37"/>
      <c r="HE35" s="37"/>
      <c r="HF35" s="33"/>
      <c r="HG35" s="67"/>
      <c r="HH35" s="35"/>
      <c r="HI35" s="57"/>
      <c r="HJ35" s="43"/>
      <c r="HK35" s="68"/>
      <c r="HL35" s="36"/>
      <c r="HM35" s="36"/>
      <c r="HN35" s="66"/>
      <c r="HO35" s="37"/>
      <c r="HP35" s="37"/>
      <c r="HQ35" s="37"/>
      <c r="HR35" s="33"/>
      <c r="HS35" s="67"/>
      <c r="HT35" s="35"/>
      <c r="HU35" s="57"/>
      <c r="HV35" s="43"/>
      <c r="HW35" s="68"/>
      <c r="HX35" s="36"/>
      <c r="HY35" s="36"/>
      <c r="HZ35" s="66"/>
      <c r="IA35" s="37"/>
      <c r="IB35" s="37"/>
      <c r="IC35" s="37"/>
      <c r="ID35" s="33"/>
      <c r="IE35" s="67"/>
      <c r="IF35" s="35"/>
      <c r="IG35" s="57"/>
      <c r="IH35" s="43"/>
      <c r="II35" s="68"/>
      <c r="IJ35" s="36"/>
      <c r="IK35" s="36"/>
      <c r="IL35" s="66"/>
      <c r="IM35" s="37"/>
      <c r="IN35" s="37"/>
      <c r="IO35" s="37"/>
      <c r="IP35" s="33"/>
      <c r="IQ35" s="67"/>
      <c r="IR35" s="35"/>
      <c r="IS35" s="57"/>
      <c r="IT35" s="43"/>
      <c r="IU35" s="68"/>
      <c r="IV35" s="36"/>
    </row>
    <row r="36" spans="1:256" s="71" customFormat="1" ht="14.25" thickBot="1" x14ac:dyDescent="0.3">
      <c r="A36" s="77">
        <v>3</v>
      </c>
      <c r="B36" s="64" t="s">
        <v>17</v>
      </c>
      <c r="C36" s="514"/>
      <c r="D36" s="72" t="e">
        <f>#REF!</f>
        <v>#REF!</v>
      </c>
      <c r="E36" s="72">
        <v>125</v>
      </c>
      <c r="F36" s="73">
        <v>125</v>
      </c>
      <c r="G36" s="74"/>
      <c r="H36" s="74" t="e">
        <f t="shared" si="2"/>
        <v>#REF!</v>
      </c>
      <c r="I36" s="74" t="e">
        <f>#REF!</f>
        <v>#REF!</v>
      </c>
      <c r="J36" s="50" t="e">
        <f t="shared" si="5"/>
        <v>#REF!</v>
      </c>
      <c r="K36" s="75">
        <v>2</v>
      </c>
      <c r="L36" s="76"/>
      <c r="M36" s="57"/>
      <c r="N36" s="43"/>
      <c r="O36" s="68"/>
      <c r="P36" s="36"/>
      <c r="Q36" s="36"/>
      <c r="R36" s="66"/>
      <c r="S36" s="37"/>
      <c r="T36" s="37"/>
      <c r="U36" s="37"/>
      <c r="V36" s="33"/>
      <c r="W36" s="67"/>
      <c r="X36" s="35"/>
      <c r="Y36" s="57"/>
      <c r="Z36" s="43"/>
      <c r="AA36" s="68"/>
      <c r="AB36" s="36"/>
      <c r="AC36" s="36"/>
      <c r="AD36" s="66"/>
      <c r="AE36" s="37"/>
      <c r="AF36" s="37"/>
      <c r="AG36" s="37"/>
      <c r="AH36" s="33"/>
      <c r="AI36" s="67"/>
      <c r="AJ36" s="35"/>
      <c r="AK36" s="57"/>
      <c r="AL36" s="43"/>
      <c r="AM36" s="68"/>
      <c r="AN36" s="36"/>
      <c r="AO36" s="36"/>
      <c r="AP36" s="66"/>
      <c r="AQ36" s="37"/>
      <c r="AR36" s="37"/>
      <c r="AS36" s="37"/>
      <c r="AT36" s="33"/>
      <c r="AU36" s="67"/>
      <c r="AV36" s="35"/>
      <c r="AW36" s="57"/>
      <c r="AX36" s="43"/>
      <c r="AY36" s="68"/>
      <c r="AZ36" s="36"/>
      <c r="BA36" s="36"/>
      <c r="BB36" s="66"/>
      <c r="BC36" s="37"/>
      <c r="BD36" s="37"/>
      <c r="BE36" s="37"/>
      <c r="BF36" s="33"/>
      <c r="BG36" s="67"/>
      <c r="BH36" s="35"/>
      <c r="BI36" s="57"/>
      <c r="BJ36" s="43"/>
      <c r="BK36" s="68"/>
      <c r="BL36" s="36"/>
      <c r="BM36" s="36"/>
      <c r="BN36" s="66"/>
      <c r="BO36" s="37"/>
      <c r="BP36" s="37"/>
      <c r="BQ36" s="37"/>
      <c r="BR36" s="33"/>
      <c r="BS36" s="67"/>
      <c r="BT36" s="35"/>
      <c r="BU36" s="57"/>
      <c r="BV36" s="43"/>
      <c r="BW36" s="68"/>
      <c r="BX36" s="36"/>
      <c r="BY36" s="36"/>
      <c r="BZ36" s="66"/>
      <c r="CA36" s="37"/>
      <c r="CB36" s="37"/>
      <c r="CC36" s="37"/>
      <c r="CD36" s="33"/>
      <c r="CE36" s="67"/>
      <c r="CF36" s="35"/>
      <c r="CG36" s="57"/>
      <c r="CH36" s="43"/>
      <c r="CI36" s="68"/>
      <c r="CJ36" s="36"/>
      <c r="CK36" s="36"/>
      <c r="CL36" s="66"/>
      <c r="CM36" s="37"/>
      <c r="CN36" s="37"/>
      <c r="CO36" s="37"/>
      <c r="CP36" s="33"/>
      <c r="CQ36" s="67"/>
      <c r="CR36" s="35"/>
      <c r="CS36" s="57"/>
      <c r="CT36" s="43"/>
      <c r="CU36" s="68"/>
      <c r="CV36" s="36"/>
      <c r="CW36" s="36"/>
      <c r="CX36" s="66"/>
      <c r="CY36" s="37"/>
      <c r="CZ36" s="37"/>
      <c r="DA36" s="37"/>
      <c r="DB36" s="33"/>
      <c r="DC36" s="67"/>
      <c r="DD36" s="35"/>
      <c r="DE36" s="57"/>
      <c r="DF36" s="43"/>
      <c r="DG36" s="68"/>
      <c r="DH36" s="36"/>
      <c r="DI36" s="36"/>
      <c r="DJ36" s="66"/>
      <c r="DK36" s="37"/>
      <c r="DL36" s="37"/>
      <c r="DM36" s="37"/>
      <c r="DN36" s="33"/>
      <c r="DO36" s="67"/>
      <c r="DP36" s="35"/>
      <c r="DQ36" s="57"/>
      <c r="DR36" s="43"/>
      <c r="DS36" s="68"/>
      <c r="DT36" s="36"/>
      <c r="DU36" s="36"/>
      <c r="DV36" s="66"/>
      <c r="DW36" s="37"/>
      <c r="DX36" s="37"/>
      <c r="DY36" s="37"/>
      <c r="DZ36" s="33"/>
      <c r="EA36" s="67"/>
      <c r="EB36" s="35"/>
      <c r="EC36" s="57"/>
      <c r="ED36" s="43"/>
      <c r="EE36" s="68"/>
      <c r="EF36" s="36"/>
      <c r="EG36" s="36"/>
      <c r="EH36" s="66"/>
      <c r="EI36" s="37"/>
      <c r="EJ36" s="37"/>
      <c r="EK36" s="37"/>
      <c r="EL36" s="33"/>
      <c r="EM36" s="67"/>
      <c r="EN36" s="35"/>
      <c r="EO36" s="57"/>
      <c r="EP36" s="43"/>
      <c r="EQ36" s="68"/>
      <c r="ER36" s="36"/>
      <c r="ES36" s="36"/>
      <c r="ET36" s="66"/>
      <c r="EU36" s="37"/>
      <c r="EV36" s="37"/>
      <c r="EW36" s="37"/>
      <c r="EX36" s="33"/>
      <c r="EY36" s="67"/>
      <c r="EZ36" s="35"/>
      <c r="FA36" s="57"/>
      <c r="FB36" s="43"/>
      <c r="FC36" s="68"/>
      <c r="FD36" s="36"/>
      <c r="FE36" s="36"/>
      <c r="FF36" s="66"/>
      <c r="FG36" s="37"/>
      <c r="FH36" s="37"/>
      <c r="FI36" s="37"/>
      <c r="FJ36" s="33"/>
      <c r="FK36" s="67"/>
      <c r="FL36" s="35"/>
      <c r="FM36" s="57"/>
      <c r="FN36" s="43"/>
      <c r="FO36" s="68"/>
      <c r="FP36" s="36"/>
      <c r="FQ36" s="36"/>
      <c r="FR36" s="66"/>
      <c r="FS36" s="37"/>
      <c r="FT36" s="37"/>
      <c r="FU36" s="37"/>
      <c r="FV36" s="33"/>
      <c r="FW36" s="67"/>
      <c r="FX36" s="35"/>
      <c r="FY36" s="57"/>
      <c r="FZ36" s="43"/>
      <c r="GA36" s="68"/>
      <c r="GB36" s="36"/>
      <c r="GC36" s="36"/>
      <c r="GD36" s="66"/>
      <c r="GE36" s="37"/>
      <c r="GF36" s="37"/>
      <c r="GG36" s="37"/>
      <c r="GH36" s="33"/>
      <c r="GI36" s="67"/>
      <c r="GJ36" s="35"/>
      <c r="GK36" s="57"/>
      <c r="GL36" s="43"/>
      <c r="GM36" s="68"/>
      <c r="GN36" s="36"/>
      <c r="GO36" s="36"/>
      <c r="GP36" s="66"/>
      <c r="GQ36" s="37"/>
      <c r="GR36" s="37"/>
      <c r="GS36" s="37"/>
      <c r="GT36" s="33"/>
      <c r="GU36" s="67"/>
      <c r="GV36" s="35"/>
      <c r="GW36" s="57"/>
      <c r="GX36" s="43"/>
      <c r="GY36" s="68"/>
      <c r="GZ36" s="36"/>
      <c r="HA36" s="36"/>
      <c r="HB36" s="66"/>
      <c r="HC36" s="37"/>
      <c r="HD36" s="37"/>
      <c r="HE36" s="37"/>
      <c r="HF36" s="33"/>
      <c r="HG36" s="67"/>
      <c r="HH36" s="35"/>
      <c r="HI36" s="57"/>
      <c r="HJ36" s="43"/>
      <c r="HK36" s="68"/>
      <c r="HL36" s="36"/>
      <c r="HM36" s="36"/>
      <c r="HN36" s="66"/>
      <c r="HO36" s="37"/>
      <c r="HP36" s="37"/>
      <c r="HQ36" s="37"/>
      <c r="HR36" s="33"/>
      <c r="HS36" s="67"/>
      <c r="HT36" s="35"/>
      <c r="HU36" s="57"/>
      <c r="HV36" s="43"/>
      <c r="HW36" s="68"/>
      <c r="HX36" s="36"/>
      <c r="HY36" s="36"/>
      <c r="HZ36" s="66"/>
      <c r="IA36" s="37"/>
      <c r="IB36" s="37"/>
      <c r="IC36" s="37"/>
      <c r="ID36" s="33"/>
      <c r="IE36" s="67"/>
      <c r="IF36" s="35"/>
      <c r="IG36" s="57"/>
      <c r="IH36" s="43"/>
      <c r="II36" s="68"/>
      <c r="IJ36" s="36"/>
      <c r="IK36" s="36"/>
      <c r="IL36" s="66"/>
      <c r="IM36" s="37"/>
      <c r="IN36" s="37"/>
      <c r="IO36" s="37"/>
      <c r="IP36" s="33"/>
      <c r="IQ36" s="67"/>
      <c r="IR36" s="35"/>
      <c r="IS36" s="57"/>
      <c r="IT36" s="43"/>
      <c r="IU36" s="68"/>
      <c r="IV36" s="36"/>
    </row>
    <row r="37" spans="1:256" x14ac:dyDescent="0.25">
      <c r="M37" s="34"/>
    </row>
    <row r="38" spans="1:256" x14ac:dyDescent="0.25">
      <c r="M38" s="34"/>
    </row>
    <row r="39" spans="1:256" x14ac:dyDescent="0.25">
      <c r="M39" s="34"/>
    </row>
    <row r="40" spans="1:256" x14ac:dyDescent="0.25">
      <c r="M40" s="34"/>
    </row>
    <row r="41" spans="1:256" x14ac:dyDescent="0.25">
      <c r="M41" s="34"/>
    </row>
    <row r="42" spans="1:256" x14ac:dyDescent="0.25">
      <c r="M42" s="34"/>
    </row>
    <row r="43" spans="1:256" x14ac:dyDescent="0.25">
      <c r="M43" s="34"/>
    </row>
    <row r="44" spans="1:256" x14ac:dyDescent="0.25">
      <c r="M44" s="34"/>
    </row>
    <row r="45" spans="1:256" x14ac:dyDescent="0.25">
      <c r="M45" s="34"/>
    </row>
    <row r="46" spans="1:256" x14ac:dyDescent="0.25">
      <c r="M46" s="34"/>
    </row>
    <row r="47" spans="1:256" x14ac:dyDescent="0.25">
      <c r="M47" s="34"/>
    </row>
    <row r="48" spans="1:256" x14ac:dyDescent="0.25">
      <c r="M48" s="34"/>
    </row>
    <row r="49" spans="13:13" x14ac:dyDescent="0.25">
      <c r="M49" s="34"/>
    </row>
    <row r="50" spans="13:13" x14ac:dyDescent="0.25">
      <c r="M50" s="34"/>
    </row>
    <row r="51" spans="13:13" x14ac:dyDescent="0.25">
      <c r="M51" s="34"/>
    </row>
    <row r="52" spans="13:13" x14ac:dyDescent="0.25">
      <c r="M52" s="34"/>
    </row>
    <row r="53" spans="13:13" x14ac:dyDescent="0.25">
      <c r="M53" s="34"/>
    </row>
    <row r="54" spans="13:13" x14ac:dyDescent="0.25">
      <c r="M54" s="34"/>
    </row>
    <row r="55" spans="13:13" x14ac:dyDescent="0.25">
      <c r="M55" s="34"/>
    </row>
    <row r="56" spans="13:13" x14ac:dyDescent="0.25">
      <c r="M56" s="34"/>
    </row>
    <row r="57" spans="13:13" x14ac:dyDescent="0.25">
      <c r="M57" s="34"/>
    </row>
    <row r="58" spans="13:13" x14ac:dyDescent="0.25">
      <c r="M58" s="34"/>
    </row>
    <row r="59" spans="13:13" x14ac:dyDescent="0.25">
      <c r="M59" s="34"/>
    </row>
    <row r="60" spans="13:13" x14ac:dyDescent="0.25">
      <c r="M60" s="34"/>
    </row>
    <row r="61" spans="13:13" x14ac:dyDescent="0.25">
      <c r="M61" s="34"/>
    </row>
    <row r="62" spans="13:13" x14ac:dyDescent="0.25">
      <c r="M62" s="34"/>
    </row>
    <row r="63" spans="13:13" x14ac:dyDescent="0.25">
      <c r="M63" s="34"/>
    </row>
    <row r="64" spans="13:13" x14ac:dyDescent="0.25">
      <c r="M64" s="34"/>
    </row>
    <row r="65" spans="13:13" x14ac:dyDescent="0.25">
      <c r="M65" s="34"/>
    </row>
    <row r="66" spans="13:13" x14ac:dyDescent="0.25">
      <c r="M66" s="34"/>
    </row>
    <row r="67" spans="13:13" x14ac:dyDescent="0.25">
      <c r="M67" s="34"/>
    </row>
    <row r="68" spans="13:13" x14ac:dyDescent="0.25">
      <c r="M68" s="34"/>
    </row>
    <row r="69" spans="13:13" x14ac:dyDescent="0.25">
      <c r="M69" s="34"/>
    </row>
    <row r="70" spans="13:13" x14ac:dyDescent="0.25">
      <c r="M70" s="34"/>
    </row>
    <row r="71" spans="13:13" x14ac:dyDescent="0.25">
      <c r="M71" s="34"/>
    </row>
    <row r="72" spans="13:13" x14ac:dyDescent="0.25">
      <c r="M72" s="34"/>
    </row>
    <row r="73" spans="13:13" x14ac:dyDescent="0.25">
      <c r="M73" s="34"/>
    </row>
    <row r="74" spans="13:13" x14ac:dyDescent="0.25">
      <c r="M74" s="34"/>
    </row>
    <row r="75" spans="13:13" x14ac:dyDescent="0.25">
      <c r="M75" s="34"/>
    </row>
    <row r="76" spans="13:13" x14ac:dyDescent="0.25">
      <c r="M76" s="34"/>
    </row>
    <row r="77" spans="13:13" x14ac:dyDescent="0.25">
      <c r="M77" s="34"/>
    </row>
    <row r="78" spans="13:13" x14ac:dyDescent="0.25">
      <c r="M78" s="34"/>
    </row>
    <row r="79" spans="13:13" x14ac:dyDescent="0.25">
      <c r="M79" s="34"/>
    </row>
    <row r="80" spans="13:13" x14ac:dyDescent="0.25">
      <c r="M80" s="34"/>
    </row>
    <row r="81" spans="13:13" x14ac:dyDescent="0.25">
      <c r="M81" s="34"/>
    </row>
    <row r="82" spans="13:13" x14ac:dyDescent="0.25">
      <c r="M82" s="34"/>
    </row>
    <row r="83" spans="13:13" x14ac:dyDescent="0.25">
      <c r="M83" s="34"/>
    </row>
    <row r="84" spans="13:13" x14ac:dyDescent="0.25">
      <c r="M84" s="34"/>
    </row>
    <row r="85" spans="13:13" x14ac:dyDescent="0.25">
      <c r="M85" s="34"/>
    </row>
    <row r="86" spans="13:13" x14ac:dyDescent="0.25">
      <c r="M86" s="34"/>
    </row>
    <row r="87" spans="13:13" x14ac:dyDescent="0.25">
      <c r="M87" s="34"/>
    </row>
    <row r="88" spans="13:13" x14ac:dyDescent="0.25">
      <c r="M88" s="34"/>
    </row>
    <row r="89" spans="13:13" x14ac:dyDescent="0.25">
      <c r="M89" s="34"/>
    </row>
    <row r="90" spans="13:13" x14ac:dyDescent="0.25">
      <c r="M90" s="34"/>
    </row>
    <row r="91" spans="13:13" x14ac:dyDescent="0.25">
      <c r="M91" s="34"/>
    </row>
    <row r="92" spans="13:13" x14ac:dyDescent="0.25">
      <c r="M92" s="34"/>
    </row>
    <row r="93" spans="13:13" x14ac:dyDescent="0.25">
      <c r="M93" s="34"/>
    </row>
    <row r="94" spans="13:13" x14ac:dyDescent="0.25">
      <c r="M94" s="34"/>
    </row>
    <row r="95" spans="13:13" x14ac:dyDescent="0.25">
      <c r="M95" s="34"/>
    </row>
    <row r="96" spans="13:13" x14ac:dyDescent="0.25">
      <c r="M96" s="34"/>
    </row>
    <row r="97" spans="13:13" x14ac:dyDescent="0.25">
      <c r="M97" s="34"/>
    </row>
    <row r="98" spans="13:13" x14ac:dyDescent="0.25">
      <c r="M98" s="34"/>
    </row>
    <row r="99" spans="13:13" x14ac:dyDescent="0.25">
      <c r="M99" s="34"/>
    </row>
    <row r="100" spans="13:13" x14ac:dyDescent="0.25">
      <c r="M100" s="34"/>
    </row>
    <row r="101" spans="13:13" x14ac:dyDescent="0.25">
      <c r="M101" s="34"/>
    </row>
    <row r="102" spans="13:13" x14ac:dyDescent="0.25">
      <c r="M102" s="34"/>
    </row>
    <row r="103" spans="13:13" x14ac:dyDescent="0.25">
      <c r="M103" s="34"/>
    </row>
    <row r="104" spans="13:13" x14ac:dyDescent="0.25">
      <c r="M104" s="34"/>
    </row>
    <row r="105" spans="13:13" x14ac:dyDescent="0.25">
      <c r="M105" s="34"/>
    </row>
    <row r="106" spans="13:13" x14ac:dyDescent="0.25">
      <c r="M106" s="34"/>
    </row>
    <row r="107" spans="13:13" x14ac:dyDescent="0.25">
      <c r="M107" s="34"/>
    </row>
    <row r="108" spans="13:13" x14ac:dyDescent="0.25">
      <c r="M108" s="34"/>
    </row>
    <row r="109" spans="13:13" x14ac:dyDescent="0.25">
      <c r="M109" s="34"/>
    </row>
    <row r="110" spans="13:13" x14ac:dyDescent="0.25">
      <c r="M110" s="34"/>
    </row>
    <row r="111" spans="13:13" x14ac:dyDescent="0.25">
      <c r="M111" s="34"/>
    </row>
    <row r="112" spans="13:13" x14ac:dyDescent="0.25">
      <c r="M112" s="34"/>
    </row>
    <row r="113" spans="13:13" x14ac:dyDescent="0.25">
      <c r="M113" s="34"/>
    </row>
    <row r="114" spans="13:13" x14ac:dyDescent="0.25">
      <c r="M114" s="34"/>
    </row>
    <row r="115" spans="13:13" x14ac:dyDescent="0.25">
      <c r="M115" s="34"/>
    </row>
    <row r="116" spans="13:13" x14ac:dyDescent="0.25">
      <c r="M116" s="34"/>
    </row>
    <row r="117" spans="13:13" x14ac:dyDescent="0.25">
      <c r="M117" s="34"/>
    </row>
    <row r="118" spans="13:13" x14ac:dyDescent="0.25">
      <c r="M118" s="34"/>
    </row>
    <row r="119" spans="13:13" x14ac:dyDescent="0.25">
      <c r="M119" s="34"/>
    </row>
    <row r="120" spans="13:13" x14ac:dyDescent="0.25">
      <c r="M120" s="34"/>
    </row>
    <row r="121" spans="13:13" x14ac:dyDescent="0.25">
      <c r="M121" s="34"/>
    </row>
    <row r="122" spans="13:13" x14ac:dyDescent="0.25">
      <c r="M122" s="34"/>
    </row>
    <row r="123" spans="13:13" x14ac:dyDescent="0.25">
      <c r="M123" s="34"/>
    </row>
    <row r="124" spans="13:13" x14ac:dyDescent="0.25">
      <c r="M124" s="34"/>
    </row>
    <row r="125" spans="13:13" x14ac:dyDescent="0.25">
      <c r="M125" s="34"/>
    </row>
    <row r="126" spans="13:13" x14ac:dyDescent="0.25">
      <c r="M126" s="34"/>
    </row>
    <row r="127" spans="13:13" x14ac:dyDescent="0.25">
      <c r="M127" s="34"/>
    </row>
    <row r="128" spans="13:13" x14ac:dyDescent="0.25">
      <c r="M128" s="34"/>
    </row>
    <row r="129" spans="13:13" x14ac:dyDescent="0.25">
      <c r="M129" s="34"/>
    </row>
    <row r="130" spans="13:13" x14ac:dyDescent="0.25">
      <c r="M130" s="34"/>
    </row>
    <row r="131" spans="13:13" x14ac:dyDescent="0.25">
      <c r="M131" s="34"/>
    </row>
    <row r="132" spans="13:13" x14ac:dyDescent="0.25">
      <c r="M132" s="34"/>
    </row>
    <row r="133" spans="13:13" x14ac:dyDescent="0.25">
      <c r="M133" s="34"/>
    </row>
    <row r="134" spans="13:13" x14ac:dyDescent="0.25">
      <c r="M134" s="34"/>
    </row>
    <row r="135" spans="13:13" x14ac:dyDescent="0.25">
      <c r="M135" s="34"/>
    </row>
    <row r="136" spans="13:13" x14ac:dyDescent="0.25">
      <c r="M136" s="34"/>
    </row>
    <row r="137" spans="13:13" x14ac:dyDescent="0.25">
      <c r="M137" s="34"/>
    </row>
    <row r="138" spans="13:13" x14ac:dyDescent="0.25">
      <c r="M138" s="34"/>
    </row>
    <row r="139" spans="13:13" x14ac:dyDescent="0.25">
      <c r="M139" s="34"/>
    </row>
    <row r="140" spans="13:13" x14ac:dyDescent="0.25">
      <c r="M140" s="34"/>
    </row>
    <row r="141" spans="13:13" x14ac:dyDescent="0.25">
      <c r="M141" s="34"/>
    </row>
    <row r="142" spans="13:13" x14ac:dyDescent="0.25">
      <c r="M142" s="34"/>
    </row>
    <row r="143" spans="13:13" x14ac:dyDescent="0.25">
      <c r="M143" s="34"/>
    </row>
    <row r="144" spans="13:13" x14ac:dyDescent="0.25">
      <c r="M144" s="34"/>
    </row>
    <row r="145" spans="13:13" x14ac:dyDescent="0.25">
      <c r="M145" s="34"/>
    </row>
    <row r="146" spans="13:13" x14ac:dyDescent="0.25">
      <c r="M146" s="34"/>
    </row>
    <row r="147" spans="13:13" x14ac:dyDescent="0.25">
      <c r="M147" s="34"/>
    </row>
    <row r="148" spans="13:13" x14ac:dyDescent="0.25">
      <c r="M148" s="34"/>
    </row>
    <row r="149" spans="13:13" x14ac:dyDescent="0.25">
      <c r="M149" s="34"/>
    </row>
    <row r="150" spans="13:13" x14ac:dyDescent="0.25">
      <c r="M150" s="34"/>
    </row>
    <row r="151" spans="13:13" x14ac:dyDescent="0.25">
      <c r="M151" s="34"/>
    </row>
    <row r="152" spans="13:13" x14ac:dyDescent="0.25">
      <c r="M152" s="34"/>
    </row>
    <row r="153" spans="13:13" x14ac:dyDescent="0.25">
      <c r="M153" s="34"/>
    </row>
    <row r="154" spans="13:13" x14ac:dyDescent="0.25">
      <c r="M154" s="34"/>
    </row>
    <row r="155" spans="13:13" x14ac:dyDescent="0.25">
      <c r="M155" s="34"/>
    </row>
    <row r="156" spans="13:13" x14ac:dyDescent="0.25">
      <c r="M156" s="34"/>
    </row>
    <row r="157" spans="13:13" x14ac:dyDescent="0.25">
      <c r="M157" s="34"/>
    </row>
    <row r="158" spans="13:13" x14ac:dyDescent="0.25">
      <c r="M158" s="34"/>
    </row>
    <row r="159" spans="13:13" x14ac:dyDescent="0.25">
      <c r="M159" s="34"/>
    </row>
    <row r="160" spans="13:13" x14ac:dyDescent="0.25">
      <c r="M160" s="34"/>
    </row>
    <row r="161" spans="13:13" x14ac:dyDescent="0.25">
      <c r="M161" s="34"/>
    </row>
    <row r="162" spans="13:13" x14ac:dyDescent="0.25">
      <c r="M162" s="34"/>
    </row>
    <row r="163" spans="13:13" x14ac:dyDescent="0.25">
      <c r="M163" s="34"/>
    </row>
    <row r="164" spans="13:13" x14ac:dyDescent="0.25">
      <c r="M164" s="34"/>
    </row>
    <row r="165" spans="13:13" x14ac:dyDescent="0.25">
      <c r="M165" s="34"/>
    </row>
    <row r="166" spans="13:13" x14ac:dyDescent="0.25">
      <c r="M166" s="34"/>
    </row>
    <row r="167" spans="13:13" x14ac:dyDescent="0.25">
      <c r="M167" s="34"/>
    </row>
    <row r="168" spans="13:13" x14ac:dyDescent="0.25">
      <c r="M168" s="34"/>
    </row>
    <row r="169" spans="13:13" x14ac:dyDescent="0.25">
      <c r="M169" s="34"/>
    </row>
    <row r="170" spans="13:13" x14ac:dyDescent="0.25">
      <c r="M170" s="34"/>
    </row>
    <row r="171" spans="13:13" x14ac:dyDescent="0.25">
      <c r="M171" s="34"/>
    </row>
    <row r="172" spans="13:13" x14ac:dyDescent="0.25">
      <c r="M172" s="34"/>
    </row>
    <row r="173" spans="13:13" x14ac:dyDescent="0.25">
      <c r="M173" s="34"/>
    </row>
    <row r="174" spans="13:13" x14ac:dyDescent="0.25">
      <c r="M174" s="34"/>
    </row>
    <row r="175" spans="13:13" x14ac:dyDescent="0.25">
      <c r="M175" s="34"/>
    </row>
    <row r="176" spans="13:13" x14ac:dyDescent="0.25">
      <c r="M176" s="34"/>
    </row>
    <row r="177" spans="13:13" x14ac:dyDescent="0.25">
      <c r="M177" s="34"/>
    </row>
    <row r="178" spans="13:13" x14ac:dyDescent="0.25">
      <c r="M178" s="34"/>
    </row>
    <row r="179" spans="13:13" x14ac:dyDescent="0.25">
      <c r="M179" s="34"/>
    </row>
    <row r="180" spans="13:13" x14ac:dyDescent="0.25">
      <c r="M180" s="34"/>
    </row>
    <row r="181" spans="13:13" x14ac:dyDescent="0.25">
      <c r="M181" s="34"/>
    </row>
    <row r="182" spans="13:13" x14ac:dyDescent="0.25">
      <c r="M182" s="34"/>
    </row>
    <row r="183" spans="13:13" x14ac:dyDescent="0.25">
      <c r="M183" s="34"/>
    </row>
    <row r="184" spans="13:13" x14ac:dyDescent="0.25">
      <c r="M184" s="34"/>
    </row>
    <row r="185" spans="13:13" x14ac:dyDescent="0.25">
      <c r="M185" s="34"/>
    </row>
    <row r="186" spans="13:13" x14ac:dyDescent="0.25">
      <c r="M186" s="34"/>
    </row>
    <row r="187" spans="13:13" x14ac:dyDescent="0.25">
      <c r="M187" s="34"/>
    </row>
    <row r="188" spans="13:13" x14ac:dyDescent="0.25">
      <c r="M188" s="34"/>
    </row>
    <row r="189" spans="13:13" x14ac:dyDescent="0.25">
      <c r="M189" s="34"/>
    </row>
    <row r="190" spans="13:13" x14ac:dyDescent="0.25">
      <c r="M190" s="34"/>
    </row>
    <row r="191" spans="13:13" x14ac:dyDescent="0.25">
      <c r="M191" s="34"/>
    </row>
    <row r="192" spans="13:13" x14ac:dyDescent="0.25">
      <c r="M192" s="34"/>
    </row>
    <row r="193" spans="13:13" x14ac:dyDescent="0.25">
      <c r="M193" s="34"/>
    </row>
    <row r="194" spans="13:13" x14ac:dyDescent="0.25">
      <c r="M194" s="34"/>
    </row>
    <row r="195" spans="13:13" x14ac:dyDescent="0.25">
      <c r="M195" s="34"/>
    </row>
    <row r="196" spans="13:13" x14ac:dyDescent="0.25">
      <c r="M196" s="34"/>
    </row>
    <row r="197" spans="13:13" x14ac:dyDescent="0.25">
      <c r="M197" s="34"/>
    </row>
    <row r="198" spans="13:13" x14ac:dyDescent="0.25">
      <c r="M198" s="34"/>
    </row>
    <row r="199" spans="13:13" x14ac:dyDescent="0.25">
      <c r="M199" s="34"/>
    </row>
    <row r="200" spans="13:13" x14ac:dyDescent="0.25">
      <c r="M200" s="34"/>
    </row>
    <row r="201" spans="13:13" x14ac:dyDescent="0.25">
      <c r="M201" s="34"/>
    </row>
    <row r="202" spans="13:13" x14ac:dyDescent="0.25">
      <c r="M202" s="34"/>
    </row>
    <row r="203" spans="13:13" x14ac:dyDescent="0.25">
      <c r="M203" s="34"/>
    </row>
    <row r="204" spans="13:13" x14ac:dyDescent="0.25">
      <c r="M204" s="34"/>
    </row>
    <row r="205" spans="13:13" x14ac:dyDescent="0.25">
      <c r="M205" s="34"/>
    </row>
    <row r="206" spans="13:13" x14ac:dyDescent="0.25">
      <c r="M206" s="34"/>
    </row>
    <row r="207" spans="13:13" x14ac:dyDescent="0.25">
      <c r="M207" s="34"/>
    </row>
    <row r="208" spans="13:13" x14ac:dyDescent="0.25">
      <c r="M208" s="34"/>
    </row>
    <row r="209" spans="13:13" x14ac:dyDescent="0.25">
      <c r="M209" s="34"/>
    </row>
    <row r="210" spans="13:13" x14ac:dyDescent="0.25">
      <c r="M210" s="34"/>
    </row>
    <row r="211" spans="13:13" x14ac:dyDescent="0.25">
      <c r="M211" s="34"/>
    </row>
    <row r="212" spans="13:13" x14ac:dyDescent="0.25">
      <c r="M212" s="34"/>
    </row>
    <row r="213" spans="13:13" x14ac:dyDescent="0.25">
      <c r="M213" s="34"/>
    </row>
    <row r="214" spans="13:13" x14ac:dyDescent="0.25">
      <c r="M214" s="34"/>
    </row>
    <row r="215" spans="13:13" x14ac:dyDescent="0.25">
      <c r="M215" s="34"/>
    </row>
    <row r="216" spans="13:13" x14ac:dyDescent="0.25">
      <c r="M216" s="34"/>
    </row>
    <row r="217" spans="13:13" x14ac:dyDescent="0.25">
      <c r="M217" s="34"/>
    </row>
    <row r="218" spans="13:13" x14ac:dyDescent="0.25">
      <c r="M218" s="34"/>
    </row>
    <row r="219" spans="13:13" x14ac:dyDescent="0.25">
      <c r="M219" s="34"/>
    </row>
    <row r="220" spans="13:13" x14ac:dyDescent="0.25">
      <c r="M220" s="34"/>
    </row>
    <row r="221" spans="13:13" x14ac:dyDescent="0.25">
      <c r="M221" s="34"/>
    </row>
    <row r="222" spans="13:13" x14ac:dyDescent="0.25">
      <c r="M222" s="34"/>
    </row>
    <row r="223" spans="13:13" x14ac:dyDescent="0.25">
      <c r="M223" s="34"/>
    </row>
    <row r="224" spans="13:13" x14ac:dyDescent="0.25">
      <c r="M224" s="34"/>
    </row>
    <row r="225" spans="13:13" x14ac:dyDescent="0.25">
      <c r="M225" s="34"/>
    </row>
    <row r="226" spans="13:13" x14ac:dyDescent="0.25">
      <c r="M226" s="34"/>
    </row>
    <row r="227" spans="13:13" x14ac:dyDescent="0.25">
      <c r="M227" s="34"/>
    </row>
    <row r="228" spans="13:13" x14ac:dyDescent="0.25">
      <c r="M228" s="34"/>
    </row>
    <row r="229" spans="13:13" x14ac:dyDescent="0.25">
      <c r="M229" s="34"/>
    </row>
    <row r="230" spans="13:13" x14ac:dyDescent="0.25">
      <c r="M230" s="34"/>
    </row>
    <row r="231" spans="13:13" x14ac:dyDescent="0.25">
      <c r="M231" s="34"/>
    </row>
    <row r="232" spans="13:13" x14ac:dyDescent="0.25">
      <c r="M232" s="34"/>
    </row>
    <row r="233" spans="13:13" x14ac:dyDescent="0.25">
      <c r="M233" s="34"/>
    </row>
    <row r="234" spans="13:13" x14ac:dyDescent="0.25">
      <c r="M234" s="34"/>
    </row>
    <row r="235" spans="13:13" x14ac:dyDescent="0.25">
      <c r="M235" s="34"/>
    </row>
    <row r="236" spans="13:13" x14ac:dyDescent="0.25">
      <c r="M236" s="34"/>
    </row>
    <row r="237" spans="13:13" x14ac:dyDescent="0.25">
      <c r="M237" s="34"/>
    </row>
    <row r="238" spans="13:13" x14ac:dyDescent="0.25">
      <c r="M238" s="34"/>
    </row>
    <row r="239" spans="13:13" x14ac:dyDescent="0.25">
      <c r="M239" s="34"/>
    </row>
    <row r="240" spans="13:13" x14ac:dyDescent="0.25">
      <c r="M240" s="34"/>
    </row>
    <row r="241" spans="13:13" x14ac:dyDescent="0.25">
      <c r="M241" s="34"/>
    </row>
    <row r="242" spans="13:13" x14ac:dyDescent="0.25">
      <c r="M242" s="34"/>
    </row>
    <row r="243" spans="13:13" x14ac:dyDescent="0.25">
      <c r="M243" s="34"/>
    </row>
    <row r="244" spans="13:13" x14ac:dyDescent="0.25">
      <c r="M244" s="34"/>
    </row>
    <row r="245" spans="13:13" x14ac:dyDescent="0.25">
      <c r="M245" s="34"/>
    </row>
    <row r="246" spans="13:13" x14ac:dyDescent="0.25">
      <c r="M246" s="34"/>
    </row>
    <row r="247" spans="13:13" x14ac:dyDescent="0.25">
      <c r="M247" s="34"/>
    </row>
    <row r="248" spans="13:13" x14ac:dyDescent="0.25">
      <c r="M248" s="34"/>
    </row>
    <row r="249" spans="13:13" x14ac:dyDescent="0.25">
      <c r="M249" s="34"/>
    </row>
    <row r="250" spans="13:13" x14ac:dyDescent="0.25">
      <c r="M250" s="34"/>
    </row>
    <row r="251" spans="13:13" x14ac:dyDescent="0.25">
      <c r="M251" s="34"/>
    </row>
    <row r="252" spans="13:13" x14ac:dyDescent="0.25">
      <c r="M252" s="34"/>
    </row>
    <row r="253" spans="13:13" x14ac:dyDescent="0.25">
      <c r="M253" s="34"/>
    </row>
    <row r="254" spans="13:13" x14ac:dyDescent="0.25">
      <c r="M254" s="34"/>
    </row>
    <row r="255" spans="13:13" x14ac:dyDescent="0.25">
      <c r="M255" s="34"/>
    </row>
    <row r="256" spans="13:13" x14ac:dyDescent="0.25">
      <c r="M256" s="34"/>
    </row>
    <row r="257" spans="13:13" x14ac:dyDescent="0.25">
      <c r="M257" s="34"/>
    </row>
    <row r="258" spans="13:13" x14ac:dyDescent="0.25">
      <c r="M258" s="34"/>
    </row>
    <row r="259" spans="13:13" x14ac:dyDescent="0.25">
      <c r="M259" s="34"/>
    </row>
    <row r="260" spans="13:13" x14ac:dyDescent="0.25">
      <c r="M260" s="34"/>
    </row>
    <row r="261" spans="13:13" x14ac:dyDescent="0.25">
      <c r="M261" s="34"/>
    </row>
    <row r="262" spans="13:13" x14ac:dyDescent="0.25">
      <c r="M262" s="34"/>
    </row>
    <row r="263" spans="13:13" x14ac:dyDescent="0.25">
      <c r="M263" s="34"/>
    </row>
    <row r="264" spans="13:13" x14ac:dyDescent="0.25">
      <c r="M264" s="34"/>
    </row>
    <row r="265" spans="13:13" x14ac:dyDescent="0.25">
      <c r="M265" s="34"/>
    </row>
    <row r="266" spans="13:13" x14ac:dyDescent="0.25">
      <c r="M266" s="34"/>
    </row>
    <row r="267" spans="13:13" x14ac:dyDescent="0.25">
      <c r="M267" s="34"/>
    </row>
    <row r="268" spans="13:13" x14ac:dyDescent="0.25">
      <c r="M268" s="34"/>
    </row>
    <row r="269" spans="13:13" x14ac:dyDescent="0.25">
      <c r="M269" s="34"/>
    </row>
    <row r="270" spans="13:13" x14ac:dyDescent="0.25">
      <c r="M270" s="34"/>
    </row>
    <row r="271" spans="13:13" x14ac:dyDescent="0.25">
      <c r="M271" s="34"/>
    </row>
    <row r="272" spans="13:13" x14ac:dyDescent="0.25">
      <c r="M272" s="34"/>
    </row>
    <row r="273" spans="13:13" x14ac:dyDescent="0.25">
      <c r="M273" s="34"/>
    </row>
    <row r="274" spans="13:13" x14ac:dyDescent="0.25">
      <c r="M274" s="34"/>
    </row>
    <row r="275" spans="13:13" x14ac:dyDescent="0.25">
      <c r="M275" s="34"/>
    </row>
    <row r="276" spans="13:13" x14ac:dyDescent="0.25">
      <c r="M276" s="34"/>
    </row>
    <row r="277" spans="13:13" x14ac:dyDescent="0.25">
      <c r="M277" s="34"/>
    </row>
    <row r="278" spans="13:13" x14ac:dyDescent="0.25">
      <c r="M278" s="34"/>
    </row>
    <row r="279" spans="13:13" x14ac:dyDescent="0.25">
      <c r="M279" s="34"/>
    </row>
    <row r="280" spans="13:13" x14ac:dyDescent="0.25">
      <c r="M280" s="34"/>
    </row>
    <row r="281" spans="13:13" x14ac:dyDescent="0.25">
      <c r="M281" s="34"/>
    </row>
    <row r="282" spans="13:13" x14ac:dyDescent="0.25">
      <c r="M282" s="34"/>
    </row>
    <row r="283" spans="13:13" x14ac:dyDescent="0.25">
      <c r="M283" s="34"/>
    </row>
    <row r="284" spans="13:13" x14ac:dyDescent="0.25">
      <c r="M284" s="34"/>
    </row>
    <row r="285" spans="13:13" x14ac:dyDescent="0.25">
      <c r="M285" s="34"/>
    </row>
    <row r="286" spans="13:13" x14ac:dyDescent="0.25">
      <c r="M286" s="34"/>
    </row>
    <row r="287" spans="13:13" x14ac:dyDescent="0.25">
      <c r="M287" s="34"/>
    </row>
    <row r="288" spans="13:13" x14ac:dyDescent="0.25">
      <c r="M288" s="34"/>
    </row>
    <row r="289" spans="13:13" x14ac:dyDescent="0.25">
      <c r="M289" s="34"/>
    </row>
    <row r="290" spans="13:13" x14ac:dyDescent="0.25">
      <c r="M290" s="34"/>
    </row>
    <row r="291" spans="13:13" x14ac:dyDescent="0.25">
      <c r="M291" s="34"/>
    </row>
    <row r="292" spans="13:13" x14ac:dyDescent="0.25">
      <c r="M292" s="34"/>
    </row>
    <row r="293" spans="13:13" x14ac:dyDescent="0.25">
      <c r="M293" s="34"/>
    </row>
    <row r="294" spans="13:13" x14ac:dyDescent="0.25">
      <c r="M294" s="34"/>
    </row>
    <row r="295" spans="13:13" x14ac:dyDescent="0.25">
      <c r="M295" s="34"/>
    </row>
    <row r="296" spans="13:13" x14ac:dyDescent="0.25">
      <c r="M296" s="34"/>
    </row>
    <row r="297" spans="13:13" x14ac:dyDescent="0.25">
      <c r="M297" s="34"/>
    </row>
    <row r="298" spans="13:13" x14ac:dyDescent="0.25">
      <c r="M298" s="34"/>
    </row>
    <row r="299" spans="13:13" x14ac:dyDescent="0.25">
      <c r="M299" s="34"/>
    </row>
    <row r="300" spans="13:13" x14ac:dyDescent="0.25">
      <c r="M300" s="34"/>
    </row>
    <row r="301" spans="13:13" x14ac:dyDescent="0.25">
      <c r="M301" s="34"/>
    </row>
    <row r="302" spans="13:13" x14ac:dyDescent="0.25">
      <c r="M302" s="34"/>
    </row>
    <row r="303" spans="13:13" x14ac:dyDescent="0.25">
      <c r="M303" s="34"/>
    </row>
    <row r="304" spans="13:13" x14ac:dyDescent="0.25">
      <c r="M304" s="34"/>
    </row>
    <row r="305" spans="13:13" x14ac:dyDescent="0.25">
      <c r="M305" s="34"/>
    </row>
    <row r="306" spans="13:13" x14ac:dyDescent="0.25">
      <c r="M306" s="34"/>
    </row>
    <row r="307" spans="13:13" x14ac:dyDescent="0.25">
      <c r="M307" s="34"/>
    </row>
    <row r="308" spans="13:13" x14ac:dyDescent="0.25">
      <c r="M308" s="34"/>
    </row>
    <row r="309" spans="13:13" x14ac:dyDescent="0.25">
      <c r="M309" s="34"/>
    </row>
    <row r="310" spans="13:13" x14ac:dyDescent="0.25">
      <c r="M310" s="34"/>
    </row>
    <row r="311" spans="13:13" x14ac:dyDescent="0.25">
      <c r="M311" s="34"/>
    </row>
    <row r="312" spans="13:13" x14ac:dyDescent="0.25">
      <c r="M312" s="34"/>
    </row>
    <row r="313" spans="13:13" x14ac:dyDescent="0.25">
      <c r="M313" s="34"/>
    </row>
    <row r="314" spans="13:13" x14ac:dyDescent="0.25">
      <c r="M314" s="34"/>
    </row>
    <row r="315" spans="13:13" x14ac:dyDescent="0.25">
      <c r="M315" s="34"/>
    </row>
    <row r="316" spans="13:13" x14ac:dyDescent="0.25">
      <c r="M316" s="34"/>
    </row>
    <row r="317" spans="13:13" x14ac:dyDescent="0.25">
      <c r="M317" s="34"/>
    </row>
    <row r="318" spans="13:13" x14ac:dyDescent="0.25">
      <c r="M318" s="34"/>
    </row>
    <row r="319" spans="13:13" x14ac:dyDescent="0.25">
      <c r="M319" s="34"/>
    </row>
    <row r="320" spans="13:13" x14ac:dyDescent="0.25">
      <c r="M320" s="34"/>
    </row>
    <row r="321" spans="13:13" x14ac:dyDescent="0.25">
      <c r="M321" s="34"/>
    </row>
    <row r="322" spans="13:13" x14ac:dyDescent="0.25">
      <c r="M322" s="34"/>
    </row>
    <row r="323" spans="13:13" x14ac:dyDescent="0.25">
      <c r="M323" s="34"/>
    </row>
    <row r="324" spans="13:13" x14ac:dyDescent="0.25">
      <c r="M324" s="34"/>
    </row>
    <row r="325" spans="13:13" x14ac:dyDescent="0.25">
      <c r="M325" s="34"/>
    </row>
    <row r="326" spans="13:13" x14ac:dyDescent="0.25">
      <c r="M326" s="34"/>
    </row>
    <row r="327" spans="13:13" x14ac:dyDescent="0.25">
      <c r="M327" s="34"/>
    </row>
    <row r="328" spans="13:13" x14ac:dyDescent="0.25">
      <c r="M328" s="34"/>
    </row>
    <row r="329" spans="13:13" x14ac:dyDescent="0.25">
      <c r="M329" s="34"/>
    </row>
    <row r="330" spans="13:13" x14ac:dyDescent="0.25">
      <c r="M330" s="34"/>
    </row>
    <row r="331" spans="13:13" x14ac:dyDescent="0.25">
      <c r="M331" s="34"/>
    </row>
    <row r="332" spans="13:13" x14ac:dyDescent="0.25">
      <c r="M332" s="34"/>
    </row>
    <row r="333" spans="13:13" x14ac:dyDescent="0.25">
      <c r="M333" s="34"/>
    </row>
    <row r="334" spans="13:13" x14ac:dyDescent="0.25">
      <c r="M334" s="34"/>
    </row>
    <row r="335" spans="13:13" x14ac:dyDescent="0.25">
      <c r="M335" s="34"/>
    </row>
    <row r="336" spans="13:13" x14ac:dyDescent="0.25">
      <c r="M336" s="34"/>
    </row>
    <row r="337" spans="13:13" x14ac:dyDescent="0.25">
      <c r="M337" s="34"/>
    </row>
    <row r="338" spans="13:13" x14ac:dyDescent="0.25">
      <c r="M338" s="34"/>
    </row>
    <row r="339" spans="13:13" x14ac:dyDescent="0.25">
      <c r="M339" s="34"/>
    </row>
    <row r="340" spans="13:13" x14ac:dyDescent="0.25">
      <c r="M340" s="34"/>
    </row>
    <row r="341" spans="13:13" x14ac:dyDescent="0.25">
      <c r="M341" s="34"/>
    </row>
    <row r="342" spans="13:13" x14ac:dyDescent="0.25">
      <c r="M342" s="34"/>
    </row>
    <row r="343" spans="13:13" x14ac:dyDescent="0.25">
      <c r="M343" s="34"/>
    </row>
    <row r="344" spans="13:13" x14ac:dyDescent="0.25">
      <c r="M344" s="34"/>
    </row>
    <row r="345" spans="13:13" x14ac:dyDescent="0.25">
      <c r="M345" s="34"/>
    </row>
    <row r="346" spans="13:13" x14ac:dyDescent="0.25">
      <c r="M346" s="34"/>
    </row>
    <row r="347" spans="13:13" x14ac:dyDescent="0.25">
      <c r="M347" s="34"/>
    </row>
    <row r="348" spans="13:13" x14ac:dyDescent="0.25">
      <c r="M348" s="34"/>
    </row>
    <row r="349" spans="13:13" x14ac:dyDescent="0.25">
      <c r="M349" s="34"/>
    </row>
    <row r="350" spans="13:13" x14ac:dyDescent="0.25">
      <c r="M350" s="34"/>
    </row>
    <row r="351" spans="13:13" x14ac:dyDescent="0.25">
      <c r="M351" s="34"/>
    </row>
    <row r="352" spans="13:13" x14ac:dyDescent="0.25">
      <c r="M352" s="34"/>
    </row>
    <row r="353" spans="13:13" x14ac:dyDescent="0.25">
      <c r="M353" s="34"/>
    </row>
    <row r="354" spans="13:13" x14ac:dyDescent="0.25">
      <c r="M354" s="34"/>
    </row>
    <row r="355" spans="13:13" x14ac:dyDescent="0.25">
      <c r="M355" s="34"/>
    </row>
    <row r="356" spans="13:13" x14ac:dyDescent="0.25">
      <c r="M356" s="34"/>
    </row>
    <row r="357" spans="13:13" x14ac:dyDescent="0.25">
      <c r="M357" s="34"/>
    </row>
    <row r="358" spans="13:13" x14ac:dyDescent="0.25">
      <c r="M358" s="34"/>
    </row>
    <row r="359" spans="13:13" x14ac:dyDescent="0.25">
      <c r="M359" s="34"/>
    </row>
  </sheetData>
  <mergeCells count="17">
    <mergeCell ref="A4:M4"/>
    <mergeCell ref="A5:M5"/>
    <mergeCell ref="A7:M7"/>
    <mergeCell ref="A8:M8"/>
    <mergeCell ref="L13:L15"/>
    <mergeCell ref="H13:H15"/>
    <mergeCell ref="J13:J15"/>
    <mergeCell ref="K13:K15"/>
    <mergeCell ref="C31:C33"/>
    <mergeCell ref="A13:B15"/>
    <mergeCell ref="C34:C36"/>
    <mergeCell ref="C16:C18"/>
    <mergeCell ref="C19:C21"/>
    <mergeCell ref="C22:C24"/>
    <mergeCell ref="C25:C27"/>
    <mergeCell ref="C13:C15"/>
    <mergeCell ref="C28:C30"/>
  </mergeCells>
  <phoneticPr fontId="0" type="noConversion"/>
  <pageMargins left="0.75" right="0.75" top="1" bottom="1" header="0" footer="0"/>
  <pageSetup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6"/>
  </sheetPr>
  <dimension ref="A1:F21"/>
  <sheetViews>
    <sheetView tabSelected="1" zoomScaleNormal="100" zoomScaleSheetLayoutView="95" workbookViewId="0">
      <selection activeCell="A20" sqref="A20:XFD20"/>
    </sheetView>
  </sheetViews>
  <sheetFormatPr baseColWidth="10" defaultColWidth="0" defaultRowHeight="15.75" zeroHeight="1" x14ac:dyDescent="0.2"/>
  <cols>
    <col min="1" max="1" width="62" style="147" customWidth="1"/>
    <col min="2" max="2" width="14.85546875" style="147" customWidth="1"/>
    <col min="3" max="3" width="17.5703125" style="147" customWidth="1"/>
    <col min="4" max="4" width="7.140625" style="147" bestFit="1" customWidth="1"/>
    <col min="5" max="5" width="14.42578125" style="147" customWidth="1"/>
    <col min="6" max="6" width="10.7109375" style="164" customWidth="1"/>
    <col min="7" max="16384" width="11.42578125" style="147" hidden="1"/>
  </cols>
  <sheetData>
    <row r="1" spans="1:6" ht="27" customHeight="1" x14ac:dyDescent="0.2">
      <c r="A1" s="389" t="s">
        <v>155</v>
      </c>
      <c r="B1" s="390"/>
      <c r="C1" s="390"/>
      <c r="D1" s="390"/>
      <c r="E1" s="391"/>
    </row>
    <row r="2" spans="1:6" x14ac:dyDescent="0.2">
      <c r="A2" s="463"/>
      <c r="B2" s="464"/>
      <c r="C2" s="464"/>
      <c r="D2" s="464"/>
      <c r="E2" s="465"/>
    </row>
    <row r="3" spans="1:6" ht="27" customHeight="1" x14ac:dyDescent="0.2">
      <c r="A3" s="395" t="str">
        <f>+PORTADA!A15</f>
        <v>Convocatoria Pública No. 04 de 2019</v>
      </c>
      <c r="B3" s="396"/>
      <c r="C3" s="396"/>
      <c r="D3" s="396"/>
      <c r="E3" s="397"/>
    </row>
    <row r="4" spans="1:6" ht="62.25" customHeight="1" x14ac:dyDescent="0.2">
      <c r="A4" s="448" t="str">
        <f>+PORTADA!A19</f>
        <v>OBJETO: "CONTRATAR EL PLAN DE SEGUROS PARA CANAL CAPITAL, PARA LO CUAL DEBERA EXPEDIR LAS PÓLIZAS QUE AMPAREN LOS BIENES MUEBLES O INMUEBLES E INTERESES PATRIMONIALES ASEGURABLES DE PROPIEDAD DE LA ENTIDAD Y DE AQUELLOS QUE SEA O LLEGARE A SER LEGALMENTE RESPONSABLE, UBICADOS A NIVEL NACIONAL Y EN EL EXTERIOR."</v>
      </c>
      <c r="B4" s="449"/>
      <c r="C4" s="449"/>
      <c r="D4" s="449"/>
      <c r="E4" s="450"/>
    </row>
    <row r="5" spans="1:6" x14ac:dyDescent="0.2">
      <c r="A5" s="528"/>
      <c r="B5" s="529"/>
      <c r="C5" s="529"/>
      <c r="D5" s="529"/>
      <c r="E5" s="530"/>
    </row>
    <row r="6" spans="1:6" s="149" customFormat="1" ht="36.75" customHeight="1" x14ac:dyDescent="0.2">
      <c r="A6" s="424" t="s">
        <v>180</v>
      </c>
      <c r="B6" s="454"/>
      <c r="C6" s="454"/>
      <c r="D6" s="454"/>
      <c r="E6" s="455"/>
      <c r="F6" s="163"/>
    </row>
    <row r="7" spans="1:6" s="148" customFormat="1" ht="13.5" customHeight="1" x14ac:dyDescent="0.2">
      <c r="A7" s="493"/>
      <c r="B7" s="494"/>
      <c r="C7" s="494"/>
      <c r="D7" s="494"/>
      <c r="E7" s="495"/>
      <c r="F7" s="163"/>
    </row>
    <row r="8" spans="1:6" ht="50.25" customHeight="1" x14ac:dyDescent="0.2">
      <c r="A8" s="456" t="s">
        <v>167</v>
      </c>
      <c r="B8" s="457"/>
      <c r="C8" s="457"/>
      <c r="D8" s="457"/>
      <c r="E8" s="458"/>
    </row>
    <row r="9" spans="1:6" ht="34.5" customHeight="1" x14ac:dyDescent="0.2">
      <c r="A9" s="460" t="s">
        <v>0</v>
      </c>
      <c r="B9" s="459" t="s">
        <v>110</v>
      </c>
      <c r="C9" s="527" t="str">
        <f>+RCSP!C9</f>
        <v>PROPONENTE 1
MAPFRE SEGUROS GENERALES</v>
      </c>
      <c r="D9" s="452"/>
      <c r="E9" s="453"/>
    </row>
    <row r="10" spans="1:6" ht="26.25" customHeight="1" x14ac:dyDescent="0.2">
      <c r="A10" s="460"/>
      <c r="B10" s="459"/>
      <c r="C10" s="151" t="s">
        <v>68</v>
      </c>
      <c r="D10" s="151" t="s">
        <v>67</v>
      </c>
      <c r="E10" s="174" t="s">
        <v>31</v>
      </c>
    </row>
    <row r="11" spans="1:6" ht="66" customHeight="1" x14ac:dyDescent="0.2">
      <c r="A11" s="317" t="s">
        <v>170</v>
      </c>
      <c r="B11" s="150">
        <v>30</v>
      </c>
      <c r="C11" s="302"/>
      <c r="D11" s="154" t="s">
        <v>171</v>
      </c>
      <c r="E11" s="176" t="str">
        <f>IF(D11="SI",B11,"0")</f>
        <v>0</v>
      </c>
    </row>
    <row r="12" spans="1:6" ht="156.75" customHeight="1" x14ac:dyDescent="0.2">
      <c r="A12" s="317" t="s">
        <v>275</v>
      </c>
      <c r="B12" s="150">
        <v>50</v>
      </c>
      <c r="C12" s="302"/>
      <c r="D12" s="154" t="s">
        <v>171</v>
      </c>
      <c r="E12" s="176" t="str">
        <f t="shared" ref="E12:E17" si="0">IF(D12="SI",B12,"0")</f>
        <v>0</v>
      </c>
    </row>
    <row r="13" spans="1:6" ht="212.25" customHeight="1" x14ac:dyDescent="0.2">
      <c r="A13" s="317" t="s">
        <v>276</v>
      </c>
      <c r="B13" s="150">
        <v>50</v>
      </c>
      <c r="C13" s="302"/>
      <c r="D13" s="154" t="s">
        <v>171</v>
      </c>
      <c r="E13" s="176" t="str">
        <f t="shared" si="0"/>
        <v>0</v>
      </c>
    </row>
    <row r="14" spans="1:6" ht="150" customHeight="1" x14ac:dyDescent="0.2">
      <c r="A14" s="317" t="s">
        <v>277</v>
      </c>
      <c r="B14" s="150">
        <v>50</v>
      </c>
      <c r="C14" s="302"/>
      <c r="D14" s="154" t="s">
        <v>171</v>
      </c>
      <c r="E14" s="176" t="str">
        <f t="shared" si="0"/>
        <v>0</v>
      </c>
    </row>
    <row r="15" spans="1:6" ht="194.25" customHeight="1" x14ac:dyDescent="0.2">
      <c r="A15" s="317" t="s">
        <v>278</v>
      </c>
      <c r="B15" s="150">
        <v>30</v>
      </c>
      <c r="C15" s="302"/>
      <c r="D15" s="154" t="s">
        <v>171</v>
      </c>
      <c r="E15" s="176" t="str">
        <f t="shared" si="0"/>
        <v>0</v>
      </c>
    </row>
    <row r="16" spans="1:6" ht="216.75" customHeight="1" x14ac:dyDescent="0.2">
      <c r="A16" s="317" t="s">
        <v>279</v>
      </c>
      <c r="B16" s="150">
        <v>40</v>
      </c>
      <c r="C16" s="302"/>
      <c r="D16" s="154" t="s">
        <v>171</v>
      </c>
      <c r="E16" s="176" t="str">
        <f t="shared" si="0"/>
        <v>0</v>
      </c>
    </row>
    <row r="17" spans="1:5" ht="252" x14ac:dyDescent="0.2">
      <c r="A17" s="317" t="s">
        <v>280</v>
      </c>
      <c r="B17" s="150">
        <v>50</v>
      </c>
      <c r="C17" s="302"/>
      <c r="D17" s="154" t="s">
        <v>171</v>
      </c>
      <c r="E17" s="176" t="str">
        <f t="shared" si="0"/>
        <v>0</v>
      </c>
    </row>
    <row r="18" spans="1:5" ht="27.75" customHeight="1" thickBot="1" x14ac:dyDescent="0.25">
      <c r="A18" s="177" t="s">
        <v>49</v>
      </c>
      <c r="B18" s="179">
        <f>SUM(B11:B17)</f>
        <v>300</v>
      </c>
      <c r="C18" s="180"/>
      <c r="D18" s="318"/>
      <c r="E18" s="181">
        <f>SUM(E11:E17)</f>
        <v>0</v>
      </c>
    </row>
    <row r="19" spans="1:5" s="164" customFormat="1" ht="21" customHeight="1" x14ac:dyDescent="0.2"/>
    <row r="20" spans="1:5" s="164" customFormat="1" hidden="1" x14ac:dyDescent="0.2"/>
    <row r="21" spans="1:5" hidden="1" x14ac:dyDescent="0.2"/>
  </sheetData>
  <mergeCells count="11">
    <mergeCell ref="A1:E1"/>
    <mergeCell ref="A3:E3"/>
    <mergeCell ref="A4:E4"/>
    <mergeCell ref="A6:E6"/>
    <mergeCell ref="A8:E8"/>
    <mergeCell ref="A9:A10"/>
    <mergeCell ref="B9:B10"/>
    <mergeCell ref="C9:E9"/>
    <mergeCell ref="A5:E5"/>
    <mergeCell ref="A2:E2"/>
    <mergeCell ref="A7:E7"/>
  </mergeCells>
  <printOptions horizontalCentered="1" verticalCentered="1"/>
  <pageMargins left="0.19685039370078741" right="0" top="0.78740157480314965" bottom="0.59055118110236227" header="0" footer="0"/>
  <pageSetup scale="7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6"/>
  </sheetPr>
  <dimension ref="A1:H63"/>
  <sheetViews>
    <sheetView topLeftCell="A42" zoomScaleNormal="100" workbookViewId="0">
      <selection activeCell="C50" sqref="C50"/>
    </sheetView>
  </sheetViews>
  <sheetFormatPr baseColWidth="10" defaultColWidth="0" defaultRowHeight="16.5" zeroHeight="1" x14ac:dyDescent="0.2"/>
  <cols>
    <col min="1" max="1" width="11.85546875" style="105" customWidth="1"/>
    <col min="2" max="2" width="9.85546875" style="95" customWidth="1"/>
    <col min="3" max="3" width="69.28515625" style="91" customWidth="1"/>
    <col min="4" max="4" width="34.42578125" style="106" customWidth="1"/>
    <col min="5" max="5" width="15.140625" style="106" customWidth="1"/>
    <col min="6" max="6" width="10.7109375" style="90" customWidth="1"/>
    <col min="7" max="7" width="16.140625" style="91" hidden="1" customWidth="1"/>
    <col min="8" max="8" width="17.5703125" style="91" hidden="1" customWidth="1"/>
    <col min="9" max="16384" width="11.42578125" style="91" hidden="1"/>
  </cols>
  <sheetData>
    <row r="1" spans="1:6" s="88" customFormat="1" ht="29.25" customHeight="1" x14ac:dyDescent="0.2">
      <c r="A1" s="365" t="str">
        <f>PORTADA!A1</f>
        <v>CANAL CAPITAL</v>
      </c>
      <c r="B1" s="366"/>
      <c r="C1" s="366"/>
      <c r="D1" s="366"/>
      <c r="E1" s="367"/>
      <c r="F1" s="87"/>
    </row>
    <row r="2" spans="1:6" s="89" customFormat="1" ht="15" customHeight="1" x14ac:dyDescent="0.2">
      <c r="A2" s="374"/>
      <c r="B2" s="375"/>
      <c r="C2" s="375"/>
      <c r="D2" s="375"/>
      <c r="E2" s="283"/>
    </row>
    <row r="3" spans="1:6" s="88" customFormat="1" ht="30" customHeight="1" x14ac:dyDescent="0.2">
      <c r="A3" s="362" t="str">
        <f>PORTADA!A15</f>
        <v>Convocatoria Pública No. 04 de 2019</v>
      </c>
      <c r="B3" s="363"/>
      <c r="C3" s="363"/>
      <c r="D3" s="363"/>
      <c r="E3" s="364"/>
      <c r="F3" s="87"/>
    </row>
    <row r="4" spans="1:6" s="89" customFormat="1" ht="17.25" customHeight="1" x14ac:dyDescent="0.2">
      <c r="A4" s="374"/>
      <c r="B4" s="375"/>
      <c r="C4" s="375"/>
      <c r="D4" s="375"/>
      <c r="E4" s="283"/>
    </row>
    <row r="5" spans="1:6" ht="86.25" customHeight="1" x14ac:dyDescent="0.2">
      <c r="A5" s="368" t="str">
        <f>PORTADA!A19</f>
        <v>OBJETO: "CONTRATAR EL PLAN DE SEGUROS PARA CANAL CAPITAL, PARA LO CUAL DEBERA EXPEDIR LAS PÓLIZAS QUE AMPAREN LOS BIENES MUEBLES O INMUEBLES E INTERESES PATRIMONIALES ASEGURABLES DE PROPIEDAD DE LA ENTIDAD Y DE AQUELLOS QUE SEA O LLEGARE A SER LEGALMENTE RESPONSABLE, UBICADOS A NIVEL NACIONAL Y EN EL EXTERIOR."</v>
      </c>
      <c r="B5" s="369"/>
      <c r="C5" s="369"/>
      <c r="D5" s="369"/>
      <c r="E5" s="370"/>
    </row>
    <row r="6" spans="1:6" s="89" customFormat="1" x14ac:dyDescent="0.2">
      <c r="A6" s="374"/>
      <c r="B6" s="375"/>
      <c r="C6" s="375"/>
      <c r="D6" s="375"/>
      <c r="E6" s="283"/>
    </row>
    <row r="7" spans="1:6" ht="39.75" customHeight="1" x14ac:dyDescent="0.2">
      <c r="A7" s="371" t="s">
        <v>176</v>
      </c>
      <c r="B7" s="372"/>
      <c r="C7" s="372"/>
      <c r="D7" s="372"/>
      <c r="E7" s="373"/>
    </row>
    <row r="8" spans="1:6" s="92" customFormat="1" ht="8.25" customHeight="1" x14ac:dyDescent="0.2">
      <c r="A8" s="341"/>
      <c r="B8" s="342"/>
      <c r="C8" s="342"/>
      <c r="D8" s="342"/>
      <c r="E8" s="284"/>
      <c r="F8" s="89"/>
    </row>
    <row r="9" spans="1:6" s="95" customFormat="1" ht="39.75" customHeight="1" x14ac:dyDescent="0.2">
      <c r="A9" s="277" t="s">
        <v>55</v>
      </c>
      <c r="B9" s="93" t="s">
        <v>56</v>
      </c>
      <c r="C9" s="93" t="s">
        <v>74</v>
      </c>
      <c r="D9" s="93" t="str">
        <f>+CONSOLIDADO!H9</f>
        <v>PROPONENTE 1
MAPFRE SEGUROS GENERALES</v>
      </c>
      <c r="E9" s="278" t="s">
        <v>73</v>
      </c>
      <c r="F9" s="94"/>
    </row>
    <row r="10" spans="1:6" ht="31.5" customHeight="1" x14ac:dyDescent="0.2">
      <c r="A10" s="279"/>
      <c r="B10" s="97" t="s">
        <v>61</v>
      </c>
      <c r="C10" s="96" t="s">
        <v>92</v>
      </c>
      <c r="D10" s="98" t="s">
        <v>57</v>
      </c>
      <c r="E10" s="280"/>
    </row>
    <row r="11" spans="1:6" x14ac:dyDescent="0.2">
      <c r="A11" s="344" t="s">
        <v>90</v>
      </c>
      <c r="B11" s="285" t="s">
        <v>75</v>
      </c>
      <c r="C11" s="354" t="s">
        <v>76</v>
      </c>
      <c r="D11" s="355"/>
      <c r="E11" s="356"/>
    </row>
    <row r="12" spans="1:6" ht="309.75" customHeight="1" x14ac:dyDescent="0.2">
      <c r="A12" s="344"/>
      <c r="B12" s="289" t="s">
        <v>77</v>
      </c>
      <c r="C12" s="290" t="s">
        <v>224</v>
      </c>
      <c r="D12" s="289" t="s">
        <v>198</v>
      </c>
      <c r="E12" s="291" t="s">
        <v>157</v>
      </c>
    </row>
    <row r="13" spans="1:6" ht="407.25" customHeight="1" x14ac:dyDescent="0.2">
      <c r="A13" s="344"/>
      <c r="B13" s="101" t="s">
        <v>78</v>
      </c>
      <c r="C13" s="290" t="s">
        <v>225</v>
      </c>
      <c r="D13" s="289" t="s">
        <v>189</v>
      </c>
      <c r="E13" s="291" t="s">
        <v>157</v>
      </c>
    </row>
    <row r="14" spans="1:6" ht="128.25" customHeight="1" x14ac:dyDescent="0.2">
      <c r="A14" s="344"/>
      <c r="B14" s="101" t="s">
        <v>79</v>
      </c>
      <c r="C14" s="290" t="s">
        <v>226</v>
      </c>
      <c r="D14" s="289" t="s">
        <v>199</v>
      </c>
      <c r="E14" s="291" t="s">
        <v>157</v>
      </c>
    </row>
    <row r="15" spans="1:6" ht="164.25" customHeight="1" x14ac:dyDescent="0.2">
      <c r="A15" s="344"/>
      <c r="B15" s="101" t="s">
        <v>80</v>
      </c>
      <c r="C15" s="292" t="s">
        <v>227</v>
      </c>
      <c r="D15" s="289" t="s">
        <v>200</v>
      </c>
      <c r="E15" s="291" t="s">
        <v>157</v>
      </c>
    </row>
    <row r="16" spans="1:6" ht="148.5" customHeight="1" x14ac:dyDescent="0.2">
      <c r="A16" s="344"/>
      <c r="B16" s="101" t="s">
        <v>81</v>
      </c>
      <c r="C16" s="290" t="s">
        <v>228</v>
      </c>
      <c r="D16" s="289" t="s">
        <v>58</v>
      </c>
      <c r="E16" s="291" t="s">
        <v>58</v>
      </c>
    </row>
    <row r="17" spans="1:6" ht="199.5" customHeight="1" x14ac:dyDescent="0.2">
      <c r="A17" s="344"/>
      <c r="B17" s="101" t="s">
        <v>82</v>
      </c>
      <c r="C17" s="292" t="s">
        <v>229</v>
      </c>
      <c r="D17" s="289" t="s">
        <v>201</v>
      </c>
      <c r="E17" s="291" t="s">
        <v>157</v>
      </c>
    </row>
    <row r="18" spans="1:6" ht="119.25" customHeight="1" x14ac:dyDescent="0.2">
      <c r="A18" s="344"/>
      <c r="B18" s="101" t="s">
        <v>83</v>
      </c>
      <c r="C18" s="290" t="s">
        <v>230</v>
      </c>
      <c r="D18" s="289" t="s">
        <v>58</v>
      </c>
      <c r="E18" s="291" t="s">
        <v>58</v>
      </c>
    </row>
    <row r="19" spans="1:6" ht="90.75" customHeight="1" x14ac:dyDescent="0.2">
      <c r="A19" s="344"/>
      <c r="B19" s="285" t="s">
        <v>84</v>
      </c>
      <c r="C19" s="286" t="s">
        <v>231</v>
      </c>
      <c r="D19" s="287" t="s">
        <v>58</v>
      </c>
      <c r="E19" s="288" t="s">
        <v>58</v>
      </c>
    </row>
    <row r="20" spans="1:6" ht="231" customHeight="1" x14ac:dyDescent="0.2">
      <c r="A20" s="344"/>
      <c r="B20" s="343" t="s">
        <v>85</v>
      </c>
      <c r="C20" s="290" t="s">
        <v>281</v>
      </c>
      <c r="D20" s="289" t="s">
        <v>202</v>
      </c>
      <c r="E20" s="291" t="s">
        <v>157</v>
      </c>
    </row>
    <row r="21" spans="1:6" ht="84.75" customHeight="1" x14ac:dyDescent="0.2">
      <c r="A21" s="344"/>
      <c r="B21" s="343"/>
      <c r="C21" s="292" t="s">
        <v>232</v>
      </c>
      <c r="D21" s="289" t="s">
        <v>282</v>
      </c>
      <c r="E21" s="291" t="s">
        <v>157</v>
      </c>
    </row>
    <row r="22" spans="1:6" ht="47.25" x14ac:dyDescent="0.2">
      <c r="A22" s="344"/>
      <c r="B22" s="343"/>
      <c r="C22" s="292" t="s">
        <v>233</v>
      </c>
      <c r="D22" s="289" t="s">
        <v>190</v>
      </c>
      <c r="E22" s="291" t="s">
        <v>157</v>
      </c>
    </row>
    <row r="23" spans="1:6" ht="107.25" customHeight="1" x14ac:dyDescent="0.2">
      <c r="A23" s="344"/>
      <c r="B23" s="343"/>
      <c r="C23" s="292" t="s">
        <v>234</v>
      </c>
      <c r="D23" s="287" t="s">
        <v>191</v>
      </c>
      <c r="E23" s="288" t="s">
        <v>157</v>
      </c>
    </row>
    <row r="24" spans="1:6" ht="111" customHeight="1" x14ac:dyDescent="0.2">
      <c r="A24" s="344"/>
      <c r="B24" s="343"/>
      <c r="C24" s="292" t="s">
        <v>235</v>
      </c>
      <c r="D24" s="289" t="s">
        <v>203</v>
      </c>
      <c r="E24" s="291" t="s">
        <v>157</v>
      </c>
      <c r="F24" s="99"/>
    </row>
    <row r="25" spans="1:6" ht="288.75" customHeight="1" x14ac:dyDescent="0.2">
      <c r="A25" s="344"/>
      <c r="B25" s="350" t="s">
        <v>86</v>
      </c>
      <c r="C25" s="352" t="s">
        <v>236</v>
      </c>
      <c r="D25" s="348" t="s">
        <v>192</v>
      </c>
      <c r="E25" s="376" t="s">
        <v>157</v>
      </c>
    </row>
    <row r="26" spans="1:6" ht="260.25" customHeight="1" x14ac:dyDescent="0.2">
      <c r="A26" s="344"/>
      <c r="B26" s="351"/>
      <c r="C26" s="353"/>
      <c r="D26" s="349"/>
      <c r="E26" s="377"/>
    </row>
    <row r="27" spans="1:6" ht="186" customHeight="1" x14ac:dyDescent="0.2">
      <c r="A27" s="344"/>
      <c r="B27" s="285" t="s">
        <v>87</v>
      </c>
      <c r="C27" s="292" t="s">
        <v>237</v>
      </c>
      <c r="D27" s="289" t="s">
        <v>204</v>
      </c>
      <c r="E27" s="291" t="s">
        <v>157</v>
      </c>
    </row>
    <row r="28" spans="1:6" ht="222" customHeight="1" x14ac:dyDescent="0.2">
      <c r="A28" s="344"/>
      <c r="B28" s="285" t="s">
        <v>88</v>
      </c>
      <c r="C28" s="290" t="s">
        <v>238</v>
      </c>
      <c r="D28" s="289" t="s">
        <v>205</v>
      </c>
      <c r="E28" s="291" t="s">
        <v>157</v>
      </c>
    </row>
    <row r="29" spans="1:6" ht="160.5" customHeight="1" x14ac:dyDescent="0.2">
      <c r="A29" s="344"/>
      <c r="B29" s="101" t="s">
        <v>89</v>
      </c>
      <c r="C29" s="290" t="s">
        <v>239</v>
      </c>
      <c r="D29" s="289" t="s">
        <v>206</v>
      </c>
      <c r="E29" s="291" t="s">
        <v>157</v>
      </c>
    </row>
    <row r="30" spans="1:6" ht="38.25" customHeight="1" x14ac:dyDescent="0.2">
      <c r="A30" s="279"/>
      <c r="B30" s="97"/>
      <c r="C30" s="357" t="s">
        <v>103</v>
      </c>
      <c r="D30" s="358"/>
      <c r="E30" s="359"/>
      <c r="F30" s="100">
        <f>E30/616000</f>
        <v>0</v>
      </c>
    </row>
    <row r="31" spans="1:6" s="90" customFormat="1" ht="43.5" customHeight="1" x14ac:dyDescent="0.2">
      <c r="A31" s="361" t="s">
        <v>104</v>
      </c>
      <c r="B31" s="101" t="s">
        <v>91</v>
      </c>
      <c r="C31" s="102" t="s">
        <v>93</v>
      </c>
      <c r="D31" s="102"/>
      <c r="E31" s="282"/>
      <c r="F31" s="100"/>
    </row>
    <row r="32" spans="1:6" ht="213" customHeight="1" x14ac:dyDescent="0.2">
      <c r="A32" s="361"/>
      <c r="B32" s="345" t="s">
        <v>94</v>
      </c>
      <c r="C32" s="346" t="s">
        <v>240</v>
      </c>
      <c r="D32" s="348" t="s">
        <v>207</v>
      </c>
      <c r="E32" s="376" t="s">
        <v>157</v>
      </c>
      <c r="F32" s="100"/>
    </row>
    <row r="33" spans="1:8" ht="213" customHeight="1" x14ac:dyDescent="0.2">
      <c r="A33" s="361"/>
      <c r="B33" s="345"/>
      <c r="C33" s="347"/>
      <c r="D33" s="349"/>
      <c r="E33" s="377"/>
      <c r="F33" s="100"/>
    </row>
    <row r="34" spans="1:8" ht="346.5" customHeight="1" x14ac:dyDescent="0.2">
      <c r="A34" s="361"/>
      <c r="B34" s="345"/>
      <c r="C34" s="292" t="s">
        <v>241</v>
      </c>
      <c r="D34" s="289" t="s">
        <v>284</v>
      </c>
      <c r="E34" s="291" t="s">
        <v>283</v>
      </c>
      <c r="F34" s="100"/>
    </row>
    <row r="35" spans="1:8" ht="367.5" customHeight="1" x14ac:dyDescent="0.2">
      <c r="A35" s="361"/>
      <c r="B35" s="345" t="s">
        <v>95</v>
      </c>
      <c r="C35" s="293" t="s">
        <v>242</v>
      </c>
      <c r="D35" s="287" t="s">
        <v>209</v>
      </c>
      <c r="E35" s="288" t="s">
        <v>157</v>
      </c>
      <c r="F35" s="100"/>
    </row>
    <row r="36" spans="1:8" ht="141.75" x14ac:dyDescent="0.2">
      <c r="A36" s="361"/>
      <c r="B36" s="345"/>
      <c r="C36" s="293" t="s">
        <v>243</v>
      </c>
      <c r="D36" s="287" t="s">
        <v>193</v>
      </c>
      <c r="E36" s="288" t="s">
        <v>157</v>
      </c>
      <c r="F36" s="100"/>
    </row>
    <row r="37" spans="1:8" ht="124.5" customHeight="1" x14ac:dyDescent="0.2">
      <c r="A37" s="361"/>
      <c r="B37" s="345"/>
      <c r="C37" s="292" t="s">
        <v>244</v>
      </c>
      <c r="D37" s="289"/>
      <c r="E37" s="291" t="s">
        <v>210</v>
      </c>
      <c r="F37" s="100"/>
      <c r="G37" s="90"/>
      <c r="H37" s="90"/>
    </row>
    <row r="38" spans="1:8" ht="84.75" customHeight="1" x14ac:dyDescent="0.2">
      <c r="A38" s="361"/>
      <c r="B38" s="294" t="s">
        <v>96</v>
      </c>
      <c r="C38" s="293" t="s">
        <v>245</v>
      </c>
      <c r="D38" s="287" t="s">
        <v>211</v>
      </c>
      <c r="E38" s="288" t="s">
        <v>157</v>
      </c>
      <c r="F38" s="100"/>
    </row>
    <row r="39" spans="1:8" s="90" customFormat="1" ht="184.5" customHeight="1" x14ac:dyDescent="0.2">
      <c r="A39" s="361"/>
      <c r="B39" s="101" t="s">
        <v>100</v>
      </c>
      <c r="C39" s="292" t="s">
        <v>246</v>
      </c>
      <c r="D39" s="289" t="s">
        <v>212</v>
      </c>
      <c r="E39" s="291" t="s">
        <v>157</v>
      </c>
      <c r="G39" s="91"/>
      <c r="H39" s="91"/>
    </row>
    <row r="40" spans="1:8" ht="222.75" customHeight="1" x14ac:dyDescent="0.2">
      <c r="A40" s="361"/>
      <c r="B40" s="294" t="s">
        <v>101</v>
      </c>
      <c r="C40" s="286" t="s">
        <v>247</v>
      </c>
      <c r="D40" s="287" t="s">
        <v>213</v>
      </c>
      <c r="E40" s="288" t="s">
        <v>157</v>
      </c>
    </row>
    <row r="41" spans="1:8" ht="30.75" customHeight="1" x14ac:dyDescent="0.2">
      <c r="A41" s="279"/>
      <c r="B41" s="97" t="s">
        <v>97</v>
      </c>
      <c r="C41" s="96" t="s">
        <v>98</v>
      </c>
      <c r="D41" s="96"/>
      <c r="E41" s="281"/>
    </row>
    <row r="42" spans="1:8" ht="222" customHeight="1" x14ac:dyDescent="0.2">
      <c r="A42" s="360" t="s">
        <v>102</v>
      </c>
      <c r="B42" s="345"/>
      <c r="C42" s="286" t="s">
        <v>248</v>
      </c>
      <c r="D42" s="287"/>
      <c r="E42" s="288"/>
    </row>
    <row r="43" spans="1:8" ht="71.25" customHeight="1" x14ac:dyDescent="0.2">
      <c r="A43" s="360"/>
      <c r="B43" s="345"/>
      <c r="C43" s="292" t="s">
        <v>249</v>
      </c>
      <c r="D43" s="289"/>
      <c r="E43" s="288" t="s">
        <v>214</v>
      </c>
    </row>
    <row r="44" spans="1:8" ht="66" customHeight="1" x14ac:dyDescent="0.2">
      <c r="A44" s="360"/>
      <c r="B44" s="345"/>
      <c r="C44" s="292" t="s">
        <v>250</v>
      </c>
      <c r="D44" s="289"/>
      <c r="E44" s="288" t="s">
        <v>215</v>
      </c>
    </row>
    <row r="45" spans="1:8" ht="69" customHeight="1" x14ac:dyDescent="0.2">
      <c r="A45" s="360"/>
      <c r="B45" s="294" t="s">
        <v>99</v>
      </c>
      <c r="C45" s="293" t="s">
        <v>251</v>
      </c>
      <c r="D45" s="287" t="s">
        <v>216</v>
      </c>
      <c r="E45" s="288" t="s">
        <v>157</v>
      </c>
    </row>
    <row r="46" spans="1:8" ht="36.75" customHeight="1" x14ac:dyDescent="0.2">
      <c r="A46" s="335" t="s">
        <v>252</v>
      </c>
      <c r="B46" s="336"/>
      <c r="C46" s="295" t="s">
        <v>108</v>
      </c>
      <c r="D46" s="287" t="s">
        <v>213</v>
      </c>
      <c r="E46" s="288" t="s">
        <v>157</v>
      </c>
    </row>
    <row r="47" spans="1:8" ht="30" customHeight="1" x14ac:dyDescent="0.2">
      <c r="A47" s="337"/>
      <c r="B47" s="338"/>
      <c r="C47" s="295" t="s">
        <v>105</v>
      </c>
      <c r="D47" s="287" t="s">
        <v>194</v>
      </c>
      <c r="E47" s="288" t="s">
        <v>157</v>
      </c>
    </row>
    <row r="48" spans="1:8" ht="30" customHeight="1" x14ac:dyDescent="0.2">
      <c r="A48" s="337"/>
      <c r="B48" s="338"/>
      <c r="C48" s="295" t="s">
        <v>106</v>
      </c>
      <c r="D48" s="287" t="s">
        <v>217</v>
      </c>
      <c r="E48" s="288" t="s">
        <v>157</v>
      </c>
    </row>
    <row r="49" spans="1:5" ht="30" customHeight="1" x14ac:dyDescent="0.2">
      <c r="A49" s="337"/>
      <c r="B49" s="338"/>
      <c r="C49" s="295" t="s">
        <v>107</v>
      </c>
      <c r="D49" s="287" t="s">
        <v>208</v>
      </c>
      <c r="E49" s="296" t="s">
        <v>157</v>
      </c>
    </row>
    <row r="50" spans="1:5" ht="34.5" customHeight="1" x14ac:dyDescent="0.2">
      <c r="A50" s="337"/>
      <c r="B50" s="338"/>
      <c r="C50" s="295" t="s">
        <v>109</v>
      </c>
      <c r="D50" s="287" t="s">
        <v>218</v>
      </c>
      <c r="E50" s="296" t="s">
        <v>157</v>
      </c>
    </row>
    <row r="51" spans="1:5" ht="36" customHeight="1" thickBot="1" x14ac:dyDescent="0.25">
      <c r="A51" s="339"/>
      <c r="B51" s="340"/>
      <c r="C51" s="297" t="s">
        <v>59</v>
      </c>
      <c r="D51" s="298" t="s">
        <v>219</v>
      </c>
      <c r="E51" s="299" t="s">
        <v>157</v>
      </c>
    </row>
    <row r="52" spans="1:5" s="90" customFormat="1" x14ac:dyDescent="0.2">
      <c r="A52" s="103"/>
      <c r="B52" s="94"/>
      <c r="D52" s="104"/>
      <c r="E52" s="104"/>
    </row>
    <row r="53" spans="1:5" s="90" customFormat="1" hidden="1" x14ac:dyDescent="0.2">
      <c r="A53" s="103"/>
      <c r="B53" s="94"/>
      <c r="D53" s="104"/>
      <c r="E53" s="104"/>
    </row>
    <row r="54" spans="1:5" s="90" customFormat="1" hidden="1" x14ac:dyDescent="0.2">
      <c r="A54" s="103"/>
      <c r="B54" s="94"/>
      <c r="D54" s="104"/>
      <c r="E54" s="104"/>
    </row>
    <row r="55" spans="1:5" s="90" customFormat="1" hidden="1" x14ac:dyDescent="0.2">
      <c r="A55" s="103"/>
      <c r="B55" s="94"/>
      <c r="D55" s="104"/>
      <c r="E55" s="104"/>
    </row>
    <row r="56" spans="1:5" s="90" customFormat="1" hidden="1" x14ac:dyDescent="0.2">
      <c r="A56" s="103"/>
      <c r="B56" s="94"/>
      <c r="D56" s="104"/>
      <c r="E56" s="104"/>
    </row>
    <row r="57" spans="1:5" s="90" customFormat="1" hidden="1" x14ac:dyDescent="0.2">
      <c r="A57" s="103"/>
      <c r="B57" s="94"/>
      <c r="D57" s="104"/>
      <c r="E57" s="104"/>
    </row>
    <row r="58" spans="1:5" s="90" customFormat="1" hidden="1" x14ac:dyDescent="0.2">
      <c r="A58" s="103"/>
      <c r="B58" s="94"/>
      <c r="D58" s="104"/>
      <c r="E58" s="104"/>
    </row>
    <row r="59" spans="1:5" s="90" customFormat="1" hidden="1" x14ac:dyDescent="0.2">
      <c r="A59" s="103"/>
      <c r="B59" s="94"/>
      <c r="D59" s="104"/>
      <c r="E59" s="104"/>
    </row>
    <row r="60" spans="1:5" s="90" customFormat="1" hidden="1" x14ac:dyDescent="0.2">
      <c r="A60" s="103"/>
      <c r="B60" s="94"/>
      <c r="D60" s="104"/>
      <c r="E60" s="104"/>
    </row>
    <row r="61" spans="1:5" s="90" customFormat="1" hidden="1" x14ac:dyDescent="0.2">
      <c r="A61" s="103"/>
      <c r="B61" s="94"/>
      <c r="D61" s="104"/>
      <c r="E61" s="104"/>
    </row>
    <row r="62" spans="1:5" s="90" customFormat="1" hidden="1" x14ac:dyDescent="0.2">
      <c r="A62" s="103"/>
      <c r="B62" s="94"/>
      <c r="D62" s="104"/>
      <c r="E62" s="104"/>
    </row>
    <row r="63" spans="1:5" s="90" customFormat="1" hidden="1" x14ac:dyDescent="0.2">
      <c r="A63" s="103"/>
      <c r="B63" s="94"/>
      <c r="D63" s="104"/>
      <c r="E63" s="104"/>
    </row>
  </sheetData>
  <mergeCells count="25">
    <mergeCell ref="A3:E3"/>
    <mergeCell ref="A1:E1"/>
    <mergeCell ref="B35:B37"/>
    <mergeCell ref="A5:E5"/>
    <mergeCell ref="A7:E7"/>
    <mergeCell ref="A6:D6"/>
    <mergeCell ref="A2:D2"/>
    <mergeCell ref="A4:D4"/>
    <mergeCell ref="E32:E33"/>
    <mergeCell ref="E25:E26"/>
    <mergeCell ref="A46:B51"/>
    <mergeCell ref="A8:D8"/>
    <mergeCell ref="B20:B24"/>
    <mergeCell ref="A11:A29"/>
    <mergeCell ref="B32:B34"/>
    <mergeCell ref="C32:C33"/>
    <mergeCell ref="D32:D33"/>
    <mergeCell ref="B25:B26"/>
    <mergeCell ref="C25:C26"/>
    <mergeCell ref="D25:D26"/>
    <mergeCell ref="C11:E11"/>
    <mergeCell ref="C30:E30"/>
    <mergeCell ref="A42:A45"/>
    <mergeCell ref="A31:A40"/>
    <mergeCell ref="B42:B44"/>
  </mergeCells>
  <phoneticPr fontId="15" type="noConversion"/>
  <printOptions horizontalCentered="1" verticalCentered="1"/>
  <pageMargins left="0.19685039370078741" right="0" top="0.59055118110236227" bottom="0.59055118110236227" header="0" footer="0.39370078740157483"/>
  <pageSetup scale="70" orientation="portrait" r:id="rId1"/>
  <headerFooter alignWithMargins="0">
    <oddFooter>&amp;C&amp;N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autoPageBreaks="0" fitToPage="1"/>
  </sheetPr>
  <dimension ref="A1:IU278"/>
  <sheetViews>
    <sheetView showGridLines="0" topLeftCell="A13" zoomScaleNormal="100" zoomScaleSheetLayoutView="75" workbookViewId="0">
      <selection activeCell="F25" sqref="F25"/>
    </sheetView>
  </sheetViews>
  <sheetFormatPr baseColWidth="10" defaultColWidth="0" defaultRowHeight="15.75" zeroHeight="1" x14ac:dyDescent="0.2"/>
  <cols>
    <col min="1" max="1" width="29.28515625" style="227" customWidth="1"/>
    <col min="2" max="2" width="19.7109375" style="228" customWidth="1"/>
    <col min="3" max="4" width="13.28515625" style="228" customWidth="1"/>
    <col min="5" max="5" width="12.42578125" style="228" customWidth="1"/>
    <col min="6" max="6" width="11.140625" style="228" customWidth="1"/>
    <col min="7" max="7" width="11.5703125" style="228" bestFit="1" customWidth="1"/>
    <col min="8" max="8" width="18.42578125" style="228" customWidth="1"/>
    <col min="9" max="9" width="10.7109375" style="228" customWidth="1"/>
    <col min="10" max="251" width="11.42578125" style="228" hidden="1" customWidth="1"/>
    <col min="252" max="252" width="3.28515625" style="228" hidden="1" customWidth="1"/>
    <col min="253" max="253" width="39.140625" style="228" hidden="1" customWidth="1"/>
    <col min="254" max="254" width="13.140625" style="228" hidden="1" customWidth="1"/>
    <col min="255" max="255" width="11.28515625" style="228" hidden="1" customWidth="1"/>
    <col min="256" max="16384" width="14.42578125" style="228" hidden="1"/>
  </cols>
  <sheetData>
    <row r="1" spans="1:10" ht="34.5" customHeight="1" x14ac:dyDescent="0.2">
      <c r="A1" s="389" t="str">
        <f>+PORTADA!A1</f>
        <v>CANAL CAPITAL</v>
      </c>
      <c r="B1" s="390"/>
      <c r="C1" s="390"/>
      <c r="D1" s="390"/>
      <c r="E1" s="390"/>
      <c r="F1" s="390"/>
      <c r="G1" s="390"/>
      <c r="H1" s="391"/>
    </row>
    <row r="2" spans="1:10" ht="16.5" customHeight="1" x14ac:dyDescent="0.2">
      <c r="A2" s="271"/>
      <c r="B2" s="270"/>
      <c r="C2" s="270"/>
      <c r="D2" s="272"/>
      <c r="E2" s="272"/>
      <c r="F2" s="272"/>
      <c r="G2" s="272"/>
      <c r="H2" s="273"/>
    </row>
    <row r="3" spans="1:10" ht="34.5" customHeight="1" x14ac:dyDescent="0.2">
      <c r="A3" s="395" t="str">
        <f>+'EVALUACION ECONOMICA'!A3:G3</f>
        <v>Convocatoria Pública No. 04 de 2019</v>
      </c>
      <c r="B3" s="396"/>
      <c r="C3" s="396"/>
      <c r="D3" s="396"/>
      <c r="E3" s="396"/>
      <c r="F3" s="396"/>
      <c r="G3" s="396"/>
      <c r="H3" s="397"/>
    </row>
    <row r="4" spans="1:10" ht="85.5" customHeight="1" x14ac:dyDescent="0.2">
      <c r="A4" s="401" t="str">
        <f>+PORTADA!A19</f>
        <v>OBJETO: "CONTRATAR EL PLAN DE SEGUROS PARA CANAL CAPITAL, PARA LO CUAL DEBERA EXPEDIR LAS PÓLIZAS QUE AMPAREN LOS BIENES MUEBLES O INMUEBLES E INTERESES PATRIMONIALES ASEGURABLES DE PROPIEDAD DE LA ENTIDAD Y DE AQUELLOS QUE SEA O LLEGARE A SER LEGALMENTE RESPONSABLE, UBICADOS A NIVEL NACIONAL Y EN EL EXTERIOR."</v>
      </c>
      <c r="B4" s="402"/>
      <c r="C4" s="402"/>
      <c r="D4" s="402"/>
      <c r="E4" s="402"/>
      <c r="F4" s="402"/>
      <c r="G4" s="402"/>
      <c r="H4" s="403"/>
    </row>
    <row r="5" spans="1:10" ht="33.75" customHeight="1" x14ac:dyDescent="0.2">
      <c r="A5" s="398" t="s">
        <v>223</v>
      </c>
      <c r="B5" s="399"/>
      <c r="C5" s="399"/>
      <c r="D5" s="399"/>
      <c r="E5" s="399"/>
      <c r="F5" s="399"/>
      <c r="G5" s="399"/>
      <c r="H5" s="400"/>
    </row>
    <row r="6" spans="1:10" ht="9.75" customHeight="1" thickBot="1" x14ac:dyDescent="0.25">
      <c r="A6" s="240"/>
      <c r="B6" s="241"/>
      <c r="C6" s="241"/>
      <c r="D6" s="241"/>
      <c r="E6" s="241"/>
      <c r="F6" s="241"/>
      <c r="G6" s="241"/>
      <c r="H6" s="242"/>
    </row>
    <row r="7" spans="1:10" s="244" customFormat="1" ht="32.25" customHeight="1" x14ac:dyDescent="0.2">
      <c r="A7" s="380" t="s">
        <v>9</v>
      </c>
      <c r="B7" s="380" t="s">
        <v>172</v>
      </c>
      <c r="C7" s="383"/>
      <c r="D7" s="243" t="s">
        <v>38</v>
      </c>
      <c r="E7" s="380" t="s">
        <v>143</v>
      </c>
      <c r="F7" s="380" t="s">
        <v>144</v>
      </c>
      <c r="G7" s="384" t="s">
        <v>145</v>
      </c>
      <c r="H7" s="384" t="s">
        <v>146</v>
      </c>
      <c r="I7" s="129"/>
    </row>
    <row r="8" spans="1:10" s="244" customFormat="1" ht="36.75" customHeight="1" x14ac:dyDescent="0.2">
      <c r="A8" s="381"/>
      <c r="B8" s="245" t="s">
        <v>147</v>
      </c>
      <c r="C8" s="246" t="s">
        <v>148</v>
      </c>
      <c r="D8" s="246" t="s">
        <v>173</v>
      </c>
      <c r="E8" s="392"/>
      <c r="F8" s="392"/>
      <c r="G8" s="393"/>
      <c r="H8" s="385"/>
      <c r="I8" s="129"/>
    </row>
    <row r="9" spans="1:10" s="244" customFormat="1" ht="48.75" customHeight="1" thickBot="1" x14ac:dyDescent="0.25">
      <c r="A9" s="382"/>
      <c r="B9" s="378" t="s">
        <v>156</v>
      </c>
      <c r="C9" s="379"/>
      <c r="D9" s="379"/>
      <c r="E9" s="379"/>
      <c r="F9" s="379"/>
      <c r="G9" s="394"/>
      <c r="H9" s="247" t="s">
        <v>1</v>
      </c>
      <c r="I9" s="129"/>
    </row>
    <row r="10" spans="1:10" s="129" customFormat="1" ht="30" customHeight="1" x14ac:dyDescent="0.2">
      <c r="A10" s="110" t="s">
        <v>62</v>
      </c>
      <c r="B10" s="248"/>
      <c r="C10" s="249"/>
      <c r="D10" s="248"/>
      <c r="E10" s="250"/>
      <c r="F10" s="251"/>
      <c r="G10" s="252"/>
      <c r="H10" s="253"/>
    </row>
    <row r="11" spans="1:10" s="261" customFormat="1" ht="30" customHeight="1" x14ac:dyDescent="0.2">
      <c r="A11" s="254" t="s">
        <v>149</v>
      </c>
      <c r="B11" s="255">
        <f>+T.R.D.M.!E13</f>
        <v>300</v>
      </c>
      <c r="C11" s="256">
        <f>+DEDUCIBLES!F16</f>
        <v>90</v>
      </c>
      <c r="D11" s="255">
        <f>+'EVALUACION ECONOMICA'!G11</f>
        <v>300</v>
      </c>
      <c r="E11" s="257">
        <v>100</v>
      </c>
      <c r="F11" s="253">
        <f>B11+C11+D11+E11</f>
        <v>790</v>
      </c>
      <c r="G11" s="259">
        <v>0.376</v>
      </c>
      <c r="H11" s="260">
        <f>+F11*G11</f>
        <v>297.04000000000002</v>
      </c>
      <c r="I11" s="228"/>
    </row>
    <row r="12" spans="1:10" s="261" customFormat="1" ht="30" customHeight="1" x14ac:dyDescent="0.2">
      <c r="A12" s="262" t="s">
        <v>150</v>
      </c>
      <c r="B12" s="248">
        <f>+AUTOMÓVILES!E15</f>
        <v>600</v>
      </c>
      <c r="C12" s="249" t="s">
        <v>151</v>
      </c>
      <c r="D12" s="248">
        <f>+'EVALUACION ECONOMICA'!G12</f>
        <v>300</v>
      </c>
      <c r="E12" s="250">
        <v>100</v>
      </c>
      <c r="F12" s="253">
        <f>B12+D12+E12</f>
        <v>1000</v>
      </c>
      <c r="G12" s="252">
        <v>5.0799999999999998E-2</v>
      </c>
      <c r="H12" s="253">
        <f t="shared" ref="H12:H17" si="0">+F12*G12</f>
        <v>50.8</v>
      </c>
      <c r="I12" s="228"/>
    </row>
    <row r="13" spans="1:10" s="261" customFormat="1" ht="30" customHeight="1" x14ac:dyDescent="0.2">
      <c r="A13" s="263" t="s">
        <v>152</v>
      </c>
      <c r="B13" s="248">
        <f>+'M. GLOBAL'!E12</f>
        <v>300</v>
      </c>
      <c r="C13" s="249">
        <f>+DEDUCIBLES!F23</f>
        <v>233.33333333333331</v>
      </c>
      <c r="D13" s="248">
        <f>+'EVALUACION ECONOMICA'!G13</f>
        <v>300</v>
      </c>
      <c r="E13" s="250">
        <v>100</v>
      </c>
      <c r="F13" s="253">
        <f t="shared" ref="F13:F16" si="1">B13+C13+D13+E13</f>
        <v>933.33333333333326</v>
      </c>
      <c r="G13" s="252">
        <v>3.3500000000000002E-2</v>
      </c>
      <c r="H13" s="253">
        <f t="shared" si="0"/>
        <v>31.266666666666666</v>
      </c>
      <c r="I13" s="228"/>
    </row>
    <row r="14" spans="1:10" s="261" customFormat="1" ht="30" customHeight="1" x14ac:dyDescent="0.2">
      <c r="A14" s="263" t="s">
        <v>130</v>
      </c>
      <c r="B14" s="248">
        <f>+RCE!E12</f>
        <v>300</v>
      </c>
      <c r="C14" s="249">
        <f>+DEDUCIBLES!F30</f>
        <v>300</v>
      </c>
      <c r="D14" s="248">
        <f>+'EVALUACION ECONOMICA'!G16</f>
        <v>300</v>
      </c>
      <c r="E14" s="250">
        <v>100</v>
      </c>
      <c r="F14" s="253">
        <f t="shared" si="1"/>
        <v>1000</v>
      </c>
      <c r="G14" s="252">
        <v>1.9800000000000002E-2</v>
      </c>
      <c r="H14" s="253">
        <f t="shared" si="0"/>
        <v>19.8</v>
      </c>
      <c r="I14" s="228"/>
    </row>
    <row r="15" spans="1:10" s="261" customFormat="1" ht="30" customHeight="1" x14ac:dyDescent="0.2">
      <c r="A15" s="263" t="s">
        <v>129</v>
      </c>
      <c r="B15" s="248">
        <f>+'T. VALOR'!E13</f>
        <v>300</v>
      </c>
      <c r="C15" s="249">
        <f>+DEDUCIBLES!F35</f>
        <v>180</v>
      </c>
      <c r="D15" s="248">
        <f>+'EVALUACION ECONOMICA'!G14</f>
        <v>300</v>
      </c>
      <c r="E15" s="250">
        <v>100</v>
      </c>
      <c r="F15" s="253">
        <f t="shared" si="1"/>
        <v>880</v>
      </c>
      <c r="G15" s="252">
        <v>2.0000000000000001E-4</v>
      </c>
      <c r="H15" s="253">
        <f t="shared" si="0"/>
        <v>0.17600000000000002</v>
      </c>
      <c r="I15" s="228"/>
    </row>
    <row r="16" spans="1:10" s="261" customFormat="1" ht="30" customHeight="1" x14ac:dyDescent="0.2">
      <c r="A16" s="263" t="s">
        <v>174</v>
      </c>
      <c r="B16" s="248">
        <f>+'T. MCIAS'!E14</f>
        <v>300</v>
      </c>
      <c r="C16" s="249">
        <f>+DEDUCIBLES!F40</f>
        <v>100</v>
      </c>
      <c r="D16" s="248">
        <f>+'EVALUACION ECONOMICA'!G15</f>
        <v>300</v>
      </c>
      <c r="E16" s="250">
        <v>100</v>
      </c>
      <c r="F16" s="253">
        <f t="shared" si="1"/>
        <v>800</v>
      </c>
      <c r="G16" s="252">
        <v>1E-3</v>
      </c>
      <c r="H16" s="253">
        <f t="shared" si="0"/>
        <v>0.8</v>
      </c>
      <c r="I16" s="228"/>
      <c r="J16" s="264"/>
    </row>
    <row r="17" spans="1:10" s="261" customFormat="1" ht="30" customHeight="1" thickBot="1" x14ac:dyDescent="0.25">
      <c r="A17" s="265" t="s">
        <v>154</v>
      </c>
      <c r="B17" s="255">
        <f>+RCSP!E16</f>
        <v>400</v>
      </c>
      <c r="C17" s="256" t="s">
        <v>151</v>
      </c>
      <c r="D17" s="255">
        <f>+'EVALUACION ECONOMICA'!G17</f>
        <v>300</v>
      </c>
      <c r="E17" s="257">
        <v>100</v>
      </c>
      <c r="F17" s="258">
        <f>B17+D17+E17</f>
        <v>800</v>
      </c>
      <c r="G17" s="266">
        <v>0.51870000000000005</v>
      </c>
      <c r="H17" s="260">
        <f t="shared" si="0"/>
        <v>414.96000000000004</v>
      </c>
      <c r="I17" s="228"/>
      <c r="J17" s="264"/>
    </row>
    <row r="18" spans="1:10" ht="18" customHeight="1" thickBot="1" x14ac:dyDescent="0.25">
      <c r="A18" s="386" t="s">
        <v>153</v>
      </c>
      <c r="B18" s="387"/>
      <c r="C18" s="387"/>
      <c r="D18" s="387"/>
      <c r="E18" s="387"/>
      <c r="F18" s="387"/>
      <c r="G18" s="388"/>
      <c r="H18" s="111">
        <f>SUM(H11:H17)</f>
        <v>814.84266666666667</v>
      </c>
    </row>
    <row r="19" spans="1:10" ht="12.75" customHeight="1" x14ac:dyDescent="0.2">
      <c r="A19" s="274"/>
      <c r="B19" s="267"/>
      <c r="C19" s="267"/>
      <c r="D19" s="268"/>
      <c r="E19" s="268"/>
      <c r="F19" s="268"/>
      <c r="G19" s="269"/>
      <c r="H19" s="275"/>
    </row>
    <row r="20" spans="1:10" ht="12.75" customHeight="1" thickBot="1" x14ac:dyDescent="0.25">
      <c r="A20" s="271"/>
      <c r="B20" s="270"/>
      <c r="C20" s="270"/>
      <c r="D20" s="272"/>
      <c r="E20" s="272"/>
      <c r="F20" s="272"/>
      <c r="G20" s="276"/>
      <c r="H20" s="273"/>
    </row>
    <row r="21" spans="1:10" s="244" customFormat="1" ht="32.25" customHeight="1" x14ac:dyDescent="0.2">
      <c r="A21" s="380" t="s">
        <v>9</v>
      </c>
      <c r="B21" s="380" t="s">
        <v>172</v>
      </c>
      <c r="C21" s="383"/>
      <c r="D21" s="243" t="s">
        <v>38</v>
      </c>
      <c r="E21" s="380" t="s">
        <v>143</v>
      </c>
      <c r="F21" s="380" t="s">
        <v>144</v>
      </c>
      <c r="G21" s="384" t="s">
        <v>145</v>
      </c>
      <c r="H21" s="384" t="s">
        <v>146</v>
      </c>
      <c r="I21" s="129"/>
    </row>
    <row r="22" spans="1:10" s="244" customFormat="1" ht="36.75" customHeight="1" x14ac:dyDescent="0.2">
      <c r="A22" s="381"/>
      <c r="B22" s="245" t="s">
        <v>147</v>
      </c>
      <c r="C22" s="246" t="s">
        <v>148</v>
      </c>
      <c r="D22" s="246" t="s">
        <v>173</v>
      </c>
      <c r="E22" s="392"/>
      <c r="F22" s="392"/>
      <c r="G22" s="393"/>
      <c r="H22" s="385"/>
      <c r="I22" s="129"/>
    </row>
    <row r="23" spans="1:10" s="244" customFormat="1" ht="48.75" customHeight="1" thickBot="1" x14ac:dyDescent="0.25">
      <c r="A23" s="382"/>
      <c r="B23" s="378" t="s">
        <v>156</v>
      </c>
      <c r="C23" s="379"/>
      <c r="D23" s="379"/>
      <c r="E23" s="379"/>
      <c r="F23" s="379"/>
      <c r="G23" s="394"/>
      <c r="H23" s="247" t="s">
        <v>1</v>
      </c>
      <c r="I23" s="129"/>
    </row>
    <row r="24" spans="1:10" s="129" customFormat="1" ht="30" customHeight="1" x14ac:dyDescent="0.2">
      <c r="A24" s="110" t="s">
        <v>135</v>
      </c>
      <c r="B24" s="248"/>
      <c r="C24" s="249"/>
      <c r="D24" s="248"/>
      <c r="E24" s="250"/>
      <c r="F24" s="251"/>
      <c r="G24" s="252"/>
      <c r="H24" s="253"/>
    </row>
    <row r="25" spans="1:10" s="261" customFormat="1" ht="30" customHeight="1" thickBot="1" x14ac:dyDescent="0.25">
      <c r="A25" s="265" t="s">
        <v>175</v>
      </c>
      <c r="B25" s="255">
        <f>+'VH AÉREOS NO TRIPULADOS'!E18</f>
        <v>0</v>
      </c>
      <c r="C25" s="256">
        <f>+DEDUCIBLES!F49</f>
        <v>170</v>
      </c>
      <c r="D25" s="255">
        <f>+'EVALUACION ECONOMICA'!G21</f>
        <v>300</v>
      </c>
      <c r="E25" s="257">
        <v>100</v>
      </c>
      <c r="F25" s="258">
        <f>B25+C25+D25+E25</f>
        <v>570</v>
      </c>
      <c r="G25" s="259">
        <v>1</v>
      </c>
      <c r="H25" s="260">
        <f>+F25*G25</f>
        <v>570</v>
      </c>
      <c r="I25" s="228"/>
    </row>
    <row r="26" spans="1:10" ht="18" customHeight="1" thickBot="1" x14ac:dyDescent="0.25">
      <c r="A26" s="386" t="s">
        <v>153</v>
      </c>
      <c r="B26" s="387"/>
      <c r="C26" s="387"/>
      <c r="D26" s="387"/>
      <c r="E26" s="387"/>
      <c r="F26" s="387"/>
      <c r="G26" s="388"/>
      <c r="H26" s="111">
        <f>SUM(H25:H25)</f>
        <v>570</v>
      </c>
    </row>
    <row r="27" spans="1:10" ht="18" customHeight="1" x14ac:dyDescent="0.2">
      <c r="A27" s="270"/>
      <c r="B27" s="270"/>
      <c r="C27" s="270"/>
    </row>
    <row r="28" spans="1:10" ht="18" hidden="1" customHeight="1" x14ac:dyDescent="0.2">
      <c r="A28" s="270"/>
      <c r="B28" s="270"/>
      <c r="C28" s="270"/>
    </row>
    <row r="29" spans="1:10" ht="18" hidden="1" customHeight="1" x14ac:dyDescent="0.2">
      <c r="A29" s="270"/>
      <c r="B29" s="270"/>
      <c r="C29" s="270"/>
    </row>
    <row r="30" spans="1:10" ht="18" hidden="1" customHeight="1" x14ac:dyDescent="0.2">
      <c r="A30" s="270"/>
      <c r="B30" s="270"/>
      <c r="C30" s="270"/>
    </row>
    <row r="31" spans="1:10" ht="18" hidden="1" customHeight="1" x14ac:dyDescent="0.2">
      <c r="A31" s="270"/>
      <c r="B31" s="270"/>
      <c r="C31" s="270"/>
    </row>
    <row r="32" spans="1:10" ht="18" hidden="1" customHeight="1" x14ac:dyDescent="0.2">
      <c r="A32" s="270"/>
      <c r="B32" s="270"/>
      <c r="C32" s="270"/>
    </row>
    <row r="33" spans="1:3" ht="18" hidden="1" customHeight="1" x14ac:dyDescent="0.2">
      <c r="A33" s="270"/>
      <c r="B33" s="270"/>
      <c r="C33" s="270"/>
    </row>
    <row r="34" spans="1:3" ht="18" hidden="1" customHeight="1" x14ac:dyDescent="0.2">
      <c r="A34" s="270"/>
      <c r="B34" s="270"/>
      <c r="C34" s="270"/>
    </row>
    <row r="35" spans="1:3" ht="18" hidden="1" customHeight="1" x14ac:dyDescent="0.2">
      <c r="A35" s="270"/>
      <c r="B35" s="270"/>
      <c r="C35" s="270"/>
    </row>
    <row r="36" spans="1:3" ht="18" hidden="1" customHeight="1" x14ac:dyDescent="0.2">
      <c r="A36" s="270"/>
      <c r="B36" s="270"/>
      <c r="C36" s="270"/>
    </row>
    <row r="37" spans="1:3" ht="18" hidden="1" customHeight="1" x14ac:dyDescent="0.2">
      <c r="A37" s="270"/>
      <c r="B37" s="270"/>
      <c r="C37" s="270"/>
    </row>
    <row r="38" spans="1:3" ht="18" hidden="1" customHeight="1" x14ac:dyDescent="0.2">
      <c r="A38" s="270"/>
      <c r="B38" s="270"/>
      <c r="C38" s="270"/>
    </row>
    <row r="39" spans="1:3" ht="18" hidden="1" customHeight="1" x14ac:dyDescent="0.2">
      <c r="A39" s="270"/>
      <c r="B39" s="270"/>
      <c r="C39" s="270"/>
    </row>
    <row r="40" spans="1:3" ht="18" hidden="1" customHeight="1" x14ac:dyDescent="0.2">
      <c r="A40" s="270"/>
      <c r="B40" s="270"/>
      <c r="C40" s="270"/>
    </row>
    <row r="41" spans="1:3" ht="18" hidden="1" customHeight="1" x14ac:dyDescent="0.2">
      <c r="A41" s="270"/>
      <c r="B41" s="270"/>
      <c r="C41" s="270"/>
    </row>
    <row r="42" spans="1:3" ht="18" hidden="1" customHeight="1" x14ac:dyDescent="0.2">
      <c r="A42" s="270"/>
      <c r="B42" s="270"/>
      <c r="C42" s="270"/>
    </row>
    <row r="43" spans="1:3" ht="18" hidden="1" customHeight="1" x14ac:dyDescent="0.2">
      <c r="A43" s="270"/>
      <c r="B43" s="270"/>
      <c r="C43" s="270"/>
    </row>
    <row r="44" spans="1:3" ht="18" hidden="1" customHeight="1" x14ac:dyDescent="0.2">
      <c r="A44" s="270"/>
      <c r="B44" s="270"/>
      <c r="C44" s="270"/>
    </row>
    <row r="45" spans="1:3" ht="18" hidden="1" customHeight="1" x14ac:dyDescent="0.2">
      <c r="A45" s="270"/>
      <c r="B45" s="270"/>
      <c r="C45" s="270"/>
    </row>
    <row r="46" spans="1:3" ht="18" hidden="1" customHeight="1" x14ac:dyDescent="0.2">
      <c r="A46" s="270"/>
      <c r="B46" s="270"/>
      <c r="C46" s="270"/>
    </row>
    <row r="47" spans="1:3" ht="18" hidden="1" customHeight="1" x14ac:dyDescent="0.2">
      <c r="A47" s="270"/>
      <c r="B47" s="270"/>
      <c r="C47" s="270"/>
    </row>
    <row r="48" spans="1:3" ht="18" hidden="1" customHeight="1" x14ac:dyDescent="0.2">
      <c r="A48" s="270"/>
      <c r="B48" s="270"/>
      <c r="C48" s="270"/>
    </row>
    <row r="49" spans="1:3" ht="18" hidden="1" customHeight="1" x14ac:dyDescent="0.2">
      <c r="A49" s="270"/>
      <c r="B49" s="270"/>
      <c r="C49" s="270"/>
    </row>
    <row r="50" spans="1:3" ht="18" hidden="1" customHeight="1" x14ac:dyDescent="0.2">
      <c r="A50" s="270"/>
      <c r="B50" s="270"/>
      <c r="C50" s="270"/>
    </row>
    <row r="51" spans="1:3" ht="18" hidden="1" customHeight="1" x14ac:dyDescent="0.2">
      <c r="A51" s="270"/>
      <c r="B51" s="270"/>
      <c r="C51" s="270"/>
    </row>
    <row r="52" spans="1:3" ht="18" hidden="1" customHeight="1" x14ac:dyDescent="0.2">
      <c r="A52" s="270"/>
      <c r="B52" s="270"/>
      <c r="C52" s="270"/>
    </row>
    <row r="53" spans="1:3" ht="18" hidden="1" customHeight="1" x14ac:dyDescent="0.2">
      <c r="A53" s="270"/>
      <c r="B53" s="270"/>
      <c r="C53" s="270"/>
    </row>
    <row r="54" spans="1:3" ht="18" hidden="1" customHeight="1" x14ac:dyDescent="0.2">
      <c r="A54" s="270"/>
      <c r="B54" s="270"/>
      <c r="C54" s="270"/>
    </row>
    <row r="55" spans="1:3" ht="18" hidden="1" customHeight="1" x14ac:dyDescent="0.2">
      <c r="A55" s="270"/>
      <c r="B55" s="270"/>
      <c r="C55" s="270"/>
    </row>
    <row r="56" spans="1:3" ht="18" hidden="1" customHeight="1" x14ac:dyDescent="0.2">
      <c r="A56" s="270"/>
      <c r="B56" s="270"/>
      <c r="C56" s="270"/>
    </row>
    <row r="57" spans="1:3" ht="18" hidden="1" customHeight="1" x14ac:dyDescent="0.2">
      <c r="A57" s="270"/>
      <c r="B57" s="270"/>
      <c r="C57" s="270"/>
    </row>
    <row r="58" spans="1:3" ht="18" hidden="1" customHeight="1" x14ac:dyDescent="0.2">
      <c r="A58" s="270"/>
      <c r="B58" s="270"/>
      <c r="C58" s="270"/>
    </row>
    <row r="59" spans="1:3" ht="18" hidden="1" customHeight="1" x14ac:dyDescent="0.2">
      <c r="A59" s="270"/>
      <c r="B59" s="270"/>
      <c r="C59" s="270"/>
    </row>
    <row r="60" spans="1:3" ht="18" hidden="1" customHeight="1" x14ac:dyDescent="0.2">
      <c r="A60" s="270"/>
      <c r="B60" s="270"/>
      <c r="C60" s="270"/>
    </row>
    <row r="61" spans="1:3" ht="18" hidden="1" customHeight="1" x14ac:dyDescent="0.2">
      <c r="A61" s="270"/>
      <c r="B61" s="270"/>
      <c r="C61" s="270"/>
    </row>
    <row r="62" spans="1:3" ht="18" hidden="1" customHeight="1" x14ac:dyDescent="0.2">
      <c r="A62" s="270"/>
      <c r="B62" s="270"/>
      <c r="C62" s="270"/>
    </row>
    <row r="63" spans="1:3" ht="18" hidden="1" customHeight="1" x14ac:dyDescent="0.2">
      <c r="A63" s="270"/>
      <c r="B63" s="270"/>
      <c r="C63" s="270"/>
    </row>
    <row r="64" spans="1:3" ht="18" hidden="1" customHeight="1" x14ac:dyDescent="0.2">
      <c r="A64" s="270"/>
      <c r="B64" s="270"/>
      <c r="C64" s="270"/>
    </row>
    <row r="65" spans="1:3" ht="18" hidden="1" customHeight="1" x14ac:dyDescent="0.2">
      <c r="A65" s="270"/>
      <c r="B65" s="270"/>
      <c r="C65" s="270"/>
    </row>
    <row r="66" spans="1:3" ht="18" hidden="1" customHeight="1" x14ac:dyDescent="0.2">
      <c r="A66" s="270"/>
      <c r="B66" s="270"/>
      <c r="C66" s="270"/>
    </row>
    <row r="67" spans="1:3" ht="18" hidden="1" customHeight="1" x14ac:dyDescent="0.2">
      <c r="A67" s="270"/>
      <c r="B67" s="270"/>
      <c r="C67" s="270"/>
    </row>
    <row r="68" spans="1:3" ht="18" hidden="1" customHeight="1" x14ac:dyDescent="0.2">
      <c r="A68" s="270"/>
      <c r="B68" s="270"/>
      <c r="C68" s="270"/>
    </row>
    <row r="69" spans="1:3" ht="18" hidden="1" customHeight="1" x14ac:dyDescent="0.2">
      <c r="A69" s="270"/>
      <c r="B69" s="270"/>
      <c r="C69" s="270"/>
    </row>
    <row r="70" spans="1:3" ht="18" hidden="1" customHeight="1" x14ac:dyDescent="0.2">
      <c r="A70" s="270"/>
      <c r="B70" s="270"/>
      <c r="C70" s="270"/>
    </row>
    <row r="71" spans="1:3" ht="18" hidden="1" customHeight="1" x14ac:dyDescent="0.2">
      <c r="A71" s="270"/>
      <c r="B71" s="270"/>
      <c r="C71" s="270"/>
    </row>
    <row r="72" spans="1:3" ht="18" hidden="1" customHeight="1" x14ac:dyDescent="0.2">
      <c r="A72" s="270"/>
      <c r="B72" s="270"/>
      <c r="C72" s="270"/>
    </row>
    <row r="73" spans="1:3" ht="18" hidden="1" customHeight="1" x14ac:dyDescent="0.2">
      <c r="A73" s="270"/>
      <c r="B73" s="270"/>
      <c r="C73" s="270"/>
    </row>
    <row r="74" spans="1:3" ht="18" hidden="1" customHeight="1" x14ac:dyDescent="0.2">
      <c r="A74" s="270"/>
      <c r="B74" s="270"/>
      <c r="C74" s="270"/>
    </row>
    <row r="75" spans="1:3" ht="18" hidden="1" customHeight="1" x14ac:dyDescent="0.2">
      <c r="A75" s="270"/>
      <c r="B75" s="270"/>
      <c r="C75" s="270"/>
    </row>
    <row r="76" spans="1:3" ht="18" hidden="1" customHeight="1" x14ac:dyDescent="0.2">
      <c r="A76" s="270"/>
      <c r="B76" s="270"/>
      <c r="C76" s="270"/>
    </row>
    <row r="77" spans="1:3" ht="18" hidden="1" customHeight="1" x14ac:dyDescent="0.2">
      <c r="A77" s="270"/>
      <c r="B77" s="270"/>
      <c r="C77" s="270"/>
    </row>
    <row r="78" spans="1:3" ht="18" hidden="1" customHeight="1" x14ac:dyDescent="0.2">
      <c r="A78" s="270"/>
      <c r="B78" s="270"/>
      <c r="C78" s="270"/>
    </row>
    <row r="79" spans="1:3" ht="18" hidden="1" customHeight="1" x14ac:dyDescent="0.2">
      <c r="A79" s="270"/>
      <c r="B79" s="270"/>
      <c r="C79" s="270"/>
    </row>
    <row r="80" spans="1:3" ht="18" hidden="1" customHeight="1" x14ac:dyDescent="0.2">
      <c r="A80" s="270"/>
      <c r="B80" s="270"/>
      <c r="C80" s="270"/>
    </row>
    <row r="81" spans="1:3" ht="18" hidden="1" customHeight="1" x14ac:dyDescent="0.2">
      <c r="A81" s="270"/>
      <c r="B81" s="270"/>
      <c r="C81" s="270"/>
    </row>
    <row r="82" spans="1:3" ht="18" hidden="1" customHeight="1" x14ac:dyDescent="0.2">
      <c r="A82" s="270"/>
      <c r="B82" s="270"/>
      <c r="C82" s="270"/>
    </row>
    <row r="83" spans="1:3" ht="18" hidden="1" customHeight="1" x14ac:dyDescent="0.2">
      <c r="A83" s="270"/>
      <c r="B83" s="270"/>
      <c r="C83" s="270"/>
    </row>
    <row r="84" spans="1:3" ht="18" hidden="1" customHeight="1" x14ac:dyDescent="0.2">
      <c r="A84" s="270"/>
      <c r="B84" s="270"/>
      <c r="C84" s="270"/>
    </row>
    <row r="85" spans="1:3" ht="18" hidden="1" customHeight="1" x14ac:dyDescent="0.2">
      <c r="A85" s="270"/>
      <c r="B85" s="270"/>
      <c r="C85" s="270"/>
    </row>
    <row r="86" spans="1:3" ht="18" hidden="1" customHeight="1" x14ac:dyDescent="0.2">
      <c r="A86" s="270"/>
      <c r="B86" s="270"/>
      <c r="C86" s="270"/>
    </row>
    <row r="87" spans="1:3" ht="18" hidden="1" customHeight="1" x14ac:dyDescent="0.2">
      <c r="A87" s="270"/>
      <c r="B87" s="270"/>
      <c r="C87" s="270"/>
    </row>
    <row r="88" spans="1:3" ht="18" hidden="1" customHeight="1" x14ac:dyDescent="0.2">
      <c r="A88" s="270"/>
      <c r="B88" s="270"/>
      <c r="C88" s="270"/>
    </row>
    <row r="89" spans="1:3" ht="18" hidden="1" customHeight="1" x14ac:dyDescent="0.2">
      <c r="A89" s="270"/>
      <c r="B89" s="270"/>
      <c r="C89" s="270"/>
    </row>
    <row r="90" spans="1:3" ht="18" hidden="1" customHeight="1" x14ac:dyDescent="0.2">
      <c r="A90" s="270"/>
      <c r="B90" s="270"/>
      <c r="C90" s="270"/>
    </row>
    <row r="91" spans="1:3" ht="18" hidden="1" customHeight="1" x14ac:dyDescent="0.2">
      <c r="A91" s="270"/>
      <c r="B91" s="270"/>
      <c r="C91" s="270"/>
    </row>
    <row r="92" spans="1:3" ht="18" hidden="1" customHeight="1" x14ac:dyDescent="0.2">
      <c r="A92" s="270"/>
      <c r="B92" s="270"/>
      <c r="C92" s="270"/>
    </row>
    <row r="93" spans="1:3" ht="18" hidden="1" customHeight="1" x14ac:dyDescent="0.2">
      <c r="A93" s="270"/>
      <c r="B93" s="270"/>
      <c r="C93" s="270"/>
    </row>
    <row r="94" spans="1:3" ht="18" hidden="1" customHeight="1" x14ac:dyDescent="0.2">
      <c r="A94" s="270"/>
      <c r="B94" s="270"/>
      <c r="C94" s="270"/>
    </row>
    <row r="95" spans="1:3" ht="18" hidden="1" customHeight="1" x14ac:dyDescent="0.2">
      <c r="A95" s="270"/>
      <c r="B95" s="270"/>
      <c r="C95" s="270"/>
    </row>
    <row r="96" spans="1:3" ht="18" hidden="1" customHeight="1" x14ac:dyDescent="0.2">
      <c r="A96" s="270"/>
      <c r="B96" s="270"/>
      <c r="C96" s="270"/>
    </row>
    <row r="97" spans="1:3" ht="18" hidden="1" customHeight="1" x14ac:dyDescent="0.2">
      <c r="A97" s="270"/>
      <c r="B97" s="270"/>
      <c r="C97" s="270"/>
    </row>
    <row r="98" spans="1:3" ht="18" hidden="1" customHeight="1" x14ac:dyDescent="0.2">
      <c r="A98" s="270"/>
      <c r="B98" s="270"/>
      <c r="C98" s="270"/>
    </row>
    <row r="99" spans="1:3" ht="18" hidden="1" customHeight="1" x14ac:dyDescent="0.2">
      <c r="A99" s="270"/>
      <c r="B99" s="270"/>
      <c r="C99" s="270"/>
    </row>
    <row r="100" spans="1:3" ht="18" hidden="1" customHeight="1" x14ac:dyDescent="0.2">
      <c r="A100" s="270"/>
      <c r="B100" s="270"/>
      <c r="C100" s="270"/>
    </row>
    <row r="101" spans="1:3" ht="18" hidden="1" customHeight="1" x14ac:dyDescent="0.2">
      <c r="A101" s="270"/>
      <c r="B101" s="270"/>
      <c r="C101" s="270"/>
    </row>
    <row r="102" spans="1:3" ht="18" hidden="1" customHeight="1" x14ac:dyDescent="0.2">
      <c r="A102" s="270"/>
      <c r="B102" s="270"/>
      <c r="C102" s="270"/>
    </row>
    <row r="103" spans="1:3" ht="18" hidden="1" customHeight="1" x14ac:dyDescent="0.2">
      <c r="A103" s="270"/>
      <c r="B103" s="270"/>
      <c r="C103" s="270"/>
    </row>
    <row r="104" spans="1:3" ht="18" hidden="1" customHeight="1" x14ac:dyDescent="0.2">
      <c r="A104" s="270"/>
      <c r="B104" s="270"/>
      <c r="C104" s="270"/>
    </row>
    <row r="105" spans="1:3" ht="18" hidden="1" customHeight="1" x14ac:dyDescent="0.2">
      <c r="A105" s="270"/>
      <c r="B105" s="270"/>
      <c r="C105" s="270"/>
    </row>
    <row r="106" spans="1:3" ht="18" hidden="1" customHeight="1" x14ac:dyDescent="0.2">
      <c r="A106" s="270"/>
      <c r="B106" s="270"/>
      <c r="C106" s="270"/>
    </row>
    <row r="107" spans="1:3" ht="18" hidden="1" customHeight="1" x14ac:dyDescent="0.2">
      <c r="A107" s="270"/>
      <c r="B107" s="270"/>
      <c r="C107" s="270"/>
    </row>
    <row r="108" spans="1:3" ht="18" hidden="1" customHeight="1" x14ac:dyDescent="0.2">
      <c r="A108" s="270"/>
      <c r="B108" s="270"/>
      <c r="C108" s="270"/>
    </row>
    <row r="109" spans="1:3" ht="18" hidden="1" customHeight="1" x14ac:dyDescent="0.2">
      <c r="A109" s="270"/>
      <c r="B109" s="270"/>
      <c r="C109" s="270"/>
    </row>
    <row r="110" spans="1:3" ht="18" hidden="1" customHeight="1" x14ac:dyDescent="0.2">
      <c r="A110" s="270"/>
      <c r="B110" s="270"/>
      <c r="C110" s="270"/>
    </row>
    <row r="111" spans="1:3" ht="18" hidden="1" customHeight="1" x14ac:dyDescent="0.2">
      <c r="A111" s="270"/>
      <c r="B111" s="270"/>
      <c r="C111" s="270"/>
    </row>
    <row r="112" spans="1:3" ht="18" hidden="1" customHeight="1" x14ac:dyDescent="0.2">
      <c r="A112" s="270"/>
      <c r="B112" s="270"/>
      <c r="C112" s="270"/>
    </row>
    <row r="113" spans="1:3" ht="18" hidden="1" customHeight="1" x14ac:dyDescent="0.2">
      <c r="A113" s="270"/>
      <c r="B113" s="270"/>
      <c r="C113" s="270"/>
    </row>
    <row r="114" spans="1:3" ht="18" hidden="1" customHeight="1" x14ac:dyDescent="0.2">
      <c r="A114" s="270"/>
      <c r="B114" s="270"/>
      <c r="C114" s="270"/>
    </row>
    <row r="115" spans="1:3" ht="18" hidden="1" customHeight="1" x14ac:dyDescent="0.2">
      <c r="A115" s="270"/>
      <c r="B115" s="270"/>
      <c r="C115" s="270"/>
    </row>
    <row r="116" spans="1:3" ht="18" hidden="1" customHeight="1" x14ac:dyDescent="0.2">
      <c r="A116" s="270"/>
      <c r="B116" s="270"/>
      <c r="C116" s="270"/>
    </row>
    <row r="117" spans="1:3" ht="18" hidden="1" customHeight="1" x14ac:dyDescent="0.2">
      <c r="A117" s="270"/>
      <c r="B117" s="270"/>
      <c r="C117" s="270"/>
    </row>
    <row r="118" spans="1:3" ht="18" hidden="1" customHeight="1" x14ac:dyDescent="0.2">
      <c r="A118" s="270"/>
      <c r="B118" s="270"/>
      <c r="C118" s="270"/>
    </row>
    <row r="119" spans="1:3" ht="18" hidden="1" customHeight="1" x14ac:dyDescent="0.2">
      <c r="A119" s="270"/>
      <c r="B119" s="270"/>
      <c r="C119" s="270"/>
    </row>
    <row r="120" spans="1:3" ht="18" hidden="1" customHeight="1" x14ac:dyDescent="0.2">
      <c r="A120" s="270"/>
      <c r="B120" s="270"/>
      <c r="C120" s="270"/>
    </row>
    <row r="121" spans="1:3" ht="18" hidden="1" customHeight="1" x14ac:dyDescent="0.2">
      <c r="A121" s="270"/>
      <c r="B121" s="270"/>
      <c r="C121" s="270"/>
    </row>
    <row r="122" spans="1:3" ht="18" hidden="1" customHeight="1" x14ac:dyDescent="0.2">
      <c r="A122" s="270"/>
      <c r="B122" s="270"/>
      <c r="C122" s="270"/>
    </row>
    <row r="123" spans="1:3" ht="18" hidden="1" customHeight="1" x14ac:dyDescent="0.2">
      <c r="A123" s="270"/>
      <c r="B123" s="270"/>
      <c r="C123" s="270"/>
    </row>
    <row r="124" spans="1:3" ht="18" hidden="1" customHeight="1" x14ac:dyDescent="0.2">
      <c r="A124" s="270"/>
      <c r="B124" s="270"/>
      <c r="C124" s="270"/>
    </row>
    <row r="125" spans="1:3" ht="18" hidden="1" customHeight="1" x14ac:dyDescent="0.2">
      <c r="A125" s="270"/>
      <c r="B125" s="270"/>
      <c r="C125" s="270"/>
    </row>
    <row r="126" spans="1:3" ht="18" hidden="1" customHeight="1" x14ac:dyDescent="0.2">
      <c r="A126" s="270"/>
      <c r="B126" s="270"/>
      <c r="C126" s="270"/>
    </row>
    <row r="127" spans="1:3" ht="18" hidden="1" customHeight="1" x14ac:dyDescent="0.2">
      <c r="A127" s="270"/>
      <c r="B127" s="270"/>
      <c r="C127" s="270"/>
    </row>
    <row r="128" spans="1:3" ht="18" hidden="1" customHeight="1" x14ac:dyDescent="0.2">
      <c r="A128" s="270"/>
      <c r="B128" s="270"/>
      <c r="C128" s="270"/>
    </row>
    <row r="129" spans="1:3" ht="18" hidden="1" customHeight="1" x14ac:dyDescent="0.2">
      <c r="A129" s="270"/>
      <c r="B129" s="270"/>
      <c r="C129" s="270"/>
    </row>
    <row r="130" spans="1:3" ht="18" hidden="1" customHeight="1" x14ac:dyDescent="0.2">
      <c r="A130" s="270"/>
      <c r="B130" s="270"/>
      <c r="C130" s="270"/>
    </row>
    <row r="131" spans="1:3" ht="18" hidden="1" customHeight="1" x14ac:dyDescent="0.2">
      <c r="A131" s="270"/>
      <c r="B131" s="270"/>
      <c r="C131" s="270"/>
    </row>
    <row r="132" spans="1:3" ht="18" hidden="1" customHeight="1" x14ac:dyDescent="0.2">
      <c r="A132" s="270"/>
      <c r="B132" s="270"/>
      <c r="C132" s="270"/>
    </row>
    <row r="133" spans="1:3" ht="18" hidden="1" customHeight="1" x14ac:dyDescent="0.2">
      <c r="A133" s="270"/>
      <c r="B133" s="270"/>
      <c r="C133" s="270"/>
    </row>
    <row r="134" spans="1:3" ht="18" hidden="1" customHeight="1" x14ac:dyDescent="0.2">
      <c r="A134" s="270"/>
      <c r="B134" s="270"/>
      <c r="C134" s="270"/>
    </row>
    <row r="135" spans="1:3" ht="18" hidden="1" customHeight="1" x14ac:dyDescent="0.2">
      <c r="A135" s="270"/>
      <c r="B135" s="270"/>
      <c r="C135" s="270"/>
    </row>
    <row r="136" spans="1:3" ht="18" hidden="1" customHeight="1" x14ac:dyDescent="0.2">
      <c r="A136" s="270"/>
      <c r="B136" s="270"/>
      <c r="C136" s="270"/>
    </row>
    <row r="137" spans="1:3" ht="18" hidden="1" customHeight="1" x14ac:dyDescent="0.2">
      <c r="A137" s="270"/>
      <c r="B137" s="270"/>
      <c r="C137" s="270"/>
    </row>
    <row r="138" spans="1:3" ht="18" hidden="1" customHeight="1" x14ac:dyDescent="0.2">
      <c r="A138" s="270"/>
      <c r="B138" s="270"/>
      <c r="C138" s="270"/>
    </row>
    <row r="139" spans="1:3" ht="18" hidden="1" customHeight="1" x14ac:dyDescent="0.2">
      <c r="A139" s="270"/>
      <c r="B139" s="270"/>
      <c r="C139" s="270"/>
    </row>
    <row r="140" spans="1:3" ht="18" hidden="1" customHeight="1" x14ac:dyDescent="0.2">
      <c r="A140" s="270"/>
      <c r="B140" s="270"/>
      <c r="C140" s="270"/>
    </row>
    <row r="141" spans="1:3" ht="18" hidden="1" customHeight="1" x14ac:dyDescent="0.2">
      <c r="A141" s="270"/>
      <c r="B141" s="270"/>
      <c r="C141" s="270"/>
    </row>
    <row r="142" spans="1:3" ht="18" hidden="1" customHeight="1" x14ac:dyDescent="0.2">
      <c r="A142" s="270"/>
      <c r="B142" s="270"/>
      <c r="C142" s="270"/>
    </row>
    <row r="143" spans="1:3" ht="18" hidden="1" customHeight="1" x14ac:dyDescent="0.2">
      <c r="A143" s="270"/>
      <c r="B143" s="270"/>
      <c r="C143" s="270"/>
    </row>
    <row r="144" spans="1:3" ht="18" hidden="1" customHeight="1" x14ac:dyDescent="0.2">
      <c r="A144" s="270"/>
      <c r="B144" s="270"/>
      <c r="C144" s="270"/>
    </row>
    <row r="145" spans="1:3" ht="18" hidden="1" customHeight="1" x14ac:dyDescent="0.2">
      <c r="A145" s="270"/>
      <c r="B145" s="270"/>
      <c r="C145" s="270"/>
    </row>
    <row r="146" spans="1:3" ht="18" hidden="1" customHeight="1" x14ac:dyDescent="0.2">
      <c r="A146" s="270"/>
      <c r="B146" s="270"/>
      <c r="C146" s="270"/>
    </row>
    <row r="147" spans="1:3" ht="18" hidden="1" customHeight="1" x14ac:dyDescent="0.2">
      <c r="A147" s="270"/>
      <c r="B147" s="270"/>
      <c r="C147" s="270"/>
    </row>
    <row r="148" spans="1:3" ht="18" hidden="1" customHeight="1" x14ac:dyDescent="0.2">
      <c r="A148" s="270"/>
      <c r="B148" s="270"/>
      <c r="C148" s="270"/>
    </row>
    <row r="149" spans="1:3" ht="18" hidden="1" customHeight="1" x14ac:dyDescent="0.2">
      <c r="A149" s="270"/>
      <c r="B149" s="270"/>
      <c r="C149" s="270"/>
    </row>
    <row r="150" spans="1:3" ht="18" hidden="1" customHeight="1" x14ac:dyDescent="0.2">
      <c r="A150" s="270"/>
      <c r="B150" s="270"/>
      <c r="C150" s="270"/>
    </row>
    <row r="151" spans="1:3" ht="18" hidden="1" customHeight="1" x14ac:dyDescent="0.2">
      <c r="A151" s="270"/>
      <c r="B151" s="270"/>
      <c r="C151" s="270"/>
    </row>
    <row r="152" spans="1:3" ht="18" hidden="1" customHeight="1" x14ac:dyDescent="0.2">
      <c r="A152" s="270"/>
      <c r="B152" s="270"/>
      <c r="C152" s="270"/>
    </row>
    <row r="153" spans="1:3" ht="18" hidden="1" customHeight="1" x14ac:dyDescent="0.2">
      <c r="A153" s="270"/>
      <c r="B153" s="270"/>
      <c r="C153" s="270"/>
    </row>
    <row r="154" spans="1:3" ht="18" hidden="1" customHeight="1" x14ac:dyDescent="0.2">
      <c r="A154" s="270"/>
      <c r="B154" s="270"/>
      <c r="C154" s="270"/>
    </row>
    <row r="155" spans="1:3" ht="18" hidden="1" customHeight="1" x14ac:dyDescent="0.2">
      <c r="A155" s="270"/>
      <c r="B155" s="270"/>
      <c r="C155" s="270"/>
    </row>
    <row r="156" spans="1:3" ht="18" hidden="1" customHeight="1" x14ac:dyDescent="0.2">
      <c r="A156" s="270"/>
      <c r="B156" s="270"/>
      <c r="C156" s="270"/>
    </row>
    <row r="157" spans="1:3" ht="18" hidden="1" customHeight="1" x14ac:dyDescent="0.2">
      <c r="A157" s="270"/>
      <c r="B157" s="270"/>
      <c r="C157" s="270"/>
    </row>
    <row r="158" spans="1:3" ht="18" hidden="1" customHeight="1" x14ac:dyDescent="0.2">
      <c r="A158" s="270"/>
      <c r="B158" s="270"/>
      <c r="C158" s="270"/>
    </row>
    <row r="159" spans="1:3" ht="18" hidden="1" customHeight="1" x14ac:dyDescent="0.2">
      <c r="A159" s="270"/>
      <c r="B159" s="270"/>
      <c r="C159" s="270"/>
    </row>
    <row r="160" spans="1:3" ht="18" hidden="1" customHeight="1" x14ac:dyDescent="0.2">
      <c r="A160" s="270"/>
      <c r="B160" s="270"/>
      <c r="C160" s="270"/>
    </row>
    <row r="161" spans="1:3" ht="18" hidden="1" customHeight="1" x14ac:dyDescent="0.2">
      <c r="A161" s="270"/>
      <c r="B161" s="270"/>
      <c r="C161" s="270"/>
    </row>
    <row r="162" spans="1:3" ht="18" hidden="1" customHeight="1" x14ac:dyDescent="0.2">
      <c r="A162" s="270"/>
      <c r="B162" s="270"/>
      <c r="C162" s="270"/>
    </row>
    <row r="163" spans="1:3" ht="18" hidden="1" customHeight="1" x14ac:dyDescent="0.2">
      <c r="A163" s="270"/>
      <c r="B163" s="270"/>
      <c r="C163" s="270"/>
    </row>
    <row r="164" spans="1:3" ht="18" hidden="1" customHeight="1" x14ac:dyDescent="0.2">
      <c r="A164" s="270"/>
      <c r="B164" s="270"/>
      <c r="C164" s="270"/>
    </row>
    <row r="165" spans="1:3" ht="18" hidden="1" customHeight="1" x14ac:dyDescent="0.2">
      <c r="A165" s="270"/>
      <c r="B165" s="270"/>
      <c r="C165" s="270"/>
    </row>
    <row r="166" spans="1:3" ht="18" hidden="1" customHeight="1" x14ac:dyDescent="0.2">
      <c r="A166" s="270"/>
      <c r="B166" s="270"/>
      <c r="C166" s="270"/>
    </row>
    <row r="167" spans="1:3" ht="18" hidden="1" customHeight="1" x14ac:dyDescent="0.2">
      <c r="A167" s="270"/>
      <c r="B167" s="270"/>
      <c r="C167" s="270"/>
    </row>
    <row r="168" spans="1:3" ht="18" hidden="1" customHeight="1" x14ac:dyDescent="0.2">
      <c r="A168" s="270"/>
      <c r="B168" s="270"/>
      <c r="C168" s="270"/>
    </row>
    <row r="169" spans="1:3" ht="18" hidden="1" customHeight="1" x14ac:dyDescent="0.2">
      <c r="A169" s="270"/>
      <c r="B169" s="270"/>
      <c r="C169" s="270"/>
    </row>
    <row r="170" spans="1:3" ht="18" hidden="1" customHeight="1" x14ac:dyDescent="0.2">
      <c r="A170" s="270"/>
      <c r="B170" s="270"/>
      <c r="C170" s="270"/>
    </row>
    <row r="171" spans="1:3" ht="18" hidden="1" customHeight="1" x14ac:dyDescent="0.2">
      <c r="A171" s="270"/>
      <c r="B171" s="270"/>
      <c r="C171" s="270"/>
    </row>
    <row r="172" spans="1:3" ht="18" hidden="1" customHeight="1" x14ac:dyDescent="0.2">
      <c r="A172" s="270"/>
      <c r="B172" s="270"/>
      <c r="C172" s="270"/>
    </row>
    <row r="173" spans="1:3" ht="18" hidden="1" customHeight="1" x14ac:dyDescent="0.2">
      <c r="A173" s="270"/>
      <c r="B173" s="270"/>
      <c r="C173" s="270"/>
    </row>
    <row r="174" spans="1:3" ht="18" hidden="1" customHeight="1" x14ac:dyDescent="0.2">
      <c r="A174" s="270"/>
      <c r="B174" s="270"/>
      <c r="C174" s="270"/>
    </row>
    <row r="175" spans="1:3" ht="18" hidden="1" customHeight="1" x14ac:dyDescent="0.2">
      <c r="A175" s="270"/>
      <c r="B175" s="270"/>
      <c r="C175" s="270"/>
    </row>
    <row r="176" spans="1:3" ht="18" hidden="1" customHeight="1" x14ac:dyDescent="0.2">
      <c r="A176" s="270"/>
      <c r="B176" s="270"/>
      <c r="C176" s="270"/>
    </row>
    <row r="177" spans="1:3" ht="18" hidden="1" customHeight="1" x14ac:dyDescent="0.2">
      <c r="A177" s="270"/>
      <c r="B177" s="270"/>
      <c r="C177" s="270"/>
    </row>
    <row r="178" spans="1:3" ht="18" hidden="1" customHeight="1" x14ac:dyDescent="0.2">
      <c r="A178" s="270"/>
      <c r="B178" s="270"/>
      <c r="C178" s="270"/>
    </row>
    <row r="179" spans="1:3" ht="18" hidden="1" customHeight="1" x14ac:dyDescent="0.2">
      <c r="A179" s="270"/>
      <c r="B179" s="270"/>
      <c r="C179" s="270"/>
    </row>
    <row r="180" spans="1:3" ht="18" hidden="1" customHeight="1" x14ac:dyDescent="0.2">
      <c r="A180" s="270"/>
      <c r="B180" s="270"/>
      <c r="C180" s="270"/>
    </row>
    <row r="181" spans="1:3" ht="18" hidden="1" customHeight="1" x14ac:dyDescent="0.2">
      <c r="A181" s="270"/>
      <c r="B181" s="270"/>
      <c r="C181" s="270"/>
    </row>
    <row r="182" spans="1:3" ht="18" hidden="1" customHeight="1" x14ac:dyDescent="0.2">
      <c r="A182" s="270"/>
      <c r="B182" s="270"/>
      <c r="C182" s="270"/>
    </row>
    <row r="183" spans="1:3" ht="18" hidden="1" customHeight="1" x14ac:dyDescent="0.2">
      <c r="A183" s="270"/>
      <c r="B183" s="270"/>
      <c r="C183" s="270"/>
    </row>
    <row r="184" spans="1:3" ht="18" hidden="1" customHeight="1" x14ac:dyDescent="0.2">
      <c r="A184" s="270"/>
      <c r="B184" s="270"/>
      <c r="C184" s="270"/>
    </row>
    <row r="185" spans="1:3" ht="18" hidden="1" customHeight="1" x14ac:dyDescent="0.2">
      <c r="A185" s="270"/>
      <c r="B185" s="270"/>
      <c r="C185" s="270"/>
    </row>
    <row r="186" spans="1:3" hidden="1" x14ac:dyDescent="0.2">
      <c r="B186" s="113"/>
      <c r="C186" s="113"/>
    </row>
    <row r="187" spans="1:3" hidden="1" x14ac:dyDescent="0.2"/>
    <row r="188" spans="1:3" hidden="1" x14ac:dyDescent="0.2"/>
    <row r="189" spans="1:3" hidden="1" x14ac:dyDescent="0.2"/>
    <row r="190" spans="1:3" hidden="1" x14ac:dyDescent="0.2"/>
    <row r="191" spans="1:3" hidden="1" x14ac:dyDescent="0.2"/>
    <row r="192" spans="1:3"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sheetData>
  <mergeCells count="20">
    <mergeCell ref="A1:H1"/>
    <mergeCell ref="E7:E8"/>
    <mergeCell ref="F7:F8"/>
    <mergeCell ref="G7:G9"/>
    <mergeCell ref="H7:H8"/>
    <mergeCell ref="A3:H3"/>
    <mergeCell ref="A5:H5"/>
    <mergeCell ref="A4:H4"/>
    <mergeCell ref="B9:F9"/>
    <mergeCell ref="B23:F23"/>
    <mergeCell ref="A7:A9"/>
    <mergeCell ref="B7:C7"/>
    <mergeCell ref="H21:H22"/>
    <mergeCell ref="A26:G26"/>
    <mergeCell ref="A18:G18"/>
    <mergeCell ref="A21:A23"/>
    <mergeCell ref="B21:C21"/>
    <mergeCell ref="E21:E22"/>
    <mergeCell ref="F21:F22"/>
    <mergeCell ref="G21:G23"/>
  </mergeCells>
  <printOptions horizontalCentered="1" verticalCentered="1" gridLines="1"/>
  <pageMargins left="0.19685039370078741" right="0" top="1.1023622047244095" bottom="0.59055118110236227" header="0" footer="0.39370078740157483"/>
  <pageSetup scale="74" orientation="portrait" r:id="rId1"/>
  <headerFooter alignWithMargins="0">
    <oddFooter>&amp;C&amp;P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IM32"/>
  <sheetViews>
    <sheetView topLeftCell="A15" zoomScaleNormal="100" zoomScaleSheetLayoutView="75" workbookViewId="0">
      <selection activeCell="B22" sqref="B22"/>
    </sheetView>
  </sheetViews>
  <sheetFormatPr baseColWidth="10" defaultColWidth="0" defaultRowHeight="13.5" zeroHeight="1" x14ac:dyDescent="0.2"/>
  <cols>
    <col min="1" max="1" width="32.28515625" style="108" customWidth="1"/>
    <col min="2" max="2" width="19.7109375" style="109" customWidth="1"/>
    <col min="3" max="3" width="13.7109375" style="109" customWidth="1"/>
    <col min="4" max="4" width="14.7109375" style="109" customWidth="1"/>
    <col min="5" max="5" width="16.7109375" style="109" customWidth="1"/>
    <col min="6" max="6" width="21.140625" style="109" customWidth="1"/>
    <col min="7" max="7" width="11.7109375" style="109" customWidth="1"/>
    <col min="8" max="8" width="10.7109375" style="115" customWidth="1"/>
    <col min="9" max="239" width="11.42578125" style="109" hidden="1" customWidth="1"/>
    <col min="240" max="240" width="2" style="109" hidden="1" customWidth="1"/>
    <col min="241" max="241" width="39.5703125" style="109" hidden="1" customWidth="1"/>
    <col min="242" max="242" width="11.28515625" style="109" hidden="1" customWidth="1"/>
    <col min="243" max="243" width="15.85546875" style="109" hidden="1" customWidth="1"/>
    <col min="244" max="244" width="24.140625" style="109" hidden="1" customWidth="1"/>
    <col min="245" max="245" width="11.7109375" style="109" hidden="1" customWidth="1"/>
    <col min="246" max="246" width="17.140625" style="109" hidden="1" customWidth="1"/>
    <col min="247" max="247" width="14.140625" style="109" hidden="1" customWidth="1"/>
    <col min="248" max="16384" width="15.28515625" style="109" hidden="1"/>
  </cols>
  <sheetData>
    <row r="1" spans="1:8" s="107" customFormat="1" ht="39" customHeight="1" x14ac:dyDescent="0.2">
      <c r="A1" s="404" t="str">
        <f>+PORTADA!A1</f>
        <v>CANAL CAPITAL</v>
      </c>
      <c r="B1" s="404"/>
      <c r="C1" s="404"/>
      <c r="D1" s="404"/>
      <c r="E1" s="404"/>
      <c r="F1" s="404"/>
      <c r="G1" s="404"/>
      <c r="H1" s="114"/>
    </row>
    <row r="2" spans="1:8" ht="15.75" x14ac:dyDescent="0.2">
      <c r="A2" s="227"/>
      <c r="B2" s="228"/>
      <c r="C2" s="228"/>
      <c r="D2" s="228"/>
      <c r="E2" s="228"/>
      <c r="F2" s="228"/>
      <c r="G2" s="228"/>
    </row>
    <row r="3" spans="1:8" s="107" customFormat="1" ht="39" customHeight="1" x14ac:dyDescent="0.2">
      <c r="A3" s="396" t="str">
        <f>+PORTADA!A15</f>
        <v>Convocatoria Pública No. 04 de 2019</v>
      </c>
      <c r="B3" s="396"/>
      <c r="C3" s="396"/>
      <c r="D3" s="396"/>
      <c r="E3" s="396"/>
      <c r="F3" s="396"/>
      <c r="G3" s="396"/>
      <c r="H3" s="114"/>
    </row>
    <row r="4" spans="1:8" ht="91.5" customHeight="1" x14ac:dyDescent="0.2">
      <c r="A4" s="401" t="str">
        <f>+PORTADA!A19</f>
        <v>OBJETO: "CONTRATAR EL PLAN DE SEGUROS PARA CANAL CAPITAL, PARA LO CUAL DEBERA EXPEDIR LAS PÓLIZAS QUE AMPAREN LOS BIENES MUEBLES O INMUEBLES E INTERESES PATRIMONIALES ASEGURABLES DE PROPIEDAD DE LA ENTIDAD Y DE AQUELLOS QUE SEA O LLEGARE A SER LEGALMENTE RESPONSABLE, UBICADOS A NIVEL NACIONAL Y EN EL EXTERIOR."</v>
      </c>
      <c r="B4" s="402"/>
      <c r="C4" s="402"/>
      <c r="D4" s="402"/>
      <c r="E4" s="402"/>
      <c r="F4" s="402"/>
      <c r="G4" s="403"/>
    </row>
    <row r="5" spans="1:8" ht="25.5" customHeight="1" x14ac:dyDescent="0.2">
      <c r="A5" s="405" t="s">
        <v>177</v>
      </c>
      <c r="B5" s="405"/>
      <c r="C5" s="405"/>
      <c r="D5" s="405"/>
      <c r="E5" s="405"/>
      <c r="F5" s="405"/>
      <c r="G5" s="405"/>
    </row>
    <row r="6" spans="1:8" ht="9.75" customHeight="1" x14ac:dyDescent="0.2">
      <c r="A6" s="229"/>
      <c r="B6" s="230"/>
      <c r="C6" s="230"/>
      <c r="D6" s="230"/>
      <c r="E6" s="230"/>
      <c r="F6" s="230"/>
      <c r="G6" s="231"/>
    </row>
    <row r="7" spans="1:8" s="117" customFormat="1" ht="5.0999999999999996" customHeight="1" thickBot="1" x14ac:dyDescent="0.25">
      <c r="A7" s="406"/>
      <c r="B7" s="407"/>
      <c r="C7" s="407"/>
      <c r="D7" s="407"/>
      <c r="E7" s="407"/>
      <c r="F7" s="407"/>
      <c r="G7" s="408"/>
      <c r="H7" s="116"/>
    </row>
    <row r="8" spans="1:8" ht="29.25" customHeight="1" x14ac:dyDescent="0.2">
      <c r="A8" s="409" t="str">
        <f>+'[4]EVALUACION ECONOMICA'!A9</f>
        <v>RAMOS</v>
      </c>
      <c r="B8" s="411" t="str">
        <f>+'[4]EVALUACION ECONOMICA'!$B$9</f>
        <v>Valor Asegurado</v>
      </c>
      <c r="C8" s="413" t="s">
        <v>195</v>
      </c>
      <c r="D8" s="417" t="str">
        <f>+CONSOLIDADO!H23</f>
        <v>PROPONENTE 1
MAPFRE SEGUROS GENERALES</v>
      </c>
      <c r="E8" s="418"/>
      <c r="F8" s="418"/>
      <c r="G8" s="419"/>
    </row>
    <row r="9" spans="1:8" ht="72.75" customHeight="1" x14ac:dyDescent="0.2">
      <c r="A9" s="410"/>
      <c r="B9" s="412"/>
      <c r="C9" s="414"/>
      <c r="D9" s="118" t="s">
        <v>122</v>
      </c>
      <c r="E9" s="118" t="s">
        <v>123</v>
      </c>
      <c r="F9" s="118" t="s">
        <v>124</v>
      </c>
      <c r="G9" s="119" t="s">
        <v>125</v>
      </c>
    </row>
    <row r="10" spans="1:8" ht="18" customHeight="1" x14ac:dyDescent="0.2">
      <c r="A10" s="120" t="s">
        <v>62</v>
      </c>
      <c r="B10" s="232"/>
      <c r="C10" s="233"/>
      <c r="D10" s="233"/>
      <c r="E10" s="233"/>
      <c r="F10" s="232"/>
      <c r="G10" s="234"/>
    </row>
    <row r="11" spans="1:8" ht="18" customHeight="1" x14ac:dyDescent="0.2">
      <c r="A11" s="121" t="s">
        <v>126</v>
      </c>
      <c r="B11" s="232">
        <v>47079621022.120003</v>
      </c>
      <c r="C11" s="233">
        <v>365</v>
      </c>
      <c r="D11" s="233">
        <v>1</v>
      </c>
      <c r="E11" s="233">
        <f>+C11+D11</f>
        <v>366</v>
      </c>
      <c r="F11" s="232">
        <v>194938498</v>
      </c>
      <c r="G11" s="234">
        <f>+D11*300/D11</f>
        <v>300</v>
      </c>
    </row>
    <row r="12" spans="1:8" ht="18" customHeight="1" x14ac:dyDescent="0.2">
      <c r="A12" s="122" t="s">
        <v>127</v>
      </c>
      <c r="B12" s="232">
        <v>537310480</v>
      </c>
      <c r="C12" s="233">
        <v>365</v>
      </c>
      <c r="D12" s="233">
        <v>1</v>
      </c>
      <c r="E12" s="233">
        <f t="shared" ref="E12:E17" si="0">+C12+D12</f>
        <v>366</v>
      </c>
      <c r="F12" s="232">
        <v>28851806</v>
      </c>
      <c r="G12" s="234">
        <f t="shared" ref="G12:G17" si="1">+D12*300/D12</f>
        <v>300</v>
      </c>
    </row>
    <row r="13" spans="1:8" ht="36" customHeight="1" x14ac:dyDescent="0.2">
      <c r="A13" s="122" t="s">
        <v>128</v>
      </c>
      <c r="B13" s="232">
        <v>550000000</v>
      </c>
      <c r="C13" s="233">
        <v>365</v>
      </c>
      <c r="D13" s="233">
        <v>1</v>
      </c>
      <c r="E13" s="233">
        <f t="shared" si="0"/>
        <v>366</v>
      </c>
      <c r="F13" s="232">
        <v>34604546</v>
      </c>
      <c r="G13" s="234">
        <f t="shared" si="1"/>
        <v>300</v>
      </c>
    </row>
    <row r="14" spans="1:8" ht="18" customHeight="1" x14ac:dyDescent="0.2">
      <c r="A14" s="122" t="s">
        <v>129</v>
      </c>
      <c r="B14" s="232">
        <v>50000000</v>
      </c>
      <c r="C14" s="233">
        <v>365</v>
      </c>
      <c r="D14" s="233">
        <v>1</v>
      </c>
      <c r="E14" s="233">
        <f t="shared" si="0"/>
        <v>366</v>
      </c>
      <c r="F14" s="232">
        <v>119326</v>
      </c>
      <c r="G14" s="234">
        <f t="shared" si="1"/>
        <v>300</v>
      </c>
    </row>
    <row r="15" spans="1:8" ht="18" customHeight="1" x14ac:dyDescent="0.2">
      <c r="A15" s="122" t="s">
        <v>132</v>
      </c>
      <c r="B15" s="232">
        <v>500000000</v>
      </c>
      <c r="C15" s="233">
        <v>365</v>
      </c>
      <c r="D15" s="233">
        <v>1</v>
      </c>
      <c r="E15" s="233">
        <f t="shared" si="0"/>
        <v>366</v>
      </c>
      <c r="F15" s="232">
        <v>1193260</v>
      </c>
      <c r="G15" s="234">
        <f t="shared" si="1"/>
        <v>300</v>
      </c>
    </row>
    <row r="16" spans="1:8" ht="30" customHeight="1" x14ac:dyDescent="0.2">
      <c r="A16" s="122" t="s">
        <v>130</v>
      </c>
      <c r="B16" s="232">
        <v>5005000000</v>
      </c>
      <c r="C16" s="233">
        <v>365</v>
      </c>
      <c r="D16" s="233">
        <v>1</v>
      </c>
      <c r="E16" s="233">
        <f t="shared" si="0"/>
        <v>366</v>
      </c>
      <c r="F16" s="232">
        <v>31055792</v>
      </c>
      <c r="G16" s="234">
        <f t="shared" si="1"/>
        <v>300</v>
      </c>
    </row>
    <row r="17" spans="1:8" ht="35.25" customHeight="1" thickBot="1" x14ac:dyDescent="0.25">
      <c r="A17" s="123" t="s">
        <v>54</v>
      </c>
      <c r="B17" s="232">
        <v>3600000000</v>
      </c>
      <c r="C17" s="233">
        <v>365</v>
      </c>
      <c r="D17" s="233">
        <v>1</v>
      </c>
      <c r="E17" s="233">
        <f t="shared" si="0"/>
        <v>366</v>
      </c>
      <c r="F17" s="232">
        <v>352011781</v>
      </c>
      <c r="G17" s="234">
        <f t="shared" si="1"/>
        <v>300</v>
      </c>
    </row>
    <row r="18" spans="1:8" s="129" customFormat="1" ht="18" customHeight="1" thickBot="1" x14ac:dyDescent="0.25">
      <c r="A18" s="124" t="s">
        <v>134</v>
      </c>
      <c r="B18" s="125"/>
      <c r="C18" s="126"/>
      <c r="D18" s="126"/>
      <c r="E18" s="126"/>
      <c r="F18" s="125">
        <f>SUM(F11:F17)</f>
        <v>642775009</v>
      </c>
      <c r="G18" s="127"/>
      <c r="H18" s="128"/>
    </row>
    <row r="19" spans="1:8" s="129" customFormat="1" ht="18" customHeight="1" thickBot="1" x14ac:dyDescent="0.25">
      <c r="A19" s="124" t="s">
        <v>131</v>
      </c>
      <c r="B19" s="125"/>
      <c r="C19" s="126"/>
      <c r="D19" s="126"/>
      <c r="E19" s="126"/>
      <c r="F19" s="235">
        <v>642813834</v>
      </c>
      <c r="G19" s="127"/>
      <c r="H19" s="128"/>
    </row>
    <row r="20" spans="1:8" s="129" customFormat="1" ht="18" customHeight="1" x14ac:dyDescent="0.2">
      <c r="A20" s="120" t="s">
        <v>135</v>
      </c>
      <c r="B20" s="130"/>
      <c r="C20" s="131"/>
      <c r="D20" s="131"/>
      <c r="E20" s="131"/>
      <c r="F20" s="132"/>
      <c r="G20" s="133"/>
      <c r="H20" s="128"/>
    </row>
    <row r="21" spans="1:8" ht="30.75" customHeight="1" thickBot="1" x14ac:dyDescent="0.25">
      <c r="A21" s="134" t="s">
        <v>133</v>
      </c>
      <c r="B21" s="232">
        <v>5449000</v>
      </c>
      <c r="C21" s="233">
        <v>365</v>
      </c>
      <c r="D21" s="233">
        <v>1</v>
      </c>
      <c r="E21" s="233">
        <f>SUM(C21:D21)</f>
        <v>366</v>
      </c>
      <c r="F21" s="232">
        <v>5692174</v>
      </c>
      <c r="G21" s="234">
        <f>+D21*300/D21</f>
        <v>300</v>
      </c>
    </row>
    <row r="22" spans="1:8" s="129" customFormat="1" ht="34.5" customHeight="1" thickBot="1" x14ac:dyDescent="0.25">
      <c r="A22" s="124" t="s">
        <v>136</v>
      </c>
      <c r="B22" s="125"/>
      <c r="C22" s="126"/>
      <c r="D22" s="126"/>
      <c r="E22" s="126"/>
      <c r="F22" s="125">
        <f>SUM(F21)</f>
        <v>5692174</v>
      </c>
      <c r="G22" s="127"/>
      <c r="H22" s="128"/>
    </row>
    <row r="23" spans="1:8" s="136" customFormat="1" ht="29.25" customHeight="1" thickBot="1" x14ac:dyDescent="0.25">
      <c r="A23" s="124" t="s">
        <v>131</v>
      </c>
      <c r="B23" s="125"/>
      <c r="C23" s="126"/>
      <c r="D23" s="126"/>
      <c r="E23" s="126"/>
      <c r="F23" s="235">
        <v>5692174</v>
      </c>
      <c r="G23" s="127"/>
      <c r="H23" s="135"/>
    </row>
    <row r="24" spans="1:8" s="129" customFormat="1" ht="18" customHeight="1" x14ac:dyDescent="0.2">
      <c r="A24" s="120" t="s">
        <v>137</v>
      </c>
      <c r="B24" s="130"/>
      <c r="C24" s="131"/>
      <c r="D24" s="131"/>
      <c r="E24" s="131"/>
      <c r="F24" s="132"/>
      <c r="G24" s="133"/>
      <c r="H24" s="128"/>
    </row>
    <row r="25" spans="1:8" ht="30.75" customHeight="1" thickBot="1" x14ac:dyDescent="0.25">
      <c r="A25" s="134" t="s">
        <v>138</v>
      </c>
      <c r="B25" s="232" t="s">
        <v>141</v>
      </c>
      <c r="C25" s="233"/>
      <c r="D25" s="233"/>
      <c r="E25" s="232" t="s">
        <v>140</v>
      </c>
      <c r="F25" s="232" t="s">
        <v>140</v>
      </c>
      <c r="G25" s="236">
        <v>0</v>
      </c>
    </row>
    <row r="26" spans="1:8" s="129" customFormat="1" ht="54" customHeight="1" thickBot="1" x14ac:dyDescent="0.25">
      <c r="A26" s="124" t="s">
        <v>139</v>
      </c>
      <c r="B26" s="125"/>
      <c r="C26" s="126"/>
      <c r="D26" s="126"/>
      <c r="E26" s="125" t="s">
        <v>140</v>
      </c>
      <c r="F26" s="125" t="s">
        <v>140</v>
      </c>
      <c r="G26" s="127">
        <v>0</v>
      </c>
      <c r="H26" s="128"/>
    </row>
    <row r="27" spans="1:8" s="129" customFormat="1" ht="18" customHeight="1" thickBot="1" x14ac:dyDescent="0.25">
      <c r="A27" s="124" t="s">
        <v>131</v>
      </c>
      <c r="B27" s="125"/>
      <c r="C27" s="126"/>
      <c r="D27" s="126"/>
      <c r="E27" s="126"/>
      <c r="F27" s="235">
        <v>2455500</v>
      </c>
      <c r="G27" s="127"/>
      <c r="H27" s="128"/>
    </row>
    <row r="28" spans="1:8" s="107" customFormat="1" ht="38.25" customHeight="1" thickBot="1" x14ac:dyDescent="0.3">
      <c r="A28" s="415" t="s">
        <v>142</v>
      </c>
      <c r="B28" s="416"/>
      <c r="C28" s="237"/>
      <c r="D28" s="238"/>
      <c r="E28" s="238"/>
      <c r="F28" s="125">
        <f>SUM(F18+F22)</f>
        <v>648467183</v>
      </c>
      <c r="G28" s="239"/>
      <c r="H28" s="114"/>
    </row>
    <row r="29" spans="1:8" ht="18" customHeight="1" x14ac:dyDescent="0.2">
      <c r="A29" s="137"/>
      <c r="B29" s="112"/>
      <c r="C29" s="112"/>
      <c r="D29" s="112"/>
      <c r="E29" s="112"/>
      <c r="F29" s="112"/>
      <c r="G29" s="112"/>
    </row>
    <row r="30" spans="1:8" hidden="1" x14ac:dyDescent="0.2"/>
    <row r="31" spans="1:8" ht="16.5" hidden="1" x14ac:dyDescent="0.2">
      <c r="A31" s="138"/>
    </row>
    <row r="32" spans="1:8" hidden="1" x14ac:dyDescent="0.2">
      <c r="F32" s="139"/>
    </row>
  </sheetData>
  <mergeCells count="10">
    <mergeCell ref="A8:A9"/>
    <mergeCell ref="B8:B9"/>
    <mergeCell ref="C8:C9"/>
    <mergeCell ref="A28:B28"/>
    <mergeCell ref="D8:G8"/>
    <mergeCell ref="A1:G1"/>
    <mergeCell ref="A3:G3"/>
    <mergeCell ref="A4:G4"/>
    <mergeCell ref="A5:G5"/>
    <mergeCell ref="A7:G7"/>
  </mergeCells>
  <printOptions horizontalCentered="1" verticalCentered="1" gridLines="1"/>
  <pageMargins left="0.19685039370078741" right="0" top="0.74803149606299213" bottom="0.39370078740157483" header="0" footer="0"/>
  <pageSetup scale="76" orientation="portrait" r:id="rId1"/>
  <headerFooter alignWithMargins="0">
    <oddFooter>&amp;C&amp;P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T56"/>
  <sheetViews>
    <sheetView topLeftCell="A36" zoomScaleNormal="100" zoomScaleSheetLayoutView="100" workbookViewId="0">
      <selection activeCell="F50" sqref="F50"/>
    </sheetView>
  </sheetViews>
  <sheetFormatPr baseColWidth="10" defaultColWidth="0" defaultRowHeight="16.5" zeroHeight="1" x14ac:dyDescent="0.3"/>
  <cols>
    <col min="1" max="1" width="43.140625" style="91" customWidth="1"/>
    <col min="2" max="2" width="19.5703125" style="91" customWidth="1"/>
    <col min="3" max="3" width="20" style="142" customWidth="1"/>
    <col min="4" max="4" width="12.140625" style="142" customWidth="1"/>
    <col min="5" max="5" width="11.7109375" style="142" customWidth="1"/>
    <col min="6" max="6" width="13.7109375" style="142" customWidth="1"/>
    <col min="7" max="7" width="10.7109375" style="143" customWidth="1"/>
    <col min="8" max="20" width="0" style="140" hidden="1" customWidth="1"/>
    <col min="21" max="16384" width="11.42578125" style="141" hidden="1"/>
  </cols>
  <sheetData>
    <row r="1" spans="1:20" ht="21.75" customHeight="1" x14ac:dyDescent="0.35">
      <c r="A1" s="427" t="str">
        <f>+PORTADA!A1</f>
        <v>CANAL CAPITAL</v>
      </c>
      <c r="B1" s="428"/>
      <c r="C1" s="428"/>
      <c r="D1" s="428"/>
      <c r="E1" s="428"/>
      <c r="F1" s="429"/>
    </row>
    <row r="2" spans="1:20" s="144" customFormat="1" x14ac:dyDescent="0.3">
      <c r="A2" s="170"/>
      <c r="B2" s="163"/>
      <c r="C2" s="182"/>
      <c r="D2" s="182"/>
      <c r="E2" s="182"/>
      <c r="F2" s="183"/>
      <c r="G2" s="143"/>
      <c r="H2" s="143"/>
      <c r="I2" s="143"/>
      <c r="J2" s="143"/>
      <c r="K2" s="143"/>
      <c r="L2" s="143"/>
      <c r="M2" s="143"/>
      <c r="N2" s="143"/>
      <c r="O2" s="143"/>
      <c r="P2" s="143"/>
      <c r="Q2" s="143"/>
      <c r="R2" s="143"/>
      <c r="S2" s="143"/>
      <c r="T2" s="143"/>
    </row>
    <row r="3" spans="1:20" ht="21.75" customHeight="1" x14ac:dyDescent="0.3">
      <c r="A3" s="436" t="str">
        <f>+PORTADA!A15</f>
        <v>Convocatoria Pública No. 04 de 2019</v>
      </c>
      <c r="B3" s="437"/>
      <c r="C3" s="437"/>
      <c r="D3" s="437"/>
      <c r="E3" s="437"/>
      <c r="F3" s="438"/>
    </row>
    <row r="4" spans="1:20" ht="62.25" customHeight="1" x14ac:dyDescent="0.3">
      <c r="A4" s="337" t="str">
        <f>+PORTADA!A19</f>
        <v>OBJETO: "CONTRATAR EL PLAN DE SEGUROS PARA CANAL CAPITAL, PARA LO CUAL DEBERA EXPEDIR LAS PÓLIZAS QUE AMPAREN LOS BIENES MUEBLES O INMUEBLES E INTERESES PATRIMONIALES ASEGURABLES DE PROPIEDAD DE LA ENTIDAD Y DE AQUELLOS QUE SEA O LLEGARE A SER LEGALMENTE RESPONSABLE, UBICADOS A NIVEL NACIONAL Y EN EL EXTERIOR."</v>
      </c>
      <c r="B4" s="439"/>
      <c r="C4" s="439"/>
      <c r="D4" s="439"/>
      <c r="E4" s="439"/>
      <c r="F4" s="440"/>
    </row>
    <row r="5" spans="1:20" s="144" customFormat="1" x14ac:dyDescent="0.3">
      <c r="A5" s="184"/>
      <c r="B5" s="185"/>
      <c r="C5" s="185"/>
      <c r="D5" s="185"/>
      <c r="E5" s="185"/>
      <c r="F5" s="186"/>
      <c r="G5" s="143"/>
      <c r="H5" s="143"/>
      <c r="I5" s="143"/>
      <c r="J5" s="143"/>
      <c r="K5" s="143"/>
      <c r="L5" s="143"/>
      <c r="M5" s="143"/>
      <c r="N5" s="143"/>
      <c r="O5" s="143"/>
      <c r="P5" s="143"/>
      <c r="Q5" s="143"/>
      <c r="R5" s="143"/>
      <c r="S5" s="143"/>
      <c r="T5" s="143"/>
    </row>
    <row r="6" spans="1:20" ht="27.75" customHeight="1" x14ac:dyDescent="0.3">
      <c r="A6" s="424" t="s">
        <v>178</v>
      </c>
      <c r="B6" s="425"/>
      <c r="C6" s="425"/>
      <c r="D6" s="425"/>
      <c r="E6" s="425"/>
      <c r="F6" s="426"/>
    </row>
    <row r="7" spans="1:20" s="144" customFormat="1" x14ac:dyDescent="0.3">
      <c r="A7" s="187"/>
      <c r="B7" s="188"/>
      <c r="C7" s="182"/>
      <c r="D7" s="182"/>
      <c r="E7" s="182"/>
      <c r="F7" s="183"/>
    </row>
    <row r="8" spans="1:20" ht="29.25" customHeight="1" x14ac:dyDescent="0.3">
      <c r="A8" s="434" t="s">
        <v>121</v>
      </c>
      <c r="B8" s="435"/>
      <c r="C8" s="445" t="str">
        <f>+CONSOLIDADO!H9</f>
        <v>PROPONENTE 1
MAPFRE SEGUROS GENERALES</v>
      </c>
      <c r="D8" s="446"/>
      <c r="E8" s="446"/>
      <c r="F8" s="447"/>
    </row>
    <row r="9" spans="1:20" ht="31.5" x14ac:dyDescent="0.3">
      <c r="A9" s="443" t="s">
        <v>285</v>
      </c>
      <c r="B9" s="444"/>
      <c r="C9" s="189" t="s">
        <v>291</v>
      </c>
      <c r="D9" s="189" t="s">
        <v>289</v>
      </c>
      <c r="E9" s="189" t="s">
        <v>290</v>
      </c>
      <c r="F9" s="190" t="s">
        <v>125</v>
      </c>
    </row>
    <row r="10" spans="1:20" ht="31.5" x14ac:dyDescent="0.3">
      <c r="A10" s="441" t="s">
        <v>2</v>
      </c>
      <c r="B10" s="442"/>
      <c r="C10" s="155" t="s">
        <v>196</v>
      </c>
      <c r="D10" s="155">
        <v>20</v>
      </c>
      <c r="E10" s="155">
        <v>150</v>
      </c>
      <c r="F10" s="176">
        <f>+(D10+E10)/5</f>
        <v>34</v>
      </c>
    </row>
    <row r="11" spans="1:20" ht="47.25" x14ac:dyDescent="0.3">
      <c r="A11" s="441" t="s">
        <v>3</v>
      </c>
      <c r="B11" s="442"/>
      <c r="C11" s="155" t="s">
        <v>286</v>
      </c>
      <c r="D11" s="155">
        <v>20</v>
      </c>
      <c r="E11" s="155">
        <v>50</v>
      </c>
      <c r="F11" s="176">
        <f t="shared" ref="F11:F14" si="0">+(D11+E11)/5</f>
        <v>14</v>
      </c>
    </row>
    <row r="12" spans="1:20" ht="47.25" x14ac:dyDescent="0.3">
      <c r="A12" s="441" t="s">
        <v>4</v>
      </c>
      <c r="B12" s="442"/>
      <c r="C12" s="155" t="s">
        <v>287</v>
      </c>
      <c r="D12" s="155">
        <v>20</v>
      </c>
      <c r="E12" s="155">
        <v>50</v>
      </c>
      <c r="F12" s="176">
        <f t="shared" si="0"/>
        <v>14</v>
      </c>
    </row>
    <row r="13" spans="1:20" ht="47.25" x14ac:dyDescent="0.3">
      <c r="A13" s="441" t="s">
        <v>5</v>
      </c>
      <c r="B13" s="442"/>
      <c r="C13" s="155" t="s">
        <v>286</v>
      </c>
      <c r="D13" s="155">
        <v>20</v>
      </c>
      <c r="E13" s="155">
        <v>50</v>
      </c>
      <c r="F13" s="176">
        <f t="shared" si="0"/>
        <v>14</v>
      </c>
    </row>
    <row r="14" spans="1:20" ht="47.25" x14ac:dyDescent="0.3">
      <c r="A14" s="441" t="s">
        <v>7</v>
      </c>
      <c r="B14" s="442"/>
      <c r="C14" s="155" t="s">
        <v>287</v>
      </c>
      <c r="D14" s="155">
        <v>20</v>
      </c>
      <c r="E14" s="155">
        <v>50</v>
      </c>
      <c r="F14" s="176">
        <f t="shared" si="0"/>
        <v>14</v>
      </c>
    </row>
    <row r="15" spans="1:20" ht="20.25" customHeight="1" x14ac:dyDescent="0.3">
      <c r="A15" s="432" t="s">
        <v>65</v>
      </c>
      <c r="B15" s="433"/>
      <c r="C15" s="192"/>
      <c r="D15" s="193">
        <f>SUM(D10:D14)/5</f>
        <v>20</v>
      </c>
      <c r="E15" s="193">
        <f>SUM(E10:E14)/5</f>
        <v>70</v>
      </c>
      <c r="F15" s="195">
        <f>SUM(F10:F14)</f>
        <v>90</v>
      </c>
      <c r="G15" s="144"/>
      <c r="H15" s="141"/>
      <c r="I15" s="141"/>
      <c r="J15" s="141"/>
      <c r="K15" s="141"/>
      <c r="L15" s="141"/>
      <c r="M15" s="141"/>
      <c r="N15" s="141"/>
      <c r="O15" s="141"/>
      <c r="P15" s="141"/>
      <c r="Q15" s="141"/>
      <c r="R15" s="141"/>
      <c r="S15" s="141"/>
      <c r="T15" s="141"/>
    </row>
    <row r="16" spans="1:20" ht="18.75" customHeight="1" x14ac:dyDescent="0.3">
      <c r="A16" s="422" t="s">
        <v>158</v>
      </c>
      <c r="B16" s="423"/>
      <c r="C16" s="196"/>
      <c r="D16" s="322">
        <f>SUM(D10:D14)/5</f>
        <v>20</v>
      </c>
      <c r="E16" s="323">
        <f>SUM(E10:E14)/5</f>
        <v>70</v>
      </c>
      <c r="F16" s="197">
        <f>+D15+E15</f>
        <v>90</v>
      </c>
    </row>
    <row r="17" spans="1:20" ht="26.25" customHeight="1" x14ac:dyDescent="0.3">
      <c r="A17" s="198"/>
      <c r="B17" s="199"/>
      <c r="C17" s="199"/>
      <c r="D17" s="199"/>
      <c r="E17" s="199"/>
      <c r="F17" s="200"/>
      <c r="G17" s="144"/>
      <c r="H17" s="141"/>
      <c r="I17" s="141"/>
      <c r="J17" s="141"/>
      <c r="K17" s="141"/>
      <c r="L17" s="141"/>
      <c r="M17" s="141"/>
      <c r="N17" s="141"/>
      <c r="O17" s="141"/>
      <c r="P17" s="141"/>
      <c r="Q17" s="141"/>
      <c r="R17" s="141"/>
      <c r="S17" s="141"/>
      <c r="T17" s="141"/>
    </row>
    <row r="18" spans="1:20" ht="31.5" customHeight="1" x14ac:dyDescent="0.3">
      <c r="A18" s="430" t="s">
        <v>288</v>
      </c>
      <c r="B18" s="431"/>
      <c r="C18" s="201" t="s">
        <v>291</v>
      </c>
      <c r="D18" s="201" t="s">
        <v>289</v>
      </c>
      <c r="E18" s="201" t="s">
        <v>290</v>
      </c>
      <c r="F18" s="202" t="s">
        <v>125</v>
      </c>
    </row>
    <row r="19" spans="1:20" ht="45" customHeight="1" x14ac:dyDescent="0.3">
      <c r="A19" s="441" t="s">
        <v>50</v>
      </c>
      <c r="B19" s="442"/>
      <c r="C19" s="204" t="s">
        <v>160</v>
      </c>
      <c r="D19" s="155">
        <v>150</v>
      </c>
      <c r="E19" s="155">
        <v>150</v>
      </c>
      <c r="F19" s="176">
        <f>+(D19+E19)/3</f>
        <v>100</v>
      </c>
    </row>
    <row r="20" spans="1:20" ht="51" customHeight="1" x14ac:dyDescent="0.3">
      <c r="A20" s="441" t="s">
        <v>51</v>
      </c>
      <c r="B20" s="442"/>
      <c r="C20" s="203" t="s">
        <v>119</v>
      </c>
      <c r="D20" s="155">
        <v>50</v>
      </c>
      <c r="E20" s="155">
        <v>150</v>
      </c>
      <c r="F20" s="324">
        <f t="shared" ref="F20:F21" si="1">+(D20+E20)/3</f>
        <v>66.666666666666671</v>
      </c>
    </row>
    <row r="21" spans="1:20" ht="45.75" customHeight="1" x14ac:dyDescent="0.3">
      <c r="A21" s="441" t="s">
        <v>53</v>
      </c>
      <c r="B21" s="442"/>
      <c r="C21" s="203" t="s">
        <v>119</v>
      </c>
      <c r="D21" s="155">
        <v>50</v>
      </c>
      <c r="E21" s="155">
        <v>150</v>
      </c>
      <c r="F21" s="324">
        <f t="shared" si="1"/>
        <v>66.666666666666671</v>
      </c>
    </row>
    <row r="22" spans="1:20" ht="20.25" customHeight="1" x14ac:dyDescent="0.3">
      <c r="A22" s="432" t="s">
        <v>69</v>
      </c>
      <c r="B22" s="433"/>
      <c r="C22" s="192"/>
      <c r="D22" s="326">
        <f>(D19+D20+D21)/3</f>
        <v>83.333333333333329</v>
      </c>
      <c r="E22" s="326">
        <f>(E19+E20+E21)/3</f>
        <v>150</v>
      </c>
      <c r="F22" s="325">
        <f>(F19+F20+F21)</f>
        <v>233.33333333333337</v>
      </c>
      <c r="G22" s="144"/>
      <c r="H22" s="141"/>
      <c r="I22" s="141"/>
      <c r="J22" s="141"/>
      <c r="K22" s="141"/>
      <c r="L22" s="141"/>
      <c r="M22" s="141"/>
      <c r="N22" s="141"/>
      <c r="O22" s="141"/>
      <c r="P22" s="141"/>
      <c r="Q22" s="141"/>
      <c r="R22" s="141"/>
      <c r="S22" s="141"/>
      <c r="T22" s="141"/>
    </row>
    <row r="23" spans="1:20" x14ac:dyDescent="0.3">
      <c r="A23" s="422" t="s">
        <v>159</v>
      </c>
      <c r="B23" s="423"/>
      <c r="C23" s="206"/>
      <c r="D23" s="207"/>
      <c r="E23" s="216">
        <f>SUM(D22:E22)</f>
        <v>233.33333333333331</v>
      </c>
      <c r="F23" s="197">
        <f>D22+E22</f>
        <v>233.33333333333331</v>
      </c>
    </row>
    <row r="24" spans="1:20" s="144" customFormat="1" ht="37.5" customHeight="1" x14ac:dyDescent="0.3">
      <c r="A24" s="209"/>
      <c r="B24" s="210"/>
      <c r="C24" s="211"/>
      <c r="D24" s="212"/>
      <c r="E24" s="213"/>
      <c r="F24" s="214"/>
    </row>
    <row r="25" spans="1:20" ht="31.5" customHeight="1" x14ac:dyDescent="0.3">
      <c r="A25" s="430" t="s">
        <v>292</v>
      </c>
      <c r="B25" s="431"/>
      <c r="C25" s="201" t="s">
        <v>291</v>
      </c>
      <c r="D25" s="201" t="s">
        <v>289</v>
      </c>
      <c r="E25" s="201" t="s">
        <v>290</v>
      </c>
      <c r="F25" s="202" t="s">
        <v>125</v>
      </c>
    </row>
    <row r="26" spans="1:20" x14ac:dyDescent="0.3">
      <c r="A26" s="441" t="s">
        <v>6</v>
      </c>
      <c r="B26" s="442"/>
      <c r="C26" s="204" t="s">
        <v>160</v>
      </c>
      <c r="D26" s="155">
        <v>150</v>
      </c>
      <c r="E26" s="155">
        <v>150</v>
      </c>
      <c r="F26" s="324">
        <f t="shared" ref="F26:F28" si="2">+(D26+E26)/3</f>
        <v>100</v>
      </c>
    </row>
    <row r="27" spans="1:20" x14ac:dyDescent="0.3">
      <c r="A27" s="441" t="s">
        <v>8</v>
      </c>
      <c r="B27" s="442"/>
      <c r="C27" s="204" t="s">
        <v>160</v>
      </c>
      <c r="D27" s="155">
        <v>150</v>
      </c>
      <c r="E27" s="155">
        <v>150</v>
      </c>
      <c r="F27" s="324">
        <f t="shared" si="2"/>
        <v>100</v>
      </c>
    </row>
    <row r="28" spans="1:20" x14ac:dyDescent="0.3">
      <c r="A28" s="441" t="s">
        <v>7</v>
      </c>
      <c r="B28" s="442"/>
      <c r="C28" s="204" t="s">
        <v>160</v>
      </c>
      <c r="D28" s="155">
        <v>150</v>
      </c>
      <c r="E28" s="155">
        <v>150</v>
      </c>
      <c r="F28" s="324">
        <f t="shared" si="2"/>
        <v>100</v>
      </c>
    </row>
    <row r="29" spans="1:20" ht="20.25" customHeight="1" x14ac:dyDescent="0.3">
      <c r="A29" s="432" t="s">
        <v>69</v>
      </c>
      <c r="B29" s="433"/>
      <c r="C29" s="192"/>
      <c r="D29" s="146">
        <f>(D26+D27+D28)/3</f>
        <v>150</v>
      </c>
      <c r="E29" s="146">
        <f>(E26+E27+E28)/3</f>
        <v>150</v>
      </c>
      <c r="F29" s="205">
        <f>(F26+F27+F28)</f>
        <v>300</v>
      </c>
      <c r="G29" s="144"/>
      <c r="H29" s="141"/>
      <c r="I29" s="141"/>
      <c r="J29" s="141"/>
      <c r="K29" s="141"/>
      <c r="L29" s="141"/>
      <c r="M29" s="141"/>
      <c r="N29" s="141"/>
      <c r="O29" s="141"/>
      <c r="P29" s="141"/>
      <c r="Q29" s="141"/>
      <c r="R29" s="141"/>
      <c r="S29" s="141"/>
      <c r="T29" s="141"/>
    </row>
    <row r="30" spans="1:20" ht="24.75" customHeight="1" x14ac:dyDescent="0.3">
      <c r="A30" s="422" t="s">
        <v>161</v>
      </c>
      <c r="B30" s="423"/>
      <c r="C30" s="206"/>
      <c r="D30" s="215"/>
      <c r="E30" s="216"/>
      <c r="F30" s="208">
        <f>SUM(D29:E29)</f>
        <v>300</v>
      </c>
    </row>
    <row r="31" spans="1:20" ht="35.25" customHeight="1" x14ac:dyDescent="0.3">
      <c r="A31" s="187"/>
      <c r="B31" s="188"/>
      <c r="C31" s="217"/>
      <c r="D31" s="218"/>
      <c r="E31" s="219"/>
      <c r="F31" s="220"/>
      <c r="G31" s="144"/>
      <c r="H31" s="141"/>
      <c r="I31" s="141"/>
      <c r="J31" s="141"/>
      <c r="K31" s="141"/>
      <c r="L31" s="141"/>
      <c r="M31" s="141"/>
      <c r="N31" s="141"/>
      <c r="O31" s="141"/>
      <c r="P31" s="141"/>
      <c r="Q31" s="141"/>
      <c r="R31" s="141"/>
      <c r="S31" s="141"/>
      <c r="T31" s="141"/>
    </row>
    <row r="32" spans="1:20" ht="31.5" customHeight="1" x14ac:dyDescent="0.3">
      <c r="A32" s="430" t="s">
        <v>293</v>
      </c>
      <c r="B32" s="431"/>
      <c r="C32" s="201" t="s">
        <v>291</v>
      </c>
      <c r="D32" s="201" t="s">
        <v>289</v>
      </c>
      <c r="E32" s="201" t="s">
        <v>290</v>
      </c>
      <c r="F32" s="202" t="s">
        <v>125</v>
      </c>
    </row>
    <row r="33" spans="1:20" ht="45" customHeight="1" x14ac:dyDescent="0.3">
      <c r="A33" s="420" t="s">
        <v>52</v>
      </c>
      <c r="B33" s="421"/>
      <c r="C33" s="221" t="s">
        <v>120</v>
      </c>
      <c r="D33" s="155">
        <v>150</v>
      </c>
      <c r="E33" s="155">
        <v>30</v>
      </c>
      <c r="F33" s="176">
        <f>SUM(D33:E33)</f>
        <v>180</v>
      </c>
    </row>
    <row r="34" spans="1:20" ht="20.25" customHeight="1" x14ac:dyDescent="0.3">
      <c r="A34" s="432" t="s">
        <v>69</v>
      </c>
      <c r="B34" s="433"/>
      <c r="C34" s="192"/>
      <c r="D34" s="146">
        <f>SUM(D33)</f>
        <v>150</v>
      </c>
      <c r="E34" s="194">
        <f>SUM(E33)</f>
        <v>30</v>
      </c>
      <c r="F34" s="205">
        <f>SUM(F33)</f>
        <v>180</v>
      </c>
      <c r="G34" s="144"/>
      <c r="H34" s="141"/>
      <c r="I34" s="141"/>
      <c r="J34" s="141"/>
      <c r="K34" s="141"/>
      <c r="L34" s="141"/>
      <c r="M34" s="141"/>
      <c r="N34" s="141"/>
      <c r="O34" s="141"/>
      <c r="P34" s="141"/>
      <c r="Q34" s="141"/>
      <c r="R34" s="141"/>
      <c r="S34" s="141"/>
      <c r="T34" s="141"/>
    </row>
    <row r="35" spans="1:20" ht="24.75" customHeight="1" x14ac:dyDescent="0.3">
      <c r="A35" s="422" t="s">
        <v>162</v>
      </c>
      <c r="B35" s="423"/>
      <c r="C35" s="206"/>
      <c r="D35" s="215"/>
      <c r="E35" s="216"/>
      <c r="F35" s="208">
        <f>SUM(D34:E34)</f>
        <v>180</v>
      </c>
    </row>
    <row r="36" spans="1:20" x14ac:dyDescent="0.3">
      <c r="A36" s="222"/>
      <c r="B36" s="148"/>
      <c r="C36" s="223"/>
      <c r="D36" s="223"/>
      <c r="E36" s="223"/>
      <c r="F36" s="224"/>
    </row>
    <row r="37" spans="1:20" ht="31.5" customHeight="1" x14ac:dyDescent="0.3">
      <c r="A37" s="430" t="s">
        <v>294</v>
      </c>
      <c r="B37" s="431"/>
      <c r="C37" s="201" t="s">
        <v>291</v>
      </c>
      <c r="D37" s="201" t="s">
        <v>289</v>
      </c>
      <c r="E37" s="201" t="s">
        <v>290</v>
      </c>
      <c r="F37" s="202" t="s">
        <v>125</v>
      </c>
    </row>
    <row r="38" spans="1:20" ht="54" customHeight="1" x14ac:dyDescent="0.3">
      <c r="A38" s="420" t="s">
        <v>220</v>
      </c>
      <c r="B38" s="421"/>
      <c r="C38" s="203" t="s">
        <v>296</v>
      </c>
      <c r="D38" s="155">
        <v>50</v>
      </c>
      <c r="E38" s="155">
        <v>50</v>
      </c>
      <c r="F38" s="176">
        <f>SUM(D38:E38)</f>
        <v>100</v>
      </c>
    </row>
    <row r="39" spans="1:20" ht="20.25" customHeight="1" x14ac:dyDescent="0.3">
      <c r="A39" s="432" t="s">
        <v>69</v>
      </c>
      <c r="B39" s="433"/>
      <c r="C39" s="192"/>
      <c r="D39" s="146">
        <f>SUM(D38)</f>
        <v>50</v>
      </c>
      <c r="E39" s="327">
        <f>SUM(E38)</f>
        <v>50</v>
      </c>
      <c r="F39" s="205">
        <f>SUM(F38)</f>
        <v>100</v>
      </c>
      <c r="G39" s="144"/>
      <c r="H39" s="141"/>
      <c r="I39" s="141"/>
      <c r="J39" s="141"/>
      <c r="K39" s="141"/>
      <c r="L39" s="141"/>
      <c r="M39" s="141"/>
      <c r="N39" s="141"/>
      <c r="O39" s="141"/>
      <c r="P39" s="141"/>
      <c r="Q39" s="141"/>
      <c r="R39" s="141"/>
      <c r="S39" s="141"/>
      <c r="T39" s="141"/>
    </row>
    <row r="40" spans="1:20" ht="24.75" customHeight="1" x14ac:dyDescent="0.3">
      <c r="A40" s="422" t="s">
        <v>163</v>
      </c>
      <c r="B40" s="423"/>
      <c r="C40" s="206"/>
      <c r="D40" s="215"/>
      <c r="E40" s="216"/>
      <c r="F40" s="208">
        <f>D39+E39</f>
        <v>100</v>
      </c>
    </row>
    <row r="41" spans="1:20" x14ac:dyDescent="0.3">
      <c r="A41" s="170"/>
      <c r="B41" s="163"/>
      <c r="C41" s="182"/>
      <c r="D41" s="182"/>
      <c r="E41" s="182"/>
      <c r="F41" s="183"/>
    </row>
    <row r="42" spans="1:20" ht="27.75" customHeight="1" x14ac:dyDescent="0.3">
      <c r="A42" s="424" t="s">
        <v>164</v>
      </c>
      <c r="B42" s="425"/>
      <c r="C42" s="425"/>
      <c r="D42" s="425"/>
      <c r="E42" s="425"/>
      <c r="F42" s="426"/>
    </row>
    <row r="43" spans="1:20" x14ac:dyDescent="0.3">
      <c r="A43" s="170"/>
      <c r="B43" s="163"/>
      <c r="C43" s="182"/>
      <c r="D43" s="182"/>
      <c r="E43" s="182"/>
      <c r="F43" s="183"/>
    </row>
    <row r="44" spans="1:20" ht="31.5" customHeight="1" x14ac:dyDescent="0.3">
      <c r="A44" s="430" t="s">
        <v>295</v>
      </c>
      <c r="B44" s="431"/>
      <c r="C44" s="201" t="s">
        <v>60</v>
      </c>
      <c r="D44" s="201" t="s">
        <v>289</v>
      </c>
      <c r="E44" s="201" t="s">
        <v>290</v>
      </c>
      <c r="F44" s="202" t="s">
        <v>125</v>
      </c>
    </row>
    <row r="45" spans="1:20" ht="37.5" customHeight="1" x14ac:dyDescent="0.3">
      <c r="A45" s="420" t="s">
        <v>165</v>
      </c>
      <c r="B45" s="421"/>
      <c r="C45" s="204" t="s">
        <v>297</v>
      </c>
      <c r="D45" s="155">
        <v>20</v>
      </c>
      <c r="E45" s="155">
        <v>150</v>
      </c>
      <c r="F45" s="324">
        <f>SUM(D45:E45)/3</f>
        <v>56.666666666666664</v>
      </c>
    </row>
    <row r="46" spans="1:20" ht="37.5" customHeight="1" x14ac:dyDescent="0.3">
      <c r="A46" s="420" t="s">
        <v>130</v>
      </c>
      <c r="B46" s="421"/>
      <c r="C46" s="204" t="s">
        <v>297</v>
      </c>
      <c r="D46" s="225">
        <v>20</v>
      </c>
      <c r="E46" s="226">
        <v>150</v>
      </c>
      <c r="F46" s="324">
        <f t="shared" ref="F46:F47" si="3">SUM(D46:E46)/3</f>
        <v>56.666666666666664</v>
      </c>
    </row>
    <row r="47" spans="1:20" ht="37.5" customHeight="1" x14ac:dyDescent="0.3">
      <c r="A47" s="420" t="s">
        <v>166</v>
      </c>
      <c r="B47" s="421"/>
      <c r="C47" s="204" t="s">
        <v>297</v>
      </c>
      <c r="D47" s="225">
        <v>20</v>
      </c>
      <c r="E47" s="226">
        <v>150</v>
      </c>
      <c r="F47" s="324">
        <f t="shared" si="3"/>
        <v>56.666666666666664</v>
      </c>
    </row>
    <row r="48" spans="1:20" ht="20.25" customHeight="1" x14ac:dyDescent="0.3">
      <c r="A48" s="432" t="s">
        <v>69</v>
      </c>
      <c r="B48" s="433"/>
      <c r="C48" s="192"/>
      <c r="D48" s="326">
        <f>SUM(D45:D47)/3</f>
        <v>20</v>
      </c>
      <c r="E48" s="328">
        <f>SUM(E45:E47)/3</f>
        <v>150</v>
      </c>
      <c r="F48" s="325">
        <f>SUM(F45:F47)</f>
        <v>170</v>
      </c>
      <c r="G48" s="144"/>
      <c r="H48" s="141"/>
      <c r="I48" s="141"/>
      <c r="J48" s="141"/>
      <c r="K48" s="141"/>
      <c r="L48" s="141"/>
      <c r="M48" s="141"/>
      <c r="N48" s="141"/>
      <c r="O48" s="141"/>
      <c r="P48" s="141"/>
      <c r="Q48" s="141"/>
      <c r="R48" s="141"/>
      <c r="S48" s="141"/>
      <c r="T48" s="141"/>
    </row>
    <row r="49" spans="1:20" ht="24.75" customHeight="1" x14ac:dyDescent="0.3">
      <c r="A49" s="422" t="s">
        <v>197</v>
      </c>
      <c r="B49" s="423"/>
      <c r="C49" s="206"/>
      <c r="D49" s="215"/>
      <c r="E49" s="216"/>
      <c r="F49" s="197">
        <f>D48+E48</f>
        <v>170</v>
      </c>
    </row>
    <row r="50" spans="1:20" s="144" customFormat="1" ht="18" customHeight="1" x14ac:dyDescent="0.3">
      <c r="A50" s="90"/>
      <c r="B50" s="90"/>
      <c r="C50" s="145"/>
      <c r="D50" s="145"/>
      <c r="E50" s="145"/>
      <c r="F50" s="145"/>
      <c r="G50" s="143"/>
      <c r="H50" s="143"/>
      <c r="I50" s="143"/>
      <c r="J50" s="143"/>
      <c r="K50" s="143"/>
      <c r="L50" s="143"/>
      <c r="M50" s="143"/>
      <c r="N50" s="143"/>
      <c r="O50" s="143"/>
      <c r="P50" s="143"/>
      <c r="Q50" s="143"/>
      <c r="R50" s="143"/>
      <c r="S50" s="143"/>
      <c r="T50" s="143"/>
    </row>
    <row r="51" spans="1:20" s="144" customFormat="1" hidden="1" x14ac:dyDescent="0.3">
      <c r="A51" s="90"/>
      <c r="B51" s="90"/>
      <c r="C51" s="145"/>
      <c r="D51" s="145"/>
      <c r="E51" s="145"/>
      <c r="F51" s="145"/>
      <c r="G51" s="143"/>
      <c r="H51" s="143"/>
      <c r="I51" s="143"/>
      <c r="J51" s="143"/>
      <c r="K51" s="143"/>
      <c r="L51" s="143"/>
      <c r="M51" s="143"/>
      <c r="N51" s="143"/>
      <c r="O51" s="143"/>
      <c r="P51" s="143"/>
      <c r="Q51" s="143"/>
      <c r="R51" s="143"/>
      <c r="S51" s="143"/>
      <c r="T51" s="143"/>
    </row>
    <row r="52" spans="1:20" hidden="1" x14ac:dyDescent="0.3"/>
    <row r="53" spans="1:20" hidden="1" x14ac:dyDescent="0.3"/>
    <row r="54" spans="1:20" hidden="1" x14ac:dyDescent="0.3"/>
    <row r="55" spans="1:20" hidden="1" x14ac:dyDescent="0.3"/>
    <row r="56" spans="1:20" hidden="1" x14ac:dyDescent="0.3"/>
  </sheetData>
  <mergeCells count="41">
    <mergeCell ref="A35:B35"/>
    <mergeCell ref="A30:B30"/>
    <mergeCell ref="A25:B25"/>
    <mergeCell ref="A29:B29"/>
    <mergeCell ref="A32:B32"/>
    <mergeCell ref="A34:B34"/>
    <mergeCell ref="A26:B26"/>
    <mergeCell ref="A27:B27"/>
    <mergeCell ref="A28:B28"/>
    <mergeCell ref="A33:B33"/>
    <mergeCell ref="C8:F8"/>
    <mergeCell ref="A23:B23"/>
    <mergeCell ref="A12:B12"/>
    <mergeCell ref="A13:B13"/>
    <mergeCell ref="A14:B14"/>
    <mergeCell ref="A19:B19"/>
    <mergeCell ref="A20:B20"/>
    <mergeCell ref="A21:B21"/>
    <mergeCell ref="A1:F1"/>
    <mergeCell ref="A37:B37"/>
    <mergeCell ref="A39:B39"/>
    <mergeCell ref="A40:B40"/>
    <mergeCell ref="A44:B44"/>
    <mergeCell ref="A8:B8"/>
    <mergeCell ref="A3:F3"/>
    <mergeCell ref="A4:F4"/>
    <mergeCell ref="A6:F6"/>
    <mergeCell ref="A22:B22"/>
    <mergeCell ref="A18:B18"/>
    <mergeCell ref="A10:B10"/>
    <mergeCell ref="A11:B11"/>
    <mergeCell ref="A16:B16"/>
    <mergeCell ref="A15:B15"/>
    <mergeCell ref="A9:B9"/>
    <mergeCell ref="A38:B38"/>
    <mergeCell ref="A45:B45"/>
    <mergeCell ref="A46:B46"/>
    <mergeCell ref="A47:B47"/>
    <mergeCell ref="A49:B49"/>
    <mergeCell ref="A42:F42"/>
    <mergeCell ref="A48:B48"/>
  </mergeCells>
  <phoneticPr fontId="0" type="noConversion"/>
  <printOptions horizontalCentered="1"/>
  <pageMargins left="0.35433070866141736" right="0.31496062992125984" top="0.78740157480314965" bottom="0.43307086614173229" header="0" footer="0.39370078740157483"/>
  <pageSetup scale="73"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56"/>
  </sheetPr>
  <dimension ref="A1:F24"/>
  <sheetViews>
    <sheetView topLeftCell="A4" zoomScaleNormal="100" zoomScaleSheetLayoutView="75" workbookViewId="0">
      <selection activeCell="A15" sqref="A15:XFD15"/>
    </sheetView>
  </sheetViews>
  <sheetFormatPr baseColWidth="10" defaultColWidth="0" defaultRowHeight="24" customHeight="1" zeroHeight="1" x14ac:dyDescent="0.2"/>
  <cols>
    <col min="1" max="1" width="79.85546875" style="147" customWidth="1"/>
    <col min="2" max="2" width="9" style="147" customWidth="1"/>
    <col min="3" max="3" width="14.7109375" style="147" customWidth="1"/>
    <col min="4" max="4" width="7.140625" style="147" bestFit="1" customWidth="1"/>
    <col min="5" max="5" width="11.42578125" style="159" customWidth="1"/>
    <col min="6" max="6" width="10.7109375" style="164" customWidth="1"/>
    <col min="7" max="16384" width="11.42578125" style="147" hidden="1"/>
  </cols>
  <sheetData>
    <row r="1" spans="1:6" ht="24" customHeight="1" x14ac:dyDescent="0.2">
      <c r="A1" s="389" t="s">
        <v>155</v>
      </c>
      <c r="B1" s="390"/>
      <c r="C1" s="390"/>
      <c r="D1" s="390"/>
      <c r="E1" s="391"/>
    </row>
    <row r="2" spans="1:6" s="164" customFormat="1" ht="14.25" customHeight="1" x14ac:dyDescent="0.2">
      <c r="A2" s="170"/>
      <c r="B2" s="163"/>
      <c r="C2" s="163"/>
      <c r="D2" s="163"/>
      <c r="E2" s="171"/>
    </row>
    <row r="3" spans="1:6" ht="24" customHeight="1" x14ac:dyDescent="0.2">
      <c r="A3" s="395" t="str">
        <f>+PORTADA!A15</f>
        <v>Convocatoria Pública No. 04 de 2019</v>
      </c>
      <c r="B3" s="396"/>
      <c r="C3" s="396"/>
      <c r="D3" s="396"/>
      <c r="E3" s="397"/>
    </row>
    <row r="4" spans="1:6" s="149" customFormat="1" ht="47.25" customHeight="1" x14ac:dyDescent="0.2">
      <c r="A4" s="448" t="str">
        <f>+PORTADA!A19</f>
        <v>OBJETO: "CONTRATAR EL PLAN DE SEGUROS PARA CANAL CAPITAL, PARA LO CUAL DEBERA EXPEDIR LAS PÓLIZAS QUE AMPAREN LOS BIENES MUEBLES O INMUEBLES E INTERESES PATRIMONIALES ASEGURABLES DE PROPIEDAD DE LA ENTIDAD Y DE AQUELLOS QUE SEA O LLEGARE A SER LEGALMENTE RESPONSABLE, UBICADOS A NIVEL NACIONAL Y EN EL EXTERIOR."</v>
      </c>
      <c r="B4" s="449"/>
      <c r="C4" s="449"/>
      <c r="D4" s="449"/>
      <c r="E4" s="450"/>
      <c r="F4" s="163"/>
    </row>
    <row r="5" spans="1:6" s="163" customFormat="1" ht="15.75" x14ac:dyDescent="0.2">
      <c r="A5" s="172"/>
      <c r="B5" s="162"/>
      <c r="C5" s="162"/>
      <c r="D5" s="162"/>
      <c r="E5" s="173"/>
    </row>
    <row r="6" spans="1:6" s="149" customFormat="1" ht="33" customHeight="1" x14ac:dyDescent="0.2">
      <c r="A6" s="424" t="s">
        <v>179</v>
      </c>
      <c r="B6" s="454"/>
      <c r="C6" s="454"/>
      <c r="D6" s="454"/>
      <c r="E6" s="455"/>
      <c r="F6" s="163"/>
    </row>
    <row r="7" spans="1:6" s="149" customFormat="1" ht="15.75" x14ac:dyDescent="0.2">
      <c r="A7" s="337"/>
      <c r="B7" s="439"/>
      <c r="C7" s="439"/>
      <c r="D7" s="439"/>
      <c r="E7" s="440"/>
      <c r="F7" s="163"/>
    </row>
    <row r="8" spans="1:6" ht="33.75" customHeight="1" x14ac:dyDescent="0.2">
      <c r="A8" s="456" t="s">
        <v>113</v>
      </c>
      <c r="B8" s="457"/>
      <c r="C8" s="457"/>
      <c r="D8" s="457"/>
      <c r="E8" s="458"/>
    </row>
    <row r="9" spans="1:6" ht="33" customHeight="1" x14ac:dyDescent="0.2">
      <c r="A9" s="460" t="s">
        <v>0</v>
      </c>
      <c r="B9" s="459" t="s">
        <v>110</v>
      </c>
      <c r="C9" s="451" t="str">
        <f>+'Calificacion JURIDICA'!D9</f>
        <v>PROPONENTE 1
MAPFRE SEGUROS GENERALES</v>
      </c>
      <c r="D9" s="452"/>
      <c r="E9" s="453"/>
    </row>
    <row r="10" spans="1:6" ht="15.75" x14ac:dyDescent="0.2">
      <c r="A10" s="460"/>
      <c r="B10" s="459"/>
      <c r="C10" s="150" t="s">
        <v>68</v>
      </c>
      <c r="D10" s="151" t="s">
        <v>67</v>
      </c>
      <c r="E10" s="174" t="s">
        <v>31</v>
      </c>
    </row>
    <row r="11" spans="1:6" ht="99.75" customHeight="1" x14ac:dyDescent="0.2">
      <c r="A11" s="175" t="s">
        <v>221</v>
      </c>
      <c r="B11" s="152">
        <v>200</v>
      </c>
      <c r="C11" s="153"/>
      <c r="D11" s="154" t="s">
        <v>66</v>
      </c>
      <c r="E11" s="176">
        <f>IF(D11="SI",B11,"0")</f>
        <v>200</v>
      </c>
    </row>
    <row r="12" spans="1:6" ht="78.75" x14ac:dyDescent="0.2">
      <c r="A12" s="175" t="s">
        <v>222</v>
      </c>
      <c r="B12" s="152">
        <v>100</v>
      </c>
      <c r="C12" s="153"/>
      <c r="D12" s="154" t="s">
        <v>66</v>
      </c>
      <c r="E12" s="176">
        <f>IF(D12="SI",B12,"0")</f>
        <v>100</v>
      </c>
    </row>
    <row r="13" spans="1:6" s="158" customFormat="1" ht="24" customHeight="1" thickBot="1" x14ac:dyDescent="0.25">
      <c r="A13" s="177" t="s">
        <v>49</v>
      </c>
      <c r="B13" s="178">
        <f>SUM(B11:B12)</f>
        <v>300</v>
      </c>
      <c r="C13" s="179"/>
      <c r="D13" s="180"/>
      <c r="E13" s="181">
        <f>SUM(E11:E12)</f>
        <v>300</v>
      </c>
      <c r="F13" s="165"/>
    </row>
    <row r="14" spans="1:6" s="163" customFormat="1" ht="21" customHeight="1" x14ac:dyDescent="0.2">
      <c r="B14" s="166"/>
      <c r="C14" s="166"/>
      <c r="E14" s="167"/>
    </row>
    <row r="15" spans="1:6" s="163" customFormat="1" ht="24" hidden="1" customHeight="1" x14ac:dyDescent="0.2">
      <c r="B15" s="166"/>
      <c r="C15" s="166"/>
      <c r="E15" s="167"/>
    </row>
    <row r="16" spans="1:6" s="164" customFormat="1" ht="24" hidden="1" customHeight="1" x14ac:dyDescent="0.2">
      <c r="B16" s="168"/>
      <c r="C16" s="168"/>
      <c r="E16" s="169"/>
    </row>
    <row r="17" spans="2:3" ht="24" hidden="1" customHeight="1" x14ac:dyDescent="0.2"/>
    <row r="18" spans="2:3" ht="24" hidden="1" customHeight="1" x14ac:dyDescent="0.2">
      <c r="B18" s="160"/>
      <c r="C18" s="160"/>
    </row>
    <row r="19" spans="2:3" ht="24" hidden="1" customHeight="1" x14ac:dyDescent="0.2"/>
    <row r="20" spans="2:3" ht="24" hidden="1" customHeight="1" x14ac:dyDescent="0.2">
      <c r="B20" s="160"/>
      <c r="C20" s="160"/>
    </row>
    <row r="21" spans="2:3" ht="24" hidden="1" customHeight="1" x14ac:dyDescent="0.2"/>
    <row r="22" spans="2:3" ht="24" hidden="1" customHeight="1" x14ac:dyDescent="0.2">
      <c r="B22" s="161"/>
      <c r="C22" s="161"/>
    </row>
    <row r="23" spans="2:3" ht="24" hidden="1" customHeight="1" x14ac:dyDescent="0.2"/>
    <row r="24" spans="2:3" ht="24" hidden="1" customHeight="1" x14ac:dyDescent="0.2"/>
  </sheetData>
  <mergeCells count="9">
    <mergeCell ref="A1:E1"/>
    <mergeCell ref="A3:E3"/>
    <mergeCell ref="A4:E4"/>
    <mergeCell ref="C9:E9"/>
    <mergeCell ref="A6:E6"/>
    <mergeCell ref="A8:E8"/>
    <mergeCell ref="B9:B10"/>
    <mergeCell ref="A9:A10"/>
    <mergeCell ref="A7:E7"/>
  </mergeCells>
  <phoneticPr fontId="0" type="noConversion"/>
  <printOptions horizontalCentered="1" verticalCentered="1"/>
  <pageMargins left="0.19685039370078741" right="0" top="0.59055118110236227" bottom="0.59055118110236227" header="0" footer="0"/>
  <pageSetup scale="80"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56"/>
  </sheetPr>
  <dimension ref="A1:F17"/>
  <sheetViews>
    <sheetView zoomScaleNormal="100" zoomScaleSheetLayoutView="95" workbookViewId="0">
      <selection activeCell="A14" sqref="A14:XFD14"/>
    </sheetView>
  </sheetViews>
  <sheetFormatPr baseColWidth="10" defaultColWidth="0" defaultRowHeight="15.75" zeroHeight="1" x14ac:dyDescent="0.2"/>
  <cols>
    <col min="1" max="1" width="81.42578125" style="147" customWidth="1"/>
    <col min="2" max="2" width="10.85546875" style="147" customWidth="1"/>
    <col min="3" max="3" width="20.7109375" style="147" customWidth="1"/>
    <col min="4" max="4" width="7.140625" style="159" bestFit="1" customWidth="1"/>
    <col min="5" max="5" width="12.140625" style="159" customWidth="1"/>
    <col min="6" max="6" width="10.7109375" style="164" customWidth="1"/>
    <col min="7" max="16384" width="11.42578125" style="147" hidden="1"/>
  </cols>
  <sheetData>
    <row r="1" spans="1:6" ht="23.25" x14ac:dyDescent="0.2">
      <c r="A1" s="389" t="str">
        <f>+T.R.D.M.!A1</f>
        <v>CANAL CAPITAL</v>
      </c>
      <c r="B1" s="390"/>
      <c r="C1" s="390"/>
      <c r="D1" s="390"/>
      <c r="E1" s="391"/>
    </row>
    <row r="2" spans="1:6" x14ac:dyDescent="0.2">
      <c r="A2" s="463"/>
      <c r="B2" s="464"/>
      <c r="C2" s="464"/>
      <c r="D2" s="464"/>
      <c r="E2" s="465"/>
    </row>
    <row r="3" spans="1:6" ht="20.25" x14ac:dyDescent="0.2">
      <c r="A3" s="395" t="str">
        <f>+PORTADA!A15</f>
        <v>Convocatoria Pública No. 04 de 2019</v>
      </c>
      <c r="B3" s="396"/>
      <c r="C3" s="396"/>
      <c r="D3" s="396"/>
      <c r="E3" s="397"/>
    </row>
    <row r="4" spans="1:6" s="300" customFormat="1" ht="72" customHeight="1" x14ac:dyDescent="0.2">
      <c r="A4" s="448" t="str">
        <f>+PORTADA!A19</f>
        <v>OBJETO: "CONTRATAR EL PLAN DE SEGUROS PARA CANAL CAPITAL, PARA LO CUAL DEBERA EXPEDIR LAS PÓLIZAS QUE AMPAREN LOS BIENES MUEBLES O INMUEBLES E INTERESES PATRIMONIALES ASEGURABLES DE PROPIEDAD DE LA ENTIDAD Y DE AQUELLOS QUE SEA O LLEGARE A SER LEGALMENTE RESPONSABLE, UBICADOS A NIVEL NACIONAL Y EN EL EXTERIOR."</v>
      </c>
      <c r="B4" s="449"/>
      <c r="C4" s="449"/>
      <c r="D4" s="449"/>
      <c r="E4" s="450"/>
      <c r="F4" s="164"/>
    </row>
    <row r="5" spans="1:6" s="300" customFormat="1" x14ac:dyDescent="0.2">
      <c r="A5" s="184"/>
      <c r="B5" s="185"/>
      <c r="C5" s="185"/>
      <c r="D5" s="185"/>
      <c r="E5" s="186"/>
      <c r="F5" s="164"/>
    </row>
    <row r="6" spans="1:6" s="149" customFormat="1" ht="30.75" customHeight="1" x14ac:dyDescent="0.2">
      <c r="A6" s="424" t="s">
        <v>181</v>
      </c>
      <c r="B6" s="454"/>
      <c r="C6" s="454"/>
      <c r="D6" s="454"/>
      <c r="E6" s="455"/>
      <c r="F6" s="163"/>
    </row>
    <row r="7" spans="1:6" x14ac:dyDescent="0.2">
      <c r="A7" s="337"/>
      <c r="B7" s="439"/>
      <c r="C7" s="439"/>
      <c r="D7" s="439"/>
      <c r="E7" s="440"/>
    </row>
    <row r="8" spans="1:6" ht="36" customHeight="1" x14ac:dyDescent="0.2">
      <c r="A8" s="456" t="s">
        <v>114</v>
      </c>
      <c r="B8" s="457"/>
      <c r="C8" s="457"/>
      <c r="D8" s="457"/>
      <c r="E8" s="458"/>
    </row>
    <row r="9" spans="1:6" ht="44.25" customHeight="1" x14ac:dyDescent="0.2">
      <c r="A9" s="462" t="s">
        <v>64</v>
      </c>
      <c r="B9" s="461" t="s">
        <v>110</v>
      </c>
      <c r="C9" s="451" t="str">
        <f>+T.R.D.M.!C9</f>
        <v>PROPONENTE 1
MAPFRE SEGUROS GENERALES</v>
      </c>
      <c r="D9" s="452"/>
      <c r="E9" s="453"/>
    </row>
    <row r="10" spans="1:6" ht="34.5" customHeight="1" x14ac:dyDescent="0.2">
      <c r="A10" s="462"/>
      <c r="B10" s="461"/>
      <c r="C10" s="189" t="s">
        <v>68</v>
      </c>
      <c r="D10" s="301" t="s">
        <v>67</v>
      </c>
      <c r="E10" s="303" t="s">
        <v>31</v>
      </c>
    </row>
    <row r="11" spans="1:6" ht="81.75" customHeight="1" x14ac:dyDescent="0.2">
      <c r="A11" s="191" t="s">
        <v>111</v>
      </c>
      <c r="B11" s="189">
        <v>300</v>
      </c>
      <c r="C11" s="154" t="s">
        <v>253</v>
      </c>
      <c r="D11" s="154" t="s">
        <v>66</v>
      </c>
      <c r="E11" s="176">
        <f>IF(D11="SI",B11,"0")</f>
        <v>300</v>
      </c>
    </row>
    <row r="12" spans="1:6" s="158" customFormat="1" ht="30" customHeight="1" thickBot="1" x14ac:dyDescent="0.25">
      <c r="A12" s="177" t="s">
        <v>49</v>
      </c>
      <c r="B12" s="179">
        <f>SUM(B11:B11)</f>
        <v>300</v>
      </c>
      <c r="C12" s="180"/>
      <c r="D12" s="179"/>
      <c r="E12" s="304">
        <f>SUM(E11:E11)</f>
        <v>300</v>
      </c>
      <c r="F12" s="165"/>
    </row>
    <row r="13" spans="1:6" s="164" customFormat="1" ht="21" customHeight="1" x14ac:dyDescent="0.2">
      <c r="D13" s="169"/>
      <c r="E13" s="169"/>
    </row>
    <row r="14" spans="1:6" s="164" customFormat="1" hidden="1" x14ac:dyDescent="0.2">
      <c r="D14" s="169"/>
      <c r="E14" s="169"/>
    </row>
    <row r="15" spans="1:6" s="164" customFormat="1" hidden="1" x14ac:dyDescent="0.2">
      <c r="D15" s="169"/>
      <c r="E15" s="169"/>
    </row>
    <row r="16" spans="1:6" hidden="1" x14ac:dyDescent="0.2"/>
    <row r="17" hidden="1" x14ac:dyDescent="0.2"/>
  </sheetData>
  <mergeCells count="10">
    <mergeCell ref="A1:E1"/>
    <mergeCell ref="A3:E3"/>
    <mergeCell ref="A4:E4"/>
    <mergeCell ref="C9:E9"/>
    <mergeCell ref="A6:E6"/>
    <mergeCell ref="A8:E8"/>
    <mergeCell ref="B9:B10"/>
    <mergeCell ref="A9:A10"/>
    <mergeCell ref="A7:E7"/>
    <mergeCell ref="A2:E2"/>
  </mergeCells>
  <phoneticPr fontId="0" type="noConversion"/>
  <printOptions horizontalCentered="1" verticalCentered="1"/>
  <pageMargins left="0.19685039370078741" right="0" top="0.78740157480314965" bottom="0.78740157480314965" header="0" footer="0"/>
  <pageSetup scale="70"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56"/>
  </sheetPr>
  <dimension ref="A1:F15"/>
  <sheetViews>
    <sheetView topLeftCell="A3" zoomScaleNormal="100" zoomScaleSheetLayoutView="95" workbookViewId="0">
      <selection activeCell="A15" sqref="A15:XFD15"/>
    </sheetView>
  </sheetViews>
  <sheetFormatPr baseColWidth="10" defaultColWidth="0" defaultRowHeight="15.75" zeroHeight="1" x14ac:dyDescent="0.2"/>
  <cols>
    <col min="1" max="1" width="75" style="305" customWidth="1"/>
    <col min="2" max="2" width="12.42578125" style="305" customWidth="1"/>
    <col min="3" max="3" width="19.140625" style="305" customWidth="1"/>
    <col min="4" max="4" width="8.85546875" style="305" customWidth="1"/>
    <col min="5" max="5" width="12.42578125" style="305" customWidth="1"/>
    <col min="6" max="6" width="10.7109375" style="308" customWidth="1"/>
    <col min="7" max="16384" width="11.42578125" style="305" hidden="1"/>
  </cols>
  <sheetData>
    <row r="1" spans="1:6" ht="24" customHeight="1" x14ac:dyDescent="0.2">
      <c r="A1" s="466" t="s">
        <v>155</v>
      </c>
      <c r="B1" s="467"/>
      <c r="C1" s="467"/>
      <c r="D1" s="467"/>
      <c r="E1" s="468"/>
    </row>
    <row r="2" spans="1:6" x14ac:dyDescent="0.2">
      <c r="A2" s="475"/>
      <c r="B2" s="476"/>
      <c r="C2" s="476"/>
      <c r="D2" s="476"/>
      <c r="E2" s="477"/>
    </row>
    <row r="3" spans="1:6" ht="24" customHeight="1" x14ac:dyDescent="0.2">
      <c r="A3" s="469" t="str">
        <f>+PORTADA!A15</f>
        <v>Convocatoria Pública No. 04 de 2019</v>
      </c>
      <c r="B3" s="470"/>
      <c r="C3" s="470"/>
      <c r="D3" s="470"/>
      <c r="E3" s="471"/>
    </row>
    <row r="4" spans="1:6" ht="59.25" customHeight="1" x14ac:dyDescent="0.2">
      <c r="A4" s="448" t="str">
        <f>+PORTADA!A19</f>
        <v>OBJETO: "CONTRATAR EL PLAN DE SEGUROS PARA CANAL CAPITAL, PARA LO CUAL DEBERA EXPEDIR LAS PÓLIZAS QUE AMPAREN LOS BIENES MUEBLES O INMUEBLES E INTERESES PATRIMONIALES ASEGURABLES DE PROPIEDAD DE LA ENTIDAD Y DE AQUELLOS QUE SEA O LLEGARE A SER LEGALMENTE RESPONSABLE, UBICADOS A NIVEL NACIONAL Y EN EL EXTERIOR."</v>
      </c>
      <c r="B4" s="449"/>
      <c r="C4" s="449"/>
      <c r="D4" s="449"/>
      <c r="E4" s="450"/>
    </row>
    <row r="5" spans="1:6" x14ac:dyDescent="0.2">
      <c r="A5" s="478"/>
      <c r="B5" s="479"/>
      <c r="C5" s="479"/>
      <c r="D5" s="479"/>
      <c r="E5" s="480"/>
    </row>
    <row r="6" spans="1:6" s="149" customFormat="1" ht="37.5" customHeight="1" x14ac:dyDescent="0.2">
      <c r="A6" s="424" t="s">
        <v>169</v>
      </c>
      <c r="B6" s="454"/>
      <c r="C6" s="454"/>
      <c r="D6" s="454"/>
      <c r="E6" s="455"/>
      <c r="F6" s="163"/>
    </row>
    <row r="7" spans="1:6" x14ac:dyDescent="0.2">
      <c r="A7" s="472"/>
      <c r="B7" s="473"/>
      <c r="C7" s="473"/>
      <c r="D7" s="473"/>
      <c r="E7" s="474"/>
    </row>
    <row r="8" spans="1:6" ht="45.75" customHeight="1" x14ac:dyDescent="0.2">
      <c r="A8" s="456" t="s">
        <v>115</v>
      </c>
      <c r="B8" s="457"/>
      <c r="C8" s="457"/>
      <c r="D8" s="457"/>
      <c r="E8" s="458"/>
    </row>
    <row r="9" spans="1:6" s="147" customFormat="1" ht="39" customHeight="1" x14ac:dyDescent="0.2">
      <c r="A9" s="460" t="s">
        <v>0</v>
      </c>
      <c r="B9" s="459" t="s">
        <v>110</v>
      </c>
      <c r="C9" s="451" t="str">
        <f>+RCE!C9</f>
        <v>PROPONENTE 1
MAPFRE SEGUROS GENERALES</v>
      </c>
      <c r="D9" s="452"/>
      <c r="E9" s="453"/>
      <c r="F9" s="164"/>
    </row>
    <row r="10" spans="1:6" s="147" customFormat="1" ht="35.25" customHeight="1" x14ac:dyDescent="0.2">
      <c r="A10" s="460"/>
      <c r="B10" s="459"/>
      <c r="C10" s="150" t="s">
        <v>68</v>
      </c>
      <c r="D10" s="151" t="s">
        <v>67</v>
      </c>
      <c r="E10" s="174" t="s">
        <v>31</v>
      </c>
      <c r="F10" s="164"/>
    </row>
    <row r="11" spans="1:6" ht="87" customHeight="1" x14ac:dyDescent="0.2">
      <c r="A11" s="175" t="s">
        <v>254</v>
      </c>
      <c r="B11" s="150">
        <v>300</v>
      </c>
      <c r="C11" s="154" t="s">
        <v>255</v>
      </c>
      <c r="D11" s="154" t="s">
        <v>66</v>
      </c>
      <c r="E11" s="176">
        <v>300</v>
      </c>
    </row>
    <row r="12" spans="1:6" ht="27" customHeight="1" thickBot="1" x14ac:dyDescent="0.25">
      <c r="A12" s="177" t="s">
        <v>49</v>
      </c>
      <c r="B12" s="179">
        <f>SUM(B11:B11)</f>
        <v>300</v>
      </c>
      <c r="C12" s="180"/>
      <c r="D12" s="309"/>
      <c r="E12" s="310">
        <f>SUM(E11:E11)</f>
        <v>300</v>
      </c>
    </row>
    <row r="13" spans="1:6" s="308" customFormat="1" ht="21" customHeight="1" x14ac:dyDescent="0.2"/>
    <row r="14" spans="1:6" s="308" customFormat="1" hidden="1" x14ac:dyDescent="0.2"/>
    <row r="15" spans="1:6" s="308" customFormat="1" hidden="1" x14ac:dyDescent="0.2"/>
  </sheetData>
  <mergeCells count="11">
    <mergeCell ref="A1:E1"/>
    <mergeCell ref="A3:E3"/>
    <mergeCell ref="C9:E9"/>
    <mergeCell ref="A4:E4"/>
    <mergeCell ref="A6:E6"/>
    <mergeCell ref="A9:A10"/>
    <mergeCell ref="B9:B10"/>
    <mergeCell ref="A8:E8"/>
    <mergeCell ref="A7:E7"/>
    <mergeCell ref="A2:E2"/>
    <mergeCell ref="A5:E5"/>
  </mergeCells>
  <phoneticPr fontId="15" type="noConversion"/>
  <printOptions horizontalCentered="1" verticalCentered="1"/>
  <pageMargins left="0.19685039370078741" right="0" top="0.78740157480314965" bottom="0.59055118110236227" header="0" footer="0"/>
  <pageSetup scale="70" fitToHeight="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indexed="56"/>
  </sheetPr>
  <dimension ref="A1:F20"/>
  <sheetViews>
    <sheetView topLeftCell="A11" zoomScaleNormal="100" zoomScaleSheetLayoutView="95" workbookViewId="0">
      <selection activeCell="A17" sqref="A17:E17"/>
    </sheetView>
  </sheetViews>
  <sheetFormatPr baseColWidth="10" defaultColWidth="0" defaultRowHeight="15.75" zeroHeight="1" x14ac:dyDescent="0.2"/>
  <cols>
    <col min="1" max="1" width="91.28515625" style="305" customWidth="1"/>
    <col min="2" max="2" width="10.28515625" style="305" customWidth="1"/>
    <col min="3" max="3" width="19.5703125" style="305" customWidth="1"/>
    <col min="4" max="4" width="7.140625" style="305" bestFit="1" customWidth="1"/>
    <col min="5" max="5" width="10.28515625" style="305" customWidth="1"/>
    <col min="6" max="6" width="10.7109375" style="308" customWidth="1"/>
    <col min="7" max="16384" width="11.42578125" style="305" hidden="1"/>
  </cols>
  <sheetData>
    <row r="1" spans="1:6" ht="23.25" x14ac:dyDescent="0.2">
      <c r="A1" s="481" t="s">
        <v>155</v>
      </c>
      <c r="B1" s="482"/>
      <c r="C1" s="482"/>
      <c r="D1" s="482"/>
      <c r="E1" s="483"/>
    </row>
    <row r="2" spans="1:6" x14ac:dyDescent="0.2">
      <c r="A2" s="490"/>
      <c r="B2" s="491"/>
      <c r="C2" s="491"/>
      <c r="D2" s="491"/>
      <c r="E2" s="492"/>
    </row>
    <row r="3" spans="1:6" ht="20.25" x14ac:dyDescent="0.2">
      <c r="A3" s="487" t="str">
        <f>+PORTADA!A15</f>
        <v>Convocatoria Pública No. 04 de 2019</v>
      </c>
      <c r="B3" s="488"/>
      <c r="C3" s="488"/>
      <c r="D3" s="488"/>
      <c r="E3" s="489"/>
    </row>
    <row r="4" spans="1:6" ht="66.75" customHeight="1" x14ac:dyDescent="0.2">
      <c r="A4" s="478" t="str">
        <f>+PORTADA!A19</f>
        <v>OBJETO: "CONTRATAR EL PLAN DE SEGUROS PARA CANAL CAPITAL, PARA LO CUAL DEBERA EXPEDIR LAS PÓLIZAS QUE AMPAREN LOS BIENES MUEBLES O INMUEBLES E INTERESES PATRIMONIALES ASEGURABLES DE PROPIEDAD DE LA ENTIDAD Y DE AQUELLOS QUE SEA O LLEGARE A SER LEGALMENTE RESPONSABLE, UBICADOS A NIVEL NACIONAL Y EN EL EXTERIOR."</v>
      </c>
      <c r="B4" s="479"/>
      <c r="C4" s="479"/>
      <c r="D4" s="479"/>
      <c r="E4" s="480"/>
    </row>
    <row r="5" spans="1:6" x14ac:dyDescent="0.2">
      <c r="A5" s="478"/>
      <c r="B5" s="479"/>
      <c r="C5" s="479"/>
      <c r="D5" s="479"/>
      <c r="E5" s="480"/>
    </row>
    <row r="6" spans="1:6" s="149" customFormat="1" ht="40.5" customHeight="1" x14ac:dyDescent="0.2">
      <c r="A6" s="424" t="s">
        <v>182</v>
      </c>
      <c r="B6" s="454"/>
      <c r="C6" s="454"/>
      <c r="D6" s="454"/>
      <c r="E6" s="455"/>
      <c r="F6" s="163"/>
    </row>
    <row r="7" spans="1:6" s="306" customFormat="1" ht="23.25" customHeight="1" x14ac:dyDescent="0.2">
      <c r="A7" s="472"/>
      <c r="B7" s="473"/>
      <c r="C7" s="473"/>
      <c r="D7" s="473"/>
      <c r="E7" s="474"/>
      <c r="F7" s="311"/>
    </row>
    <row r="8" spans="1:6" ht="49.5" customHeight="1" x14ac:dyDescent="0.2">
      <c r="A8" s="456" t="s">
        <v>116</v>
      </c>
      <c r="B8" s="457"/>
      <c r="C8" s="457"/>
      <c r="D8" s="457"/>
      <c r="E8" s="458"/>
    </row>
    <row r="9" spans="1:6" s="147" customFormat="1" ht="36.75" customHeight="1" x14ac:dyDescent="0.2">
      <c r="A9" s="460" t="s">
        <v>0</v>
      </c>
      <c r="B9" s="459" t="s">
        <v>63</v>
      </c>
      <c r="C9" s="451" t="str">
        <f>+'M. GLOBAL'!C9:E9</f>
        <v>PROPONENTE 1
MAPFRE SEGUROS GENERALES</v>
      </c>
      <c r="D9" s="452"/>
      <c r="E9" s="453"/>
      <c r="F9" s="164"/>
    </row>
    <row r="10" spans="1:6" s="147" customFormat="1" ht="36.75" customHeight="1" x14ac:dyDescent="0.2">
      <c r="A10" s="460"/>
      <c r="B10" s="459"/>
      <c r="C10" s="150" t="s">
        <v>68</v>
      </c>
      <c r="D10" s="151" t="s">
        <v>67</v>
      </c>
      <c r="E10" s="174" t="s">
        <v>31</v>
      </c>
      <c r="F10" s="164"/>
    </row>
    <row r="11" spans="1:6" s="147" customFormat="1" ht="99" customHeight="1" x14ac:dyDescent="0.2">
      <c r="A11" s="191" t="s">
        <v>256</v>
      </c>
      <c r="B11" s="150">
        <v>300</v>
      </c>
      <c r="C11" s="154"/>
      <c r="D11" s="154" t="s">
        <v>66</v>
      </c>
      <c r="E11" s="312">
        <f>IF(D11="SI",B11,"0")</f>
        <v>300</v>
      </c>
      <c r="F11" s="164"/>
    </row>
    <row r="12" spans="1:6" s="147" customFormat="1" ht="63" customHeight="1" x14ac:dyDescent="0.2">
      <c r="A12" s="191" t="s">
        <v>257</v>
      </c>
      <c r="B12" s="150">
        <v>200</v>
      </c>
      <c r="C12" s="154"/>
      <c r="D12" s="154" t="s">
        <v>66</v>
      </c>
      <c r="E12" s="312">
        <f>IF(D12="SI",B12,"0")</f>
        <v>200</v>
      </c>
      <c r="F12" s="164"/>
    </row>
    <row r="13" spans="1:6" s="147" customFormat="1" ht="72" customHeight="1" x14ac:dyDescent="0.2">
      <c r="A13" s="191" t="s">
        <v>70</v>
      </c>
      <c r="B13" s="150">
        <v>50</v>
      </c>
      <c r="C13" s="154" t="s">
        <v>258</v>
      </c>
      <c r="D13" s="154" t="s">
        <v>66</v>
      </c>
      <c r="E13" s="312">
        <f>IF(D13="SI",B13,"0")</f>
        <v>50</v>
      </c>
      <c r="F13" s="164"/>
    </row>
    <row r="14" spans="1:6" s="147" customFormat="1" ht="82.5" customHeight="1" x14ac:dyDescent="0.2">
      <c r="A14" s="191" t="s">
        <v>71</v>
      </c>
      <c r="B14" s="150">
        <v>50</v>
      </c>
      <c r="C14" s="154" t="s">
        <v>258</v>
      </c>
      <c r="D14" s="154" t="s">
        <v>259</v>
      </c>
      <c r="E14" s="312">
        <f>IF(D14="SI",B14,"0")</f>
        <v>50</v>
      </c>
      <c r="F14" s="164"/>
    </row>
    <row r="15" spans="1:6" ht="26.25" customHeight="1" x14ac:dyDescent="0.2">
      <c r="A15" s="313" t="s">
        <v>49</v>
      </c>
      <c r="B15" s="157">
        <f>SUM(B11:B14)</f>
        <v>600</v>
      </c>
      <c r="C15" s="156"/>
      <c r="D15" s="307"/>
      <c r="E15" s="314">
        <f>SUM(E11:E14)</f>
        <v>600</v>
      </c>
    </row>
    <row r="16" spans="1:6" ht="12" customHeight="1" x14ac:dyDescent="0.2">
      <c r="A16" s="315"/>
      <c r="B16" s="311"/>
      <c r="C16" s="311"/>
      <c r="D16" s="311"/>
      <c r="E16" s="316"/>
    </row>
    <row r="17" spans="1:5" ht="29.25" customHeight="1" thickBot="1" x14ac:dyDescent="0.25">
      <c r="A17" s="484"/>
      <c r="B17" s="485"/>
      <c r="C17" s="485"/>
      <c r="D17" s="485"/>
      <c r="E17" s="486"/>
    </row>
    <row r="18" spans="1:5" s="308" customFormat="1" ht="21" customHeight="1" x14ac:dyDescent="0.2"/>
    <row r="19" spans="1:5" s="308" customFormat="1" hidden="1" x14ac:dyDescent="0.2"/>
    <row r="20" spans="1:5" s="308" customFormat="1" hidden="1" x14ac:dyDescent="0.2"/>
  </sheetData>
  <mergeCells count="12">
    <mergeCell ref="A1:E1"/>
    <mergeCell ref="A17:E17"/>
    <mergeCell ref="A8:E8"/>
    <mergeCell ref="B9:B10"/>
    <mergeCell ref="A9:A10"/>
    <mergeCell ref="A3:E3"/>
    <mergeCell ref="A4:E4"/>
    <mergeCell ref="A6:E6"/>
    <mergeCell ref="A7:E7"/>
    <mergeCell ref="C9:E9"/>
    <mergeCell ref="A2:E2"/>
    <mergeCell ref="A5:E5"/>
  </mergeCells>
  <phoneticPr fontId="15" type="noConversion"/>
  <printOptions horizontalCentered="1" verticalCentered="1"/>
  <pageMargins left="0.19685039370078741" right="0.51181102362204722" top="0.78740157480314965" bottom="0.59055118110236227" header="0" footer="0"/>
  <pageSetup scale="7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25</vt:i4>
      </vt:variant>
    </vt:vector>
  </HeadingPairs>
  <TitlesOfParts>
    <vt:vector size="39" baseType="lpstr">
      <vt:lpstr>PORTADA</vt:lpstr>
      <vt:lpstr>Calificacion JURIDICA</vt:lpstr>
      <vt:lpstr>CONSOLIDADO</vt:lpstr>
      <vt:lpstr>EVALUACION ECONOMICA</vt:lpstr>
      <vt:lpstr>DEDUCIBLES</vt:lpstr>
      <vt:lpstr>T.R.D.M.</vt:lpstr>
      <vt:lpstr>RCE</vt:lpstr>
      <vt:lpstr>M. GLOBAL</vt:lpstr>
      <vt:lpstr>AUTOMÓVILES</vt:lpstr>
      <vt:lpstr>T. VALOR</vt:lpstr>
      <vt:lpstr>T. MCIAS</vt:lpstr>
      <vt:lpstr>RCSP</vt:lpstr>
      <vt:lpstr>RESUMEN X RAMOS</vt:lpstr>
      <vt:lpstr>VH AÉREOS NO TRIPULADOS</vt:lpstr>
      <vt:lpstr>AUTOMÓVILES!Área_de_impresión</vt:lpstr>
      <vt:lpstr>'Calificacion JURIDICA'!Área_de_impresión</vt:lpstr>
      <vt:lpstr>CONSOLIDADO!Área_de_impresión</vt:lpstr>
      <vt:lpstr>DEDUCIBLES!Área_de_impresión</vt:lpstr>
      <vt:lpstr>'EVALUACION ECONOMICA'!Área_de_impresión</vt:lpstr>
      <vt:lpstr>'M. GLOBAL'!Área_de_impresión</vt:lpstr>
      <vt:lpstr>PORTADA!Área_de_impresión</vt:lpstr>
      <vt:lpstr>RCE!Área_de_impresión</vt:lpstr>
      <vt:lpstr>RCSP!Área_de_impresión</vt:lpstr>
      <vt:lpstr>'RESUMEN X RAMOS'!Área_de_impresión</vt:lpstr>
      <vt:lpstr>'T. MCIAS'!Área_de_impresión</vt:lpstr>
      <vt:lpstr>'T. VALOR'!Área_de_impresión</vt:lpstr>
      <vt:lpstr>T.R.D.M.!Área_de_impresión</vt:lpstr>
      <vt:lpstr>'VH AÉREOS NO TRIPULADOS'!Área_de_impresión</vt:lpstr>
      <vt:lpstr>AUTOMÓVILES!Títulos_a_imprimir</vt:lpstr>
      <vt:lpstr>'Calificacion JURIDICA'!Títulos_a_imprimir</vt:lpstr>
      <vt:lpstr>CONSOLIDADO!Títulos_a_imprimir</vt:lpstr>
      <vt:lpstr>DEDUCIBLES!Títulos_a_imprimir</vt:lpstr>
      <vt:lpstr>'EVALUACION ECONOMICA'!Títulos_a_imprimir</vt:lpstr>
      <vt:lpstr>'M. GLOBAL'!Títulos_a_imprimir</vt:lpstr>
      <vt:lpstr>RCE!Títulos_a_imprimir</vt:lpstr>
      <vt:lpstr>'T. MCIAS'!Títulos_a_imprimir</vt:lpstr>
      <vt:lpstr>'T. VALOR'!Títulos_a_imprimir</vt:lpstr>
      <vt:lpstr>T.R.D.M.!Títulos_a_imprimir</vt:lpstr>
      <vt:lpstr>'VH AÉREOS NO TRIPULADOS'!Títulos_a_imprimir</vt:lpstr>
    </vt:vector>
  </TitlesOfParts>
  <Company>IDU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CONSULTAS</dc:creator>
  <cp:lastModifiedBy>ALMA ANGELICA USME RIVEROS</cp:lastModifiedBy>
  <cp:lastPrinted>2018-06-20T00:28:22Z</cp:lastPrinted>
  <dcterms:created xsi:type="dcterms:W3CDTF">2001-03-02T20:14:52Z</dcterms:created>
  <dcterms:modified xsi:type="dcterms:W3CDTF">2019-06-11T21:28:41Z</dcterms:modified>
</cp:coreProperties>
</file>