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Coordinacion de procesos de seleccion\2016\PROCESOS MISIONALES\INVITACIÓN ABIERTA\INVITACION ABIERTA 4 - ADMINISTRACION DELEGADA\OFERTA ECONOMICA\"/>
    </mc:Choice>
  </mc:AlternateContent>
  <bookViews>
    <workbookView xWindow="0" yWindow="0" windowWidth="14055" windowHeight="6030" firstSheet="1" activeTab="1"/>
  </bookViews>
  <sheets>
    <sheet name="evaluacion economica" sheetId="2" state="hidden" r:id="rId1"/>
    <sheet name="evaluacion economica " sheetId="3" r:id="rId2"/>
  </sheets>
  <definedNames>
    <definedName name="_xlnm.Print_Area" localSheetId="0">'evaluacion economica'!$A$63:$F$74</definedName>
    <definedName name="_xlnm.Print_Area" localSheetId="1">'evaluacion economica '!$A$1:$H$58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6" i="3" l="1"/>
  <c r="B44" i="3"/>
  <c r="C39" i="3"/>
  <c r="C34" i="3"/>
  <c r="C29" i="3"/>
  <c r="C24" i="3"/>
  <c r="C19" i="3"/>
  <c r="B45" i="3" l="1"/>
  <c r="G45" i="3" s="1"/>
  <c r="G10" i="3"/>
  <c r="G9" i="3"/>
  <c r="G11" i="3" l="1"/>
  <c r="G8" i="3"/>
  <c r="G12" i="3"/>
  <c r="G7" i="3"/>
  <c r="B57" i="3"/>
  <c r="F45" i="3" l="1"/>
  <c r="B97" i="2" l="1"/>
  <c r="B96" i="2"/>
  <c r="B95" i="2"/>
  <c r="B94" i="2"/>
  <c r="B93" i="2"/>
  <c r="B92" i="2"/>
  <c r="B66" i="2" l="1"/>
  <c r="C61" i="2"/>
  <c r="C60" i="2"/>
  <c r="C59" i="2"/>
  <c r="C58" i="2"/>
  <c r="C57" i="2"/>
  <c r="C52" i="2"/>
  <c r="C51" i="2"/>
  <c r="C50" i="2"/>
  <c r="C49" i="2"/>
  <c r="C48" i="2"/>
  <c r="C43" i="2"/>
  <c r="C42" i="2"/>
  <c r="C41" i="2"/>
  <c r="B69" i="2" s="1"/>
  <c r="C40" i="2"/>
  <c r="C39" i="2"/>
  <c r="C34" i="2"/>
  <c r="C33" i="2"/>
  <c r="C32" i="2"/>
  <c r="C31" i="2"/>
  <c r="C30" i="2"/>
  <c r="C25" i="2"/>
  <c r="B71" i="2" s="1"/>
  <c r="F68" i="2" s="1"/>
  <c r="E68" i="2" s="1"/>
  <c r="C24" i="2"/>
  <c r="B70" i="2" s="1"/>
  <c r="C23" i="2"/>
  <c r="C22" i="2"/>
  <c r="B68" i="2" s="1"/>
  <c r="C21" i="2"/>
  <c r="B67" i="2" s="1"/>
</calcChain>
</file>

<file path=xl/sharedStrings.xml><?xml version="1.0" encoding="utf-8"?>
<sst xmlns="http://schemas.openxmlformats.org/spreadsheetml/2006/main" count="167" uniqueCount="45">
  <si>
    <t>ACTIVIDAD</t>
  </si>
  <si>
    <t>SUBTOTAL</t>
  </si>
  <si>
    <t>Alimentación e hidratación</t>
  </si>
  <si>
    <t>Insumos técnicos y logísticos</t>
  </si>
  <si>
    <t>Transporte</t>
  </si>
  <si>
    <t>Equipo humano de producción y logística</t>
  </si>
  <si>
    <t>Seguridad y Primeros Auxilios</t>
  </si>
  <si>
    <t>120 PUNTOS</t>
  </si>
  <si>
    <t>10 PUNTOS</t>
  </si>
  <si>
    <t>40 PUNTOS</t>
  </si>
  <si>
    <t>PLATINO ENTERTAINMENTS S.A.S.</t>
  </si>
  <si>
    <t>PRIME BRAND EXPERIENCE</t>
  </si>
  <si>
    <t>LOOP ENTERTAINMENT S.A.S.</t>
  </si>
  <si>
    <t>ILUMINACIÓN JAIME DUSSÁN S.A.S.</t>
  </si>
  <si>
    <t>DU BRANDS S.A.S.</t>
  </si>
  <si>
    <t>CONSORCIO 10 MUSIC - 911</t>
  </si>
  <si>
    <t>TOTAL</t>
  </si>
  <si>
    <t xml:space="preserve">PUNTAJE </t>
  </si>
  <si>
    <t>EQUIPO HUMANO DE PRODUCCIÓN Y LOGÍSTICA</t>
  </si>
  <si>
    <t>SEGURIDAD Y PRIMEROS AUXILIOS</t>
  </si>
  <si>
    <t>INSUMOS TÉCNICOS Y LOGÍSTICOS</t>
  </si>
  <si>
    <t>ALIMENTACIÓN E HIDRATACIÓN</t>
  </si>
  <si>
    <t>TRANSPORTE</t>
  </si>
  <si>
    <t xml:space="preserve">120 PUNTOS </t>
  </si>
  <si>
    <t xml:space="preserve">20 PUNTOS </t>
  </si>
  <si>
    <t xml:space="preserve">ACLARACION EVALUACION ECONOMICA </t>
  </si>
  <si>
    <t>REGLA DE TRES</t>
  </si>
  <si>
    <t>PUNTAJE SOBRE 300</t>
  </si>
  <si>
    <t xml:space="preserve">COMISION POR ADMINISTRACION DELEGADA </t>
  </si>
  <si>
    <t xml:space="preserve">PORCENTAJE </t>
  </si>
  <si>
    <t>PROPONENTES</t>
  </si>
  <si>
    <t xml:space="preserve">TARIFA DE BIENES Y SERVICIOS </t>
  </si>
  <si>
    <t>Teniendo en cuenta que dentro de las reglas de participación se presentó un error involuntario por parte de la entidad, al establecer un puntaje maximo de 300 puntos para la tarifas de bienes y servicios, sin embargo la misma suma 310 puntos. La entidad realizará la evaluación económica en este item sobre el  puntaje maximo que son 300 Puntos para los oferentes que ofrecieron el menor valor y para establecer el puntaje de los demas proponente se realizará una ponderación aplicando una regla de tres.</t>
  </si>
  <si>
    <t>A las propuestas :</t>
  </si>
  <si>
    <t xml:space="preserve"> PLATINO ENTERTAINMENTS S.A.S. se le realizaron correcciones aritmeticas en los componentes de Equipo Humano de producción y de logística; Insumos técnicos y logísticos; Alimentación e hidratación;Transporte</t>
  </si>
  <si>
    <t>PRIME BRAND EXPERIENCE: se le realizaron correcciones aritmeticas en el componentes de Insumos técnicos y logísticos , Alimentación e hidratación, Transporte.</t>
  </si>
  <si>
    <t xml:space="preserve">TOTAL </t>
  </si>
  <si>
    <t xml:space="preserve">OBSERVACIONES </t>
  </si>
  <si>
    <t>INVITACION ABIERTA No 004 DE 2016</t>
  </si>
  <si>
    <t>Se realizaron correcciones aritméticas de los componentes de Equipo Humano de producción y de logística, Insumos técnicos y logísticos;Alimentación e hidratación según lo establecido en las reglas de participación numeral 3.3.1.1. MEJOR OFERTA DE TARIFAS DE BIENES Y SERVICIOS.</t>
  </si>
  <si>
    <t>NO CUMPLE CON LOS REQUISITOS HABILITANTES TECNICOS Y FINANCIEROS</t>
  </si>
  <si>
    <t>NO CUMPLE CON LOS REQUISITOS HABILITANTES TECNICOS</t>
  </si>
  <si>
    <t>* Teniendo en cuenta que dentro de las reglas de participación se presentó un error involuntario por parte de la entidad, al establecer un puntaje máximo de 300 puntos para la tarifas de bienes y servicios, sin embargo la misma suma 310 puntos. La entidad realizará la evaluación económica en este ítem sobre el  puntaje máximo que son 300 Puntos para los oferentes que ofrecieron el menor valor y para establecer el puntaje de los demás proponente se realizará una ponderación aplicando una regla de tres.</t>
  </si>
  <si>
    <t xml:space="preserve">ALCANCE EVALUACION ECONOMICA </t>
  </si>
  <si>
    <r>
      <t>El proponente fue habilitando técnicamente y una vez realizada la evaluación económica se estableció que incurre en la causal de rechazo establecida en el anexo económico la cual indica lo siguiente:  (</t>
    </r>
    <r>
      <rPr>
        <b/>
        <sz val="14"/>
        <color theme="1"/>
        <rFont val="Arial Narrow"/>
        <family val="2"/>
      </rPr>
      <t>**) Aquellas propuestas en las que se oferten tarifas inferiores al 85% previsto para cada uno de los ítems y de los servicios o superen el techo consignado para cada ítem y/o para cada servicio técnico serán RECHAZADAS.</t>
    </r>
    <r>
      <rPr>
        <sz val="14"/>
        <color theme="1"/>
        <rFont val="Arial Narrow"/>
        <family val="2"/>
      </rPr>
      <t xml:space="preserve">
 El proponente estableció para el ítem "</t>
    </r>
    <r>
      <rPr>
        <b/>
        <sz val="14"/>
        <color theme="1"/>
        <rFont val="Arial Narrow"/>
        <family val="2"/>
      </rPr>
      <t>Set completo percusión"</t>
    </r>
    <r>
      <rPr>
        <sz val="14"/>
        <color theme="1"/>
        <rFont val="Arial Narrow"/>
        <family val="2"/>
      </rPr>
      <t xml:space="preserve"> un valor inferior al 85% previsto para  este ítems. El valor del techo de este ítems es de  $710,750; al calcularle el 85%, nos da $604.137 y el oferente ofertó $ 604.136.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</si>
</sst>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sz val="11"/>
      <color rgb="FFFF0000"/>
      <name val="Arial Narrow"/>
      <family val="2"/>
    </font>
    <font>
      <i/>
      <sz val="11"/>
      <color theme="1"/>
      <name val="Arial Narrow"/>
      <family val="2"/>
    </font>
    <font>
      <b/>
      <i/>
      <sz val="11"/>
      <color theme="1"/>
      <name val="Arial Narrow"/>
      <family val="2"/>
    </font>
    <font>
      <sz val="12"/>
      <color theme="1"/>
      <name val="Arial Narrow"/>
      <family val="2"/>
    </font>
    <font>
      <sz val="14"/>
      <color theme="1"/>
      <name val="Arial Narrow"/>
      <family val="2"/>
    </font>
    <font>
      <b/>
      <sz val="14"/>
      <color theme="1"/>
      <name val="Arial Narrow"/>
      <family val="2"/>
    </font>
    <font>
      <sz val="12"/>
      <name val="Arial Narrow"/>
      <family val="2"/>
    </font>
    <font>
      <b/>
      <i/>
      <sz val="12"/>
      <color theme="1"/>
      <name val="Arial Narrow"/>
      <family val="2"/>
    </font>
  </fonts>
  <fills count="2">
    <fill>
      <patternFill patternType="none"/>
    </fill>
    <fill>
      <patternFill patternType="gray125"/>
    </fill>
  </fills>
  <borders count="32">
    <border>
      <left/>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04">
    <xf numFmtId="0" fontId="0" fillId="0" borderId="0" xfId="0"/>
    <xf numFmtId="0" fontId="2" fillId="0" borderId="0" xfId="0" applyFont="1"/>
    <xf numFmtId="0" fontId="2" fillId="0" borderId="3" xfId="0" applyFont="1" applyBorder="1"/>
    <xf numFmtId="164" fontId="2" fillId="0" borderId="3" xfId="1" applyNumberFormat="1" applyFont="1" applyBorder="1"/>
    <xf numFmtId="164" fontId="2" fillId="0" borderId="0" xfId="1" applyNumberFormat="1" applyFont="1"/>
    <xf numFmtId="0" fontId="3" fillId="0" borderId="8" xfId="0" applyFont="1" applyBorder="1" applyAlignment="1">
      <alignment horizontal="center"/>
    </xf>
    <xf numFmtId="0" fontId="3" fillId="0" borderId="16" xfId="0" applyFont="1" applyBorder="1" applyAlignment="1">
      <alignment horizontal="center"/>
    </xf>
    <xf numFmtId="0" fontId="3" fillId="0" borderId="2" xfId="0" applyFont="1" applyBorder="1" applyAlignment="1">
      <alignment horizontal="center"/>
    </xf>
    <xf numFmtId="0" fontId="3" fillId="0" borderId="0" xfId="0" applyFont="1" applyFill="1" applyBorder="1" applyAlignment="1">
      <alignment horizontal="left"/>
    </xf>
    <xf numFmtId="0" fontId="2" fillId="0" borderId="6" xfId="0" applyFont="1" applyBorder="1" applyAlignment="1">
      <alignment horizontal="center" vertical="center" wrapText="1"/>
    </xf>
    <xf numFmtId="1" fontId="2" fillId="0" borderId="4" xfId="0" applyNumberFormat="1" applyFont="1" applyBorder="1"/>
    <xf numFmtId="164" fontId="2" fillId="0" borderId="4" xfId="0" applyNumberFormat="1" applyFont="1" applyBorder="1"/>
    <xf numFmtId="0" fontId="2" fillId="0" borderId="15" xfId="0" applyFont="1" applyBorder="1" applyAlignment="1">
      <alignment horizontal="center" vertical="center" wrapText="1"/>
    </xf>
    <xf numFmtId="164" fontId="2" fillId="0" borderId="17" xfId="1" applyNumberFormat="1" applyFont="1" applyBorder="1"/>
    <xf numFmtId="0" fontId="3" fillId="0" borderId="0" xfId="0" applyFont="1"/>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0" borderId="13" xfId="0" applyFont="1" applyBorder="1" applyAlignment="1">
      <alignment horizontal="center" vertical="center" wrapText="1"/>
    </xf>
    <xf numFmtId="164" fontId="2" fillId="0" borderId="5" xfId="1" applyNumberFormat="1" applyFont="1" applyBorder="1"/>
    <xf numFmtId="0" fontId="4" fillId="0" borderId="14" xfId="0" applyFont="1" applyBorder="1"/>
    <xf numFmtId="0" fontId="4" fillId="0" borderId="0" xfId="0" applyFont="1"/>
    <xf numFmtId="0" fontId="2" fillId="0" borderId="4" xfId="0" applyFont="1" applyBorder="1"/>
    <xf numFmtId="0" fontId="2" fillId="0" borderId="14" xfId="0" applyFont="1" applyBorder="1"/>
    <xf numFmtId="0" fontId="3" fillId="0" borderId="0" xfId="0" applyFont="1" applyFill="1" applyBorder="1" applyAlignment="1">
      <alignment horizontal="center" vertical="center" wrapText="1"/>
    </xf>
    <xf numFmtId="0" fontId="3" fillId="0" borderId="1" xfId="0" applyFont="1" applyBorder="1" applyAlignment="1">
      <alignment wrapText="1"/>
    </xf>
    <xf numFmtId="0" fontId="3" fillId="0" borderId="9" xfId="0" applyFont="1" applyBorder="1" applyAlignment="1">
      <alignment horizontal="center" wrapText="1"/>
    </xf>
    <xf numFmtId="0" fontId="2" fillId="0" borderId="0" xfId="0" applyFont="1" applyAlignment="1">
      <alignment wrapText="1"/>
    </xf>
    <xf numFmtId="0" fontId="3" fillId="0" borderId="3" xfId="0" applyFont="1" applyBorder="1"/>
    <xf numFmtId="1" fontId="3" fillId="0" borderId="3" xfId="0" applyNumberFormat="1" applyFont="1" applyBorder="1"/>
    <xf numFmtId="164" fontId="2" fillId="0" borderId="3" xfId="1" applyNumberFormat="1" applyFont="1" applyBorder="1" applyAlignment="1">
      <alignment wrapText="1"/>
    </xf>
    <xf numFmtId="1" fontId="2" fillId="0" borderId="3" xfId="0" applyNumberFormat="1" applyFont="1" applyBorder="1"/>
    <xf numFmtId="0" fontId="3" fillId="0" borderId="3" xfId="0" applyFont="1" applyBorder="1" applyAlignment="1">
      <alignment horizontal="center"/>
    </xf>
    <xf numFmtId="9" fontId="3" fillId="0" borderId="3" xfId="0" applyNumberFormat="1" applyFont="1" applyBorder="1" applyAlignment="1">
      <alignment horizontal="center"/>
    </xf>
    <xf numFmtId="9" fontId="2" fillId="0" borderId="3" xfId="0" applyNumberFormat="1" applyFont="1" applyBorder="1"/>
    <xf numFmtId="0" fontId="3" fillId="0" borderId="7" xfId="0" applyFont="1" applyBorder="1" applyAlignment="1">
      <alignment wrapText="1"/>
    </xf>
    <xf numFmtId="0" fontId="2" fillId="0" borderId="18" xfId="0" applyFont="1" applyBorder="1"/>
    <xf numFmtId="1" fontId="2" fillId="0" borderId="19" xfId="0" applyNumberFormat="1" applyFont="1" applyBorder="1"/>
    <xf numFmtId="164" fontId="2" fillId="0" borderId="19" xfId="0" applyNumberFormat="1" applyFont="1" applyBorder="1"/>
    <xf numFmtId="0" fontId="3" fillId="0" borderId="8" xfId="0" applyFont="1" applyBorder="1" applyAlignment="1">
      <alignment horizontal="center" vertical="center"/>
    </xf>
    <xf numFmtId="0" fontId="3" fillId="0" borderId="16" xfId="0" applyFont="1" applyBorder="1" applyAlignment="1">
      <alignment horizontal="center" vertical="center" wrapText="1"/>
    </xf>
    <xf numFmtId="0" fontId="3" fillId="0" borderId="2" xfId="0" applyFont="1" applyBorder="1" applyAlignment="1">
      <alignment horizontal="center" vertical="center" wrapText="1"/>
    </xf>
    <xf numFmtId="0" fontId="2" fillId="0" borderId="6" xfId="0" applyFont="1" applyBorder="1"/>
    <xf numFmtId="164" fontId="2" fillId="0" borderId="4" xfId="1" applyNumberFormat="1" applyFont="1" applyBorder="1"/>
    <xf numFmtId="0" fontId="2" fillId="0" borderId="15" xfId="0" applyFont="1" applyBorder="1"/>
    <xf numFmtId="164" fontId="2" fillId="0" borderId="19" xfId="1" applyNumberFormat="1" applyFont="1" applyBorder="1"/>
    <xf numFmtId="0" fontId="2" fillId="0" borderId="14" xfId="1" quotePrefix="1" applyNumberFormat="1" applyFont="1" applyBorder="1" applyAlignment="1">
      <alignment wrapText="1"/>
    </xf>
    <xf numFmtId="0" fontId="2" fillId="0" borderId="0" xfId="0" applyFont="1" applyAlignment="1"/>
    <xf numFmtId="164" fontId="2" fillId="0" borderId="22" xfId="1" applyNumberFormat="1" applyFont="1" applyBorder="1" applyAlignment="1"/>
    <xf numFmtId="164" fontId="2" fillId="0" borderId="5" xfId="1" applyNumberFormat="1" applyFont="1" applyBorder="1" applyAlignment="1"/>
    <xf numFmtId="164" fontId="2" fillId="0" borderId="23" xfId="1" applyNumberFormat="1" applyFont="1" applyBorder="1" applyAlignment="1"/>
    <xf numFmtId="164" fontId="2" fillId="0" borderId="3" xfId="1" applyNumberFormat="1" applyFont="1" applyBorder="1" applyAlignment="1"/>
    <xf numFmtId="164" fontId="2" fillId="0" borderId="17" xfId="1" applyNumberFormat="1" applyFont="1" applyBorder="1" applyAlignment="1"/>
    <xf numFmtId="0" fontId="2" fillId="0" borderId="6" xfId="0" applyFont="1" applyBorder="1" applyAlignment="1">
      <alignment horizontal="center" wrapText="1"/>
    </xf>
    <xf numFmtId="1" fontId="2" fillId="0" borderId="4" xfId="0" applyNumberFormat="1" applyFont="1" applyBorder="1" applyAlignment="1"/>
    <xf numFmtId="164" fontId="2" fillId="0" borderId="4" xfId="0" applyNumberFormat="1" applyFont="1" applyBorder="1" applyAlignment="1"/>
    <xf numFmtId="0" fontId="2" fillId="0" borderId="15" xfId="0" applyFont="1" applyBorder="1" applyAlignment="1">
      <alignment horizontal="center" wrapText="1"/>
    </xf>
    <xf numFmtId="164" fontId="2" fillId="0" borderId="19" xfId="0" applyNumberFormat="1" applyFont="1" applyBorder="1" applyAlignment="1"/>
    <xf numFmtId="0" fontId="3" fillId="0" borderId="0" xfId="0" applyFont="1" applyAlignment="1"/>
    <xf numFmtId="1" fontId="2" fillId="0" borderId="19" xfId="0" applyNumberFormat="1" applyFont="1" applyBorder="1" applyAlignment="1"/>
    <xf numFmtId="0" fontId="2" fillId="0" borderId="14" xfId="0" applyFont="1" applyBorder="1" applyAlignment="1"/>
    <xf numFmtId="0" fontId="3" fillId="0" borderId="0" xfId="0" applyFont="1" applyFill="1" applyBorder="1" applyAlignment="1">
      <alignment horizontal="center" wrapText="1"/>
    </xf>
    <xf numFmtId="0" fontId="3" fillId="0" borderId="3" xfId="0" applyFont="1" applyBorder="1" applyAlignment="1"/>
    <xf numFmtId="0" fontId="2" fillId="0" borderId="3" xfId="0" applyFont="1" applyBorder="1" applyAlignment="1"/>
    <xf numFmtId="0" fontId="3" fillId="0" borderId="10" xfId="0" applyFont="1" applyBorder="1" applyAlignment="1">
      <alignment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2" fillId="0" borderId="8" xfId="0" applyFont="1" applyBorder="1" applyAlignment="1"/>
    <xf numFmtId="1" fontId="2" fillId="0" borderId="16" xfId="0" applyNumberFormat="1" applyFont="1" applyBorder="1" applyAlignment="1"/>
    <xf numFmtId="1" fontId="2" fillId="0" borderId="2" xfId="0" applyNumberFormat="1" applyFont="1" applyBorder="1" applyAlignment="1"/>
    <xf numFmtId="0" fontId="2" fillId="0" borderId="15" xfId="0" applyFont="1" applyBorder="1" applyAlignment="1"/>
    <xf numFmtId="1" fontId="2" fillId="0" borderId="17" xfId="0" applyNumberFormat="1" applyFont="1" applyBorder="1" applyAlignment="1"/>
    <xf numFmtId="0" fontId="3" fillId="0" borderId="0" xfId="0" applyFont="1" applyBorder="1" applyAlignment="1">
      <alignment horizontal="center"/>
    </xf>
    <xf numFmtId="9" fontId="2" fillId="0" borderId="17" xfId="0" applyNumberFormat="1" applyFont="1" applyBorder="1" applyAlignment="1"/>
    <xf numFmtId="0" fontId="2" fillId="0" borderId="19" xfId="0" applyFont="1" applyBorder="1" applyAlignment="1"/>
    <xf numFmtId="0" fontId="3" fillId="0" borderId="29" xfId="0" applyFont="1" applyBorder="1" applyAlignment="1">
      <alignment wrapText="1"/>
    </xf>
    <xf numFmtId="0" fontId="2" fillId="0" borderId="13" xfId="0" applyFont="1" applyBorder="1" applyAlignment="1"/>
    <xf numFmtId="9" fontId="2" fillId="0" borderId="5" xfId="0" applyNumberFormat="1" applyFont="1" applyBorder="1" applyAlignment="1"/>
    <xf numFmtId="9" fontId="3" fillId="0" borderId="11" xfId="0" applyNumberFormat="1" applyFont="1" applyBorder="1" applyAlignment="1">
      <alignment horizontal="center"/>
    </xf>
    <xf numFmtId="0" fontId="2" fillId="0" borderId="30" xfId="0" applyFont="1" applyBorder="1" applyAlignment="1"/>
    <xf numFmtId="0" fontId="2" fillId="0" borderId="31" xfId="0" applyFont="1" applyBorder="1" applyAlignment="1"/>
    <xf numFmtId="164" fontId="8" fillId="0" borderId="4" xfId="1" applyNumberFormat="1" applyFont="1" applyBorder="1" applyAlignment="1"/>
    <xf numFmtId="0" fontId="8" fillId="0" borderId="14" xfId="1" quotePrefix="1" applyNumberFormat="1" applyFont="1" applyBorder="1" applyAlignment="1">
      <alignment wrapText="1"/>
    </xf>
    <xf numFmtId="0" fontId="8" fillId="0" borderId="4" xfId="1" applyNumberFormat="1" applyFont="1" applyBorder="1" applyAlignment="1">
      <alignment vertical="center" wrapText="1"/>
    </xf>
    <xf numFmtId="0" fontId="8" fillId="0" borderId="19" xfId="1" applyNumberFormat="1" applyFont="1" applyBorder="1" applyAlignment="1">
      <alignment wrapText="1"/>
    </xf>
    <xf numFmtId="164" fontId="7" fillId="0" borderId="23" xfId="1" applyNumberFormat="1" applyFont="1" applyBorder="1" applyAlignment="1">
      <alignment vertical="center"/>
    </xf>
    <xf numFmtId="164" fontId="7" fillId="0" borderId="3" xfId="1" applyNumberFormat="1" applyFont="1" applyBorder="1" applyAlignment="1">
      <alignment vertical="center"/>
    </xf>
    <xf numFmtId="164" fontId="7" fillId="0" borderId="5" xfId="1" applyNumberFormat="1" applyFont="1" applyBorder="1" applyAlignment="1">
      <alignment vertical="center"/>
    </xf>
    <xf numFmtId="164" fontId="10" fillId="0" borderId="5" xfId="1" applyNumberFormat="1" applyFont="1" applyBorder="1" applyAlignment="1">
      <alignment vertical="center"/>
    </xf>
    <xf numFmtId="164" fontId="7" fillId="0" borderId="26" xfId="1" applyNumberFormat="1" applyFont="1" applyBorder="1" applyAlignment="1">
      <alignment vertical="center"/>
    </xf>
    <xf numFmtId="164" fontId="7" fillId="0" borderId="17" xfId="1" applyNumberFormat="1" applyFont="1" applyBorder="1" applyAlignment="1">
      <alignment vertical="center"/>
    </xf>
    <xf numFmtId="164" fontId="7" fillId="0" borderId="28" xfId="1" applyNumberFormat="1" applyFont="1" applyBorder="1" applyAlignment="1">
      <alignment vertical="center"/>
    </xf>
    <xf numFmtId="0" fontId="3" fillId="0" borderId="27" xfId="0" applyFont="1" applyFill="1" applyBorder="1" applyAlignment="1">
      <alignment horizontal="left" wrapText="1"/>
    </xf>
    <xf numFmtId="0" fontId="3" fillId="0" borderId="24" xfId="0" applyFont="1" applyFill="1" applyBorder="1" applyAlignment="1">
      <alignment horizontal="left" wrapText="1"/>
    </xf>
    <xf numFmtId="0" fontId="6" fillId="0" borderId="21" xfId="0" applyFont="1" applyFill="1" applyBorder="1" applyAlignment="1">
      <alignment horizontal="center" vertical="center"/>
    </xf>
    <xf numFmtId="0" fontId="6" fillId="0" borderId="2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11" fillId="0"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2" fillId="0" borderId="0" xfId="0" applyFont="1" applyAlignment="1">
      <alignment vertical="center" wrapText="1"/>
    </xf>
    <xf numFmtId="0" fontId="5" fillId="0" borderId="0" xfId="0" applyFont="1" applyAlignment="1">
      <alignment wrapText="1"/>
    </xf>
    <xf numFmtId="0" fontId="3"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97"/>
  <sheetViews>
    <sheetView topLeftCell="A7" workbookViewId="0">
      <selection activeCell="D6" sqref="D6"/>
    </sheetView>
  </sheetViews>
  <sheetFormatPr baseColWidth="10" defaultRowHeight="16.5" x14ac:dyDescent="0.3"/>
  <cols>
    <col min="1" max="1" width="44.85546875" style="1" customWidth="1"/>
    <col min="2" max="2" width="20.28515625" style="1" customWidth="1"/>
    <col min="3" max="3" width="16.7109375" style="1" customWidth="1"/>
    <col min="4" max="4" width="17.140625" style="1" customWidth="1"/>
    <col min="5" max="5" width="16.5703125" style="1" customWidth="1"/>
    <col min="6" max="6" width="16.85546875" style="1" customWidth="1"/>
    <col min="7" max="7" width="15.140625" style="1" bestFit="1" customWidth="1"/>
    <col min="8" max="16384" width="11.42578125" style="1"/>
  </cols>
  <sheetData>
    <row r="2" spans="1:8" ht="17.25" thickBot="1" x14ac:dyDescent="0.35"/>
    <row r="3" spans="1:8" ht="49.5" x14ac:dyDescent="0.3">
      <c r="A3" s="39" t="s">
        <v>0</v>
      </c>
      <c r="B3" s="40" t="s">
        <v>10</v>
      </c>
      <c r="C3" s="40" t="s">
        <v>11</v>
      </c>
      <c r="D3" s="40" t="s">
        <v>12</v>
      </c>
      <c r="E3" s="40" t="s">
        <v>13</v>
      </c>
      <c r="F3" s="40" t="s">
        <v>14</v>
      </c>
      <c r="G3" s="41" t="s">
        <v>15</v>
      </c>
    </row>
    <row r="4" spans="1:8" x14ac:dyDescent="0.3">
      <c r="A4" s="42" t="s">
        <v>5</v>
      </c>
      <c r="B4" s="3">
        <v>8776262</v>
      </c>
      <c r="C4" s="3">
        <v>9395759</v>
      </c>
      <c r="D4" s="3">
        <v>9426247</v>
      </c>
      <c r="E4" s="3">
        <v>9130406</v>
      </c>
      <c r="F4" s="3">
        <v>8776259</v>
      </c>
      <c r="G4" s="43">
        <v>8776262</v>
      </c>
      <c r="H4" s="4"/>
    </row>
    <row r="5" spans="1:8" x14ac:dyDescent="0.3">
      <c r="A5" s="42" t="s">
        <v>6</v>
      </c>
      <c r="B5" s="3">
        <v>4799245</v>
      </c>
      <c r="C5" s="3">
        <v>5138015</v>
      </c>
      <c r="D5" s="3">
        <v>5154721</v>
      </c>
      <c r="E5" s="3">
        <v>4992909</v>
      </c>
      <c r="F5" s="3">
        <v>4799245</v>
      </c>
      <c r="G5" s="43">
        <v>4855706</v>
      </c>
      <c r="H5" s="4"/>
    </row>
    <row r="6" spans="1:8" x14ac:dyDescent="0.3">
      <c r="A6" s="42" t="s">
        <v>3</v>
      </c>
      <c r="B6" s="3">
        <v>51148873</v>
      </c>
      <c r="C6" s="3">
        <v>54759378</v>
      </c>
      <c r="D6" s="3">
        <v>54937368</v>
      </c>
      <c r="E6" s="3">
        <v>53212870</v>
      </c>
      <c r="F6" s="3">
        <v>51148874</v>
      </c>
      <c r="G6" s="43">
        <v>51148873</v>
      </c>
      <c r="H6" s="4"/>
    </row>
    <row r="7" spans="1:8" x14ac:dyDescent="0.3">
      <c r="A7" s="42" t="s">
        <v>2</v>
      </c>
      <c r="B7" s="3">
        <v>99696</v>
      </c>
      <c r="C7" s="3">
        <v>106731</v>
      </c>
      <c r="D7" s="3">
        <v>107097</v>
      </c>
      <c r="E7" s="3">
        <v>103717</v>
      </c>
      <c r="F7" s="3">
        <v>99696</v>
      </c>
      <c r="G7" s="43">
        <v>102040</v>
      </c>
      <c r="H7" s="4"/>
    </row>
    <row r="8" spans="1:8" x14ac:dyDescent="0.3">
      <c r="A8" s="42" t="s">
        <v>4</v>
      </c>
      <c r="B8" s="3">
        <v>40993803</v>
      </c>
      <c r="C8" s="3">
        <v>43887483</v>
      </c>
      <c r="D8" s="3">
        <v>44030236</v>
      </c>
      <c r="E8" s="3">
        <v>42648022</v>
      </c>
      <c r="F8" s="3">
        <v>40993803</v>
      </c>
      <c r="G8" s="43">
        <v>41476080</v>
      </c>
      <c r="H8" s="4"/>
    </row>
    <row r="9" spans="1:8" ht="17.25" thickBot="1" x14ac:dyDescent="0.35">
      <c r="A9" s="44" t="s">
        <v>1</v>
      </c>
      <c r="B9" s="13">
        <v>105817879</v>
      </c>
      <c r="C9" s="13">
        <v>113287366</v>
      </c>
      <c r="D9" s="13">
        <v>113655669</v>
      </c>
      <c r="E9" s="13">
        <v>110087924</v>
      </c>
      <c r="F9" s="13">
        <v>105817877</v>
      </c>
      <c r="G9" s="45">
        <v>106358961</v>
      </c>
      <c r="H9" s="4"/>
    </row>
    <row r="11" spans="1:8" x14ac:dyDescent="0.3">
      <c r="A11" s="1" t="s">
        <v>33</v>
      </c>
    </row>
    <row r="12" spans="1:8" x14ac:dyDescent="0.3">
      <c r="A12" s="1" t="s">
        <v>34</v>
      </c>
    </row>
    <row r="13" spans="1:8" x14ac:dyDescent="0.3">
      <c r="A13" s="1" t="s">
        <v>35</v>
      </c>
    </row>
    <row r="14" spans="1:8" x14ac:dyDescent="0.3">
      <c r="A14" s="1" t="s">
        <v>13</v>
      </c>
    </row>
    <row r="18" spans="1:5" ht="17.25" thickBot="1" x14ac:dyDescent="0.35"/>
    <row r="19" spans="1:5" x14ac:dyDescent="0.3">
      <c r="A19" s="5" t="s">
        <v>18</v>
      </c>
      <c r="B19" s="6" t="s">
        <v>16</v>
      </c>
      <c r="C19" s="7" t="s">
        <v>17</v>
      </c>
      <c r="E19" s="8" t="s">
        <v>23</v>
      </c>
    </row>
    <row r="20" spans="1:5" x14ac:dyDescent="0.3">
      <c r="A20" s="9" t="s">
        <v>14</v>
      </c>
      <c r="B20" s="3">
        <v>8776259</v>
      </c>
      <c r="C20" s="10">
        <v>120</v>
      </c>
    </row>
    <row r="21" spans="1:5" x14ac:dyDescent="0.3">
      <c r="A21" s="9" t="s">
        <v>10</v>
      </c>
      <c r="B21" s="3">
        <v>8776262</v>
      </c>
      <c r="C21" s="11">
        <f>(120*$B$20)/B21</f>
        <v>119.99995898025834</v>
      </c>
    </row>
    <row r="22" spans="1:5" x14ac:dyDescent="0.3">
      <c r="A22" s="9" t="s">
        <v>15</v>
      </c>
      <c r="B22" s="3">
        <v>8776262</v>
      </c>
      <c r="C22" s="11">
        <f>(120*$B$20)/B22</f>
        <v>119.99995898025834</v>
      </c>
    </row>
    <row r="23" spans="1:5" x14ac:dyDescent="0.3">
      <c r="A23" s="9" t="s">
        <v>13</v>
      </c>
      <c r="B23" s="3">
        <v>9130406</v>
      </c>
      <c r="C23" s="11">
        <f>(120*$B$20)/B23</f>
        <v>115.34548189861437</v>
      </c>
    </row>
    <row r="24" spans="1:5" x14ac:dyDescent="0.3">
      <c r="A24" s="9" t="s">
        <v>11</v>
      </c>
      <c r="B24" s="3">
        <v>9395759</v>
      </c>
      <c r="C24" s="11">
        <f>(120*$B$20)/B24</f>
        <v>112.08791966673475</v>
      </c>
    </row>
    <row r="25" spans="1:5" ht="17.25" thickBot="1" x14ac:dyDescent="0.35">
      <c r="A25" s="12" t="s">
        <v>12</v>
      </c>
      <c r="B25" s="13">
        <v>9426247</v>
      </c>
      <c r="C25" s="38">
        <f>(120*$B$20)/B25</f>
        <v>111.7253855113281</v>
      </c>
    </row>
    <row r="27" spans="1:5" ht="17.25" thickBot="1" x14ac:dyDescent="0.35"/>
    <row r="28" spans="1:5" x14ac:dyDescent="0.3">
      <c r="A28" s="5" t="s">
        <v>19</v>
      </c>
      <c r="B28" s="6" t="s">
        <v>16</v>
      </c>
      <c r="C28" s="7" t="s">
        <v>17</v>
      </c>
      <c r="E28" s="14" t="s">
        <v>8</v>
      </c>
    </row>
    <row r="29" spans="1:5" x14ac:dyDescent="0.3">
      <c r="A29" s="9" t="s">
        <v>10</v>
      </c>
      <c r="B29" s="3">
        <v>4799245</v>
      </c>
      <c r="C29" s="10">
        <v>10</v>
      </c>
    </row>
    <row r="30" spans="1:5" x14ac:dyDescent="0.3">
      <c r="A30" s="9" t="s">
        <v>14</v>
      </c>
      <c r="B30" s="3">
        <v>4799245</v>
      </c>
      <c r="C30" s="10">
        <f>+(10*$B$29)/B30</f>
        <v>10</v>
      </c>
    </row>
    <row r="31" spans="1:5" x14ac:dyDescent="0.3">
      <c r="A31" s="9" t="s">
        <v>15</v>
      </c>
      <c r="B31" s="3">
        <v>4855706</v>
      </c>
      <c r="C31" s="10">
        <f>+(10*$B$29)/B31</f>
        <v>9.8837223670461096</v>
      </c>
    </row>
    <row r="32" spans="1:5" x14ac:dyDescent="0.3">
      <c r="A32" s="9" t="s">
        <v>13</v>
      </c>
      <c r="B32" s="3">
        <v>4992909</v>
      </c>
      <c r="C32" s="10">
        <f>+(10*$B$29)/B32</f>
        <v>9.6121219112945973</v>
      </c>
    </row>
    <row r="33" spans="1:7" x14ac:dyDescent="0.3">
      <c r="A33" s="9" t="s">
        <v>11</v>
      </c>
      <c r="B33" s="3">
        <v>5138015</v>
      </c>
      <c r="C33" s="10">
        <f>+(10*$B$29)/B33</f>
        <v>9.3406597684125092</v>
      </c>
    </row>
    <row r="34" spans="1:7" ht="17.25" thickBot="1" x14ac:dyDescent="0.35">
      <c r="A34" s="12" t="s">
        <v>12</v>
      </c>
      <c r="B34" s="13">
        <v>5154721</v>
      </c>
      <c r="C34" s="37">
        <f>+(10*$B$29)/B34</f>
        <v>9.3103875069087145</v>
      </c>
    </row>
    <row r="36" spans="1:7" ht="17.25" thickBot="1" x14ac:dyDescent="0.35"/>
    <row r="37" spans="1:7" ht="17.25" thickBot="1" x14ac:dyDescent="0.35">
      <c r="A37" s="15" t="s">
        <v>20</v>
      </c>
      <c r="B37" s="16" t="s">
        <v>16</v>
      </c>
      <c r="C37" s="17" t="s">
        <v>17</v>
      </c>
    </row>
    <row r="38" spans="1:7" x14ac:dyDescent="0.3">
      <c r="A38" s="18" t="s">
        <v>10</v>
      </c>
      <c r="B38" s="19">
        <v>4799245</v>
      </c>
      <c r="C38" s="20">
        <v>120</v>
      </c>
      <c r="D38" s="21"/>
      <c r="E38" s="14" t="s">
        <v>7</v>
      </c>
      <c r="F38" s="21"/>
      <c r="G38" s="21"/>
    </row>
    <row r="39" spans="1:7" x14ac:dyDescent="0.3">
      <c r="A39" s="9" t="s">
        <v>14</v>
      </c>
      <c r="B39" s="3">
        <v>4799245</v>
      </c>
      <c r="C39" s="11">
        <f>+($C$38*$B$38)/B39</f>
        <v>120</v>
      </c>
    </row>
    <row r="40" spans="1:7" x14ac:dyDescent="0.3">
      <c r="A40" s="9" t="s">
        <v>15</v>
      </c>
      <c r="B40" s="3">
        <v>4855706</v>
      </c>
      <c r="C40" s="11">
        <f>+($C$38*$B$38)/B40</f>
        <v>118.60466840455332</v>
      </c>
    </row>
    <row r="41" spans="1:7" x14ac:dyDescent="0.3">
      <c r="A41" s="9" t="s">
        <v>13</v>
      </c>
      <c r="B41" s="3">
        <v>4992909</v>
      </c>
      <c r="C41" s="11">
        <f>+($C$38*$B$38)/B41</f>
        <v>115.34546293553518</v>
      </c>
    </row>
    <row r="42" spans="1:7" x14ac:dyDescent="0.3">
      <c r="A42" s="9" t="s">
        <v>11</v>
      </c>
      <c r="B42" s="3">
        <v>5138015</v>
      </c>
      <c r="C42" s="11">
        <f>+($C$38*$B$38)/B42</f>
        <v>112.08791722095012</v>
      </c>
    </row>
    <row r="43" spans="1:7" ht="17.25" thickBot="1" x14ac:dyDescent="0.35">
      <c r="A43" s="12" t="s">
        <v>12</v>
      </c>
      <c r="B43" s="13">
        <v>5154721</v>
      </c>
      <c r="C43" s="11">
        <f>+($C$38*$B$38)/B43</f>
        <v>111.72465008290459</v>
      </c>
    </row>
    <row r="45" spans="1:7" ht="17.25" thickBot="1" x14ac:dyDescent="0.35"/>
    <row r="46" spans="1:7" x14ac:dyDescent="0.3">
      <c r="A46" s="5" t="s">
        <v>21</v>
      </c>
      <c r="B46" s="6" t="s">
        <v>16</v>
      </c>
      <c r="C46" s="7" t="s">
        <v>17</v>
      </c>
      <c r="E46" s="8" t="s">
        <v>24</v>
      </c>
    </row>
    <row r="47" spans="1:7" x14ac:dyDescent="0.3">
      <c r="A47" s="9" t="s">
        <v>10</v>
      </c>
      <c r="B47" s="3">
        <v>99696</v>
      </c>
      <c r="C47" s="22">
        <v>20</v>
      </c>
    </row>
    <row r="48" spans="1:7" x14ac:dyDescent="0.3">
      <c r="A48" s="9" t="s">
        <v>14</v>
      </c>
      <c r="B48" s="3">
        <v>99696</v>
      </c>
      <c r="C48" s="11">
        <f>+($C$47*$B$47)/B48</f>
        <v>20</v>
      </c>
    </row>
    <row r="49" spans="1:5" x14ac:dyDescent="0.3">
      <c r="A49" s="9" t="s">
        <v>15</v>
      </c>
      <c r="B49" s="3">
        <v>102040</v>
      </c>
      <c r="C49" s="11">
        <f>+($C$47*$B$47)/B49</f>
        <v>19.540572324578598</v>
      </c>
    </row>
    <row r="50" spans="1:5" x14ac:dyDescent="0.3">
      <c r="A50" s="9" t="s">
        <v>13</v>
      </c>
      <c r="B50" s="3">
        <v>103717</v>
      </c>
      <c r="C50" s="11">
        <f>+($C$47*$B$47)/B50</f>
        <v>19.224620843256169</v>
      </c>
    </row>
    <row r="51" spans="1:5" x14ac:dyDescent="0.3">
      <c r="A51" s="9" t="s">
        <v>11</v>
      </c>
      <c r="B51" s="3">
        <v>106731</v>
      </c>
      <c r="C51" s="11">
        <f>+($C$47*$B$47)/B51</f>
        <v>18.681732580037664</v>
      </c>
    </row>
    <row r="52" spans="1:5" ht="17.25" thickBot="1" x14ac:dyDescent="0.35">
      <c r="A52" s="12" t="s">
        <v>12</v>
      </c>
      <c r="B52" s="13">
        <v>107097</v>
      </c>
      <c r="C52" s="11">
        <f>+($C$47*$B$47)/B52</f>
        <v>18.61788845625928</v>
      </c>
    </row>
    <row r="54" spans="1:5" ht="17.25" thickBot="1" x14ac:dyDescent="0.35"/>
    <row r="55" spans="1:5" ht="17.25" thickBot="1" x14ac:dyDescent="0.35">
      <c r="A55" s="15" t="s">
        <v>22</v>
      </c>
      <c r="B55" s="16" t="s">
        <v>16</v>
      </c>
      <c r="C55" s="17" t="s">
        <v>17</v>
      </c>
    </row>
    <row r="56" spans="1:5" x14ac:dyDescent="0.3">
      <c r="A56" s="18" t="s">
        <v>10</v>
      </c>
      <c r="B56" s="19">
        <v>40993803</v>
      </c>
      <c r="C56" s="23">
        <v>40</v>
      </c>
      <c r="E56" s="14" t="s">
        <v>9</v>
      </c>
    </row>
    <row r="57" spans="1:5" x14ac:dyDescent="0.3">
      <c r="A57" s="9" t="s">
        <v>14</v>
      </c>
      <c r="B57" s="3">
        <v>40993803</v>
      </c>
      <c r="C57" s="11">
        <f>+($C$56*$B$56)/B57</f>
        <v>40</v>
      </c>
    </row>
    <row r="58" spans="1:5" x14ac:dyDescent="0.3">
      <c r="A58" s="9" t="s">
        <v>15</v>
      </c>
      <c r="B58" s="3">
        <v>41476080</v>
      </c>
      <c r="C58" s="11">
        <f>+($C$56*$B$56)/B58</f>
        <v>39.534886614164115</v>
      </c>
    </row>
    <row r="59" spans="1:5" x14ac:dyDescent="0.3">
      <c r="A59" s="9" t="s">
        <v>13</v>
      </c>
      <c r="B59" s="3">
        <v>42648022</v>
      </c>
      <c r="C59" s="11">
        <f>+($C$56*$B$56)/B59</f>
        <v>38.448491702616359</v>
      </c>
    </row>
    <row r="60" spans="1:5" x14ac:dyDescent="0.3">
      <c r="A60" s="9" t="s">
        <v>11</v>
      </c>
      <c r="B60" s="3">
        <v>43887483</v>
      </c>
      <c r="C60" s="11">
        <f>+($C$56*$B$56)/B60</f>
        <v>37.362637542918556</v>
      </c>
    </row>
    <row r="61" spans="1:5" ht="17.25" thickBot="1" x14ac:dyDescent="0.35">
      <c r="A61" s="12" t="s">
        <v>12</v>
      </c>
      <c r="B61" s="13">
        <v>44030236</v>
      </c>
      <c r="C61" s="11">
        <f>+($C$56*$B$56)/B61</f>
        <v>37.241501953339515</v>
      </c>
    </row>
    <row r="63" spans="1:5" x14ac:dyDescent="0.3">
      <c r="A63" s="24" t="s">
        <v>31</v>
      </c>
    </row>
    <row r="64" spans="1:5" ht="17.25" thickBot="1" x14ac:dyDescent="0.35"/>
    <row r="65" spans="1:7" s="27" customFormat="1" ht="33" x14ac:dyDescent="0.3">
      <c r="A65" s="25" t="s">
        <v>30</v>
      </c>
      <c r="B65" s="26" t="s">
        <v>17</v>
      </c>
      <c r="C65" s="26" t="s">
        <v>27</v>
      </c>
    </row>
    <row r="66" spans="1:7" x14ac:dyDescent="0.3">
      <c r="A66" s="28" t="s">
        <v>10</v>
      </c>
      <c r="B66" s="29">
        <f>+C20+C29+C38+C47+C56</f>
        <v>310</v>
      </c>
      <c r="C66" s="29">
        <v>300</v>
      </c>
      <c r="E66" s="28" t="s">
        <v>26</v>
      </c>
      <c r="F66" s="2"/>
    </row>
    <row r="67" spans="1:7" x14ac:dyDescent="0.3">
      <c r="A67" s="28" t="s">
        <v>14</v>
      </c>
      <c r="B67" s="29">
        <f t="shared" ref="B67:B71" si="0">+C21+C30+C39+C48+C57</f>
        <v>309.99995898025833</v>
      </c>
      <c r="C67" s="29">
        <v>300</v>
      </c>
      <c r="E67" s="30">
        <v>300</v>
      </c>
      <c r="F67" s="30">
        <v>310</v>
      </c>
    </row>
    <row r="68" spans="1:7" x14ac:dyDescent="0.3">
      <c r="A68" s="2" t="s">
        <v>15</v>
      </c>
      <c r="B68" s="31">
        <f t="shared" si="0"/>
        <v>307.56380869060047</v>
      </c>
      <c r="C68" s="31">
        <v>298</v>
      </c>
      <c r="E68" s="3">
        <f>+(F68*E67)/F67</f>
        <v>279.30949694587764</v>
      </c>
      <c r="F68" s="3">
        <f>+B71</f>
        <v>288.61981351074019</v>
      </c>
    </row>
    <row r="69" spans="1:7" x14ac:dyDescent="0.3">
      <c r="A69" s="2" t="s">
        <v>13</v>
      </c>
      <c r="B69" s="31">
        <f t="shared" si="0"/>
        <v>297.97617929131667</v>
      </c>
      <c r="C69" s="31">
        <v>288</v>
      </c>
    </row>
    <row r="70" spans="1:7" x14ac:dyDescent="0.3">
      <c r="A70" s="2" t="s">
        <v>11</v>
      </c>
      <c r="B70" s="31">
        <f t="shared" si="0"/>
        <v>289.56086677905364</v>
      </c>
      <c r="C70" s="31">
        <v>280</v>
      </c>
    </row>
    <row r="71" spans="1:7" x14ac:dyDescent="0.3">
      <c r="A71" s="2" t="s">
        <v>12</v>
      </c>
      <c r="B71" s="31">
        <f t="shared" si="0"/>
        <v>288.61981351074019</v>
      </c>
      <c r="C71" s="31">
        <v>279</v>
      </c>
    </row>
    <row r="75" spans="1:7" x14ac:dyDescent="0.3">
      <c r="A75" s="1" t="s">
        <v>25</v>
      </c>
    </row>
    <row r="77" spans="1:7" ht="72.75" customHeight="1" x14ac:dyDescent="0.3">
      <c r="A77" s="101" t="s">
        <v>32</v>
      </c>
      <c r="B77" s="101"/>
      <c r="C77" s="101"/>
      <c r="D77" s="101"/>
      <c r="E77" s="101"/>
      <c r="F77" s="101"/>
      <c r="G77" s="101"/>
    </row>
    <row r="81" spans="1:3" ht="17.25" thickBot="1" x14ac:dyDescent="0.35">
      <c r="A81" s="32" t="s">
        <v>28</v>
      </c>
    </row>
    <row r="82" spans="1:3" x14ac:dyDescent="0.3">
      <c r="A82" s="25" t="s">
        <v>30</v>
      </c>
      <c r="B82" s="33" t="s">
        <v>29</v>
      </c>
      <c r="C82" s="32" t="s">
        <v>17</v>
      </c>
    </row>
    <row r="83" spans="1:3" x14ac:dyDescent="0.3">
      <c r="A83" s="2" t="s">
        <v>10</v>
      </c>
      <c r="B83" s="34">
        <v>0.06</v>
      </c>
      <c r="C83" s="2">
        <v>300</v>
      </c>
    </row>
    <row r="84" spans="1:3" x14ac:dyDescent="0.3">
      <c r="A84" s="2" t="s">
        <v>14</v>
      </c>
      <c r="B84" s="34">
        <v>0.06</v>
      </c>
      <c r="C84" s="2">
        <v>300</v>
      </c>
    </row>
    <row r="85" spans="1:3" x14ac:dyDescent="0.3">
      <c r="A85" s="2" t="s">
        <v>15</v>
      </c>
      <c r="B85" s="34">
        <v>0.06</v>
      </c>
      <c r="C85" s="2">
        <v>300</v>
      </c>
    </row>
    <row r="86" spans="1:3" x14ac:dyDescent="0.3">
      <c r="A86" s="2" t="s">
        <v>13</v>
      </c>
      <c r="B86" s="34">
        <v>0.06</v>
      </c>
      <c r="C86" s="2">
        <v>300</v>
      </c>
    </row>
    <row r="87" spans="1:3" x14ac:dyDescent="0.3">
      <c r="A87" s="2" t="s">
        <v>11</v>
      </c>
      <c r="B87" s="34">
        <v>0.06</v>
      </c>
      <c r="C87" s="2">
        <v>300</v>
      </c>
    </row>
    <row r="88" spans="1:3" x14ac:dyDescent="0.3">
      <c r="A88" s="2" t="s">
        <v>12</v>
      </c>
      <c r="B88" s="34">
        <v>0.06</v>
      </c>
      <c r="C88" s="2">
        <v>300</v>
      </c>
    </row>
    <row r="90" spans="1:3" ht="17.25" thickBot="1" x14ac:dyDescent="0.35"/>
    <row r="91" spans="1:3" x14ac:dyDescent="0.3">
      <c r="A91" s="35" t="s">
        <v>30</v>
      </c>
      <c r="B91" s="32" t="s">
        <v>17</v>
      </c>
    </row>
    <row r="92" spans="1:3" x14ac:dyDescent="0.3">
      <c r="A92" s="36" t="s">
        <v>10</v>
      </c>
      <c r="B92" s="31">
        <f>+C66+C83</f>
        <v>600</v>
      </c>
    </row>
    <row r="93" spans="1:3" x14ac:dyDescent="0.3">
      <c r="A93" s="36" t="s">
        <v>14</v>
      </c>
      <c r="B93" s="31">
        <f t="shared" ref="B93:B97" si="1">+C67+C84</f>
        <v>600</v>
      </c>
    </row>
    <row r="94" spans="1:3" x14ac:dyDescent="0.3">
      <c r="A94" s="36" t="s">
        <v>15</v>
      </c>
      <c r="B94" s="31">
        <f t="shared" si="1"/>
        <v>598</v>
      </c>
    </row>
    <row r="95" spans="1:3" x14ac:dyDescent="0.3">
      <c r="A95" s="36" t="s">
        <v>13</v>
      </c>
      <c r="B95" s="31">
        <f t="shared" si="1"/>
        <v>588</v>
      </c>
    </row>
    <row r="96" spans="1:3" x14ac:dyDescent="0.3">
      <c r="A96" s="36" t="s">
        <v>11</v>
      </c>
      <c r="B96" s="31">
        <f t="shared" si="1"/>
        <v>580</v>
      </c>
    </row>
    <row r="97" spans="1:2" x14ac:dyDescent="0.3">
      <c r="A97" s="36" t="s">
        <v>12</v>
      </c>
      <c r="B97" s="31">
        <f t="shared" si="1"/>
        <v>579</v>
      </c>
    </row>
  </sheetData>
  <sortState ref="A49:C54">
    <sortCondition ref="B49:B54"/>
  </sortState>
  <mergeCells count="1">
    <mergeCell ref="A77:G77"/>
  </mergeCells>
  <pageMargins left="0.70866141732283472" right="0.70866141732283472" top="0.74803149606299213" bottom="0.74803149606299213" header="0.31496062992125984" footer="0.31496062992125984"/>
  <pageSetup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
  <sheetViews>
    <sheetView tabSelected="1" topLeftCell="A51" workbookViewId="0">
      <selection sqref="A1:H57"/>
    </sheetView>
  </sheetViews>
  <sheetFormatPr baseColWidth="10" defaultRowHeight="16.5" x14ac:dyDescent="0.3"/>
  <cols>
    <col min="1" max="1" width="44.85546875" style="47" customWidth="1"/>
    <col min="2" max="2" width="20.85546875" style="47" bestFit="1" customWidth="1"/>
    <col min="3" max="3" width="16.7109375" style="47" bestFit="1" customWidth="1"/>
    <col min="4" max="4" width="14.140625" style="47" customWidth="1"/>
    <col min="5" max="5" width="12.85546875" style="47" customWidth="1"/>
    <col min="6" max="6" width="11.28515625" style="47" bestFit="1" customWidth="1"/>
    <col min="7" max="7" width="12.28515625" style="47" bestFit="1" customWidth="1"/>
    <col min="8" max="8" width="79.140625" style="47" customWidth="1"/>
    <col min="9" max="9" width="23.5703125" style="47" customWidth="1"/>
    <col min="10" max="16384" width="11.42578125" style="47"/>
  </cols>
  <sheetData>
    <row r="1" spans="1:8" x14ac:dyDescent="0.3">
      <c r="A1" s="103" t="s">
        <v>43</v>
      </c>
      <c r="B1" s="103"/>
      <c r="C1" s="103"/>
      <c r="D1" s="103"/>
      <c r="E1" s="103"/>
      <c r="F1" s="103"/>
      <c r="G1" s="103"/>
      <c r="H1" s="103"/>
    </row>
    <row r="2" spans="1:8" x14ac:dyDescent="0.3">
      <c r="A2" s="103" t="s">
        <v>38</v>
      </c>
      <c r="B2" s="103"/>
      <c r="C2" s="103"/>
      <c r="D2" s="103"/>
      <c r="E2" s="103"/>
      <c r="F2" s="103"/>
      <c r="G2" s="103"/>
      <c r="H2" s="103"/>
    </row>
    <row r="5" spans="1:8" ht="17.25" thickBot="1" x14ac:dyDescent="0.35"/>
    <row r="6" spans="1:8" ht="50.25" thickBot="1" x14ac:dyDescent="0.35">
      <c r="A6" s="94" t="s">
        <v>0</v>
      </c>
      <c r="B6" s="95" t="s">
        <v>5</v>
      </c>
      <c r="C6" s="96" t="s">
        <v>6</v>
      </c>
      <c r="D6" s="96" t="s">
        <v>3</v>
      </c>
      <c r="E6" s="96" t="s">
        <v>2</v>
      </c>
      <c r="F6" s="97" t="s">
        <v>4</v>
      </c>
      <c r="G6" s="97" t="s">
        <v>36</v>
      </c>
      <c r="H6" s="98" t="s">
        <v>37</v>
      </c>
    </row>
    <row r="7" spans="1:8" hidden="1" x14ac:dyDescent="0.3">
      <c r="A7" s="92" t="s">
        <v>10</v>
      </c>
      <c r="B7" s="48">
        <v>8776262</v>
      </c>
      <c r="C7" s="49">
        <v>4799245</v>
      </c>
      <c r="D7" s="49">
        <v>51148873</v>
      </c>
      <c r="E7" s="49">
        <v>99696</v>
      </c>
      <c r="F7" s="49">
        <v>40993803</v>
      </c>
      <c r="G7" s="49">
        <f t="shared" ref="G7:G12" si="0">SUM(B7:F7)</f>
        <v>105817879</v>
      </c>
      <c r="H7" s="46" t="s">
        <v>40</v>
      </c>
    </row>
    <row r="8" spans="1:8" hidden="1" x14ac:dyDescent="0.3">
      <c r="A8" s="93" t="s">
        <v>11</v>
      </c>
      <c r="B8" s="50">
        <v>9395759</v>
      </c>
      <c r="C8" s="51">
        <v>5138015</v>
      </c>
      <c r="D8" s="51">
        <v>54759378</v>
      </c>
      <c r="E8" s="51">
        <v>106731</v>
      </c>
      <c r="F8" s="51">
        <v>43887483</v>
      </c>
      <c r="G8" s="49">
        <f t="shared" si="0"/>
        <v>113287366</v>
      </c>
      <c r="H8" s="46" t="s">
        <v>41</v>
      </c>
    </row>
    <row r="9" spans="1:8" ht="18.75" x14ac:dyDescent="0.3">
      <c r="A9" s="99" t="s">
        <v>12</v>
      </c>
      <c r="B9" s="85">
        <v>9426247</v>
      </c>
      <c r="C9" s="86">
        <v>5154721</v>
      </c>
      <c r="D9" s="86">
        <v>54937368</v>
      </c>
      <c r="E9" s="86">
        <v>107097</v>
      </c>
      <c r="F9" s="86">
        <v>44030236</v>
      </c>
      <c r="G9" s="87">
        <f t="shared" si="0"/>
        <v>113655669</v>
      </c>
      <c r="H9" s="81"/>
    </row>
    <row r="10" spans="1:8" ht="18.75" hidden="1" x14ac:dyDescent="0.3">
      <c r="A10" s="99" t="s">
        <v>13</v>
      </c>
      <c r="B10" s="85">
        <v>8776259</v>
      </c>
      <c r="C10" s="86">
        <v>4992909</v>
      </c>
      <c r="D10" s="86">
        <v>53212870</v>
      </c>
      <c r="E10" s="86">
        <v>103717</v>
      </c>
      <c r="F10" s="86">
        <v>42648022</v>
      </c>
      <c r="G10" s="88">
        <f t="shared" si="0"/>
        <v>109733777</v>
      </c>
      <c r="H10" s="82" t="s">
        <v>41</v>
      </c>
    </row>
    <row r="11" spans="1:8" ht="180" x14ac:dyDescent="0.3">
      <c r="A11" s="99" t="s">
        <v>14</v>
      </c>
      <c r="B11" s="85">
        <v>8776259</v>
      </c>
      <c r="C11" s="86">
        <v>4799245</v>
      </c>
      <c r="D11" s="86">
        <v>51148874</v>
      </c>
      <c r="E11" s="86">
        <v>99696</v>
      </c>
      <c r="F11" s="86">
        <v>40993803</v>
      </c>
      <c r="G11" s="87">
        <f t="shared" si="0"/>
        <v>105817877</v>
      </c>
      <c r="H11" s="83" t="s">
        <v>44</v>
      </c>
    </row>
    <row r="12" spans="1:8" ht="91.5" thickBot="1" x14ac:dyDescent="0.35">
      <c r="A12" s="100" t="s">
        <v>15</v>
      </c>
      <c r="B12" s="89">
        <v>8776262</v>
      </c>
      <c r="C12" s="90">
        <v>4855706</v>
      </c>
      <c r="D12" s="90">
        <v>51148873</v>
      </c>
      <c r="E12" s="90">
        <v>102040</v>
      </c>
      <c r="F12" s="90">
        <v>41476080</v>
      </c>
      <c r="G12" s="91">
        <f t="shared" si="0"/>
        <v>106358961</v>
      </c>
      <c r="H12" s="84" t="s">
        <v>39</v>
      </c>
    </row>
    <row r="16" spans="1:8" ht="17.25" thickBot="1" x14ac:dyDescent="0.35"/>
    <row r="17" spans="1:5" x14ac:dyDescent="0.3">
      <c r="A17" s="5" t="s">
        <v>18</v>
      </c>
      <c r="B17" s="6" t="s">
        <v>16</v>
      </c>
      <c r="C17" s="7" t="s">
        <v>17</v>
      </c>
      <c r="E17" s="8" t="s">
        <v>23</v>
      </c>
    </row>
    <row r="18" spans="1:5" x14ac:dyDescent="0.3">
      <c r="A18" s="53" t="s">
        <v>15</v>
      </c>
      <c r="B18" s="51">
        <v>8776262</v>
      </c>
      <c r="C18" s="55">
        <v>120</v>
      </c>
    </row>
    <row r="19" spans="1:5" ht="17.25" thickBot="1" x14ac:dyDescent="0.35">
      <c r="A19" s="56" t="s">
        <v>12</v>
      </c>
      <c r="B19" s="52">
        <v>9426247</v>
      </c>
      <c r="C19" s="57">
        <f>(C18*B18)/B19</f>
        <v>111.72542370256159</v>
      </c>
    </row>
    <row r="21" spans="1:5" ht="17.25" thickBot="1" x14ac:dyDescent="0.35"/>
    <row r="22" spans="1:5" x14ac:dyDescent="0.3">
      <c r="A22" s="5" t="s">
        <v>19</v>
      </c>
      <c r="B22" s="6" t="s">
        <v>16</v>
      </c>
      <c r="C22" s="7" t="s">
        <v>17</v>
      </c>
      <c r="E22" s="58" t="s">
        <v>8</v>
      </c>
    </row>
    <row r="23" spans="1:5" x14ac:dyDescent="0.3">
      <c r="A23" s="53" t="s">
        <v>15</v>
      </c>
      <c r="B23" s="51">
        <v>4855706</v>
      </c>
      <c r="C23" s="54">
        <v>10</v>
      </c>
    </row>
    <row r="24" spans="1:5" ht="17.25" thickBot="1" x14ac:dyDescent="0.35">
      <c r="A24" s="56" t="s">
        <v>12</v>
      </c>
      <c r="B24" s="52">
        <v>5154721</v>
      </c>
      <c r="C24" s="57">
        <f>(C23*B23)/B24</f>
        <v>9.4199201081882027</v>
      </c>
    </row>
    <row r="26" spans="1:5" ht="17.25" thickBot="1" x14ac:dyDescent="0.35"/>
    <row r="27" spans="1:5" ht="17.25" thickBot="1" x14ac:dyDescent="0.35">
      <c r="A27" s="15" t="s">
        <v>20</v>
      </c>
      <c r="B27" s="16" t="s">
        <v>16</v>
      </c>
      <c r="C27" s="17" t="s">
        <v>17</v>
      </c>
      <c r="E27" s="58" t="s">
        <v>7</v>
      </c>
    </row>
    <row r="28" spans="1:5" x14ac:dyDescent="0.3">
      <c r="A28" s="53" t="s">
        <v>15</v>
      </c>
      <c r="B28" s="51">
        <v>51148873</v>
      </c>
      <c r="C28" s="55">
        <v>120</v>
      </c>
    </row>
    <row r="29" spans="1:5" ht="17.25" thickBot="1" x14ac:dyDescent="0.35">
      <c r="A29" s="56" t="s">
        <v>12</v>
      </c>
      <c r="B29" s="52">
        <v>54937368</v>
      </c>
      <c r="C29" s="57">
        <f>(C28*B28)/B29</f>
        <v>111.72476919534988</v>
      </c>
    </row>
    <row r="31" spans="1:5" ht="17.25" thickBot="1" x14ac:dyDescent="0.35"/>
    <row r="32" spans="1:5" x14ac:dyDescent="0.3">
      <c r="A32" s="5" t="s">
        <v>21</v>
      </c>
      <c r="B32" s="6" t="s">
        <v>16</v>
      </c>
      <c r="C32" s="7" t="s">
        <v>17</v>
      </c>
      <c r="E32" s="8" t="s">
        <v>24</v>
      </c>
    </row>
    <row r="33" spans="1:7" x14ac:dyDescent="0.3">
      <c r="A33" s="53" t="s">
        <v>15</v>
      </c>
      <c r="B33" s="51">
        <v>102040</v>
      </c>
      <c r="C33" s="55">
        <v>20</v>
      </c>
    </row>
    <row r="34" spans="1:7" ht="17.25" thickBot="1" x14ac:dyDescent="0.35">
      <c r="A34" s="56" t="s">
        <v>12</v>
      </c>
      <c r="B34" s="52">
        <v>107097</v>
      </c>
      <c r="C34" s="57">
        <f>(C33*B33)/B34</f>
        <v>19.055622473085148</v>
      </c>
    </row>
    <row r="36" spans="1:7" ht="17.25" thickBot="1" x14ac:dyDescent="0.35"/>
    <row r="37" spans="1:7" ht="17.25" thickBot="1" x14ac:dyDescent="0.35">
      <c r="A37" s="15" t="s">
        <v>22</v>
      </c>
      <c r="B37" s="16" t="s">
        <v>16</v>
      </c>
      <c r="C37" s="17" t="s">
        <v>17</v>
      </c>
      <c r="E37" s="58" t="s">
        <v>9</v>
      </c>
    </row>
    <row r="38" spans="1:7" x14ac:dyDescent="0.3">
      <c r="A38" s="53" t="s">
        <v>15</v>
      </c>
      <c r="B38" s="51">
        <v>41476080</v>
      </c>
      <c r="C38" s="55">
        <v>40</v>
      </c>
    </row>
    <row r="39" spans="1:7" ht="17.25" thickBot="1" x14ac:dyDescent="0.35">
      <c r="A39" s="56" t="s">
        <v>12</v>
      </c>
      <c r="B39" s="52">
        <v>44030236</v>
      </c>
      <c r="C39" s="57">
        <f>(C38*B38)/B39</f>
        <v>37.679634512974218</v>
      </c>
    </row>
    <row r="41" spans="1:7" x14ac:dyDescent="0.3">
      <c r="A41" s="61" t="s">
        <v>31</v>
      </c>
    </row>
    <row r="42" spans="1:7" ht="17.25" thickBot="1" x14ac:dyDescent="0.35"/>
    <row r="43" spans="1:7" s="27" customFormat="1" ht="33.75" thickBot="1" x14ac:dyDescent="0.35">
      <c r="A43" s="64" t="s">
        <v>30</v>
      </c>
      <c r="B43" s="65" t="s">
        <v>17</v>
      </c>
      <c r="C43" s="66" t="s">
        <v>27</v>
      </c>
      <c r="F43" s="62" t="s">
        <v>26</v>
      </c>
      <c r="G43" s="63"/>
    </row>
    <row r="44" spans="1:7" x14ac:dyDescent="0.3">
      <c r="A44" s="67" t="s">
        <v>15</v>
      </c>
      <c r="B44" s="68">
        <f>+C18+C23+C28+C33+C38</f>
        <v>310</v>
      </c>
      <c r="C44" s="69">
        <v>300</v>
      </c>
      <c r="F44" s="30">
        <v>300</v>
      </c>
      <c r="G44" s="30">
        <v>310</v>
      </c>
    </row>
    <row r="45" spans="1:7" ht="17.25" thickBot="1" x14ac:dyDescent="0.35">
      <c r="A45" s="70" t="s">
        <v>12</v>
      </c>
      <c r="B45" s="71">
        <f>+C19+C24+C29+C34+C39</f>
        <v>289.60536999215901</v>
      </c>
      <c r="C45" s="59">
        <v>282</v>
      </c>
      <c r="F45" s="51">
        <f>+(G45*F44)/G44</f>
        <v>280.2632612827345</v>
      </c>
      <c r="G45" s="51">
        <f>+B45</f>
        <v>289.60536999215901</v>
      </c>
    </row>
    <row r="46" spans="1:7" ht="70.5" customHeight="1" x14ac:dyDescent="0.3">
      <c r="A46" s="102" t="s">
        <v>42</v>
      </c>
      <c r="B46" s="102"/>
      <c r="C46" s="102"/>
      <c r="D46" s="102"/>
      <c r="E46" s="102"/>
      <c r="F46" s="102"/>
      <c r="G46" s="102"/>
    </row>
    <row r="49" spans="1:3" ht="17.25" thickBot="1" x14ac:dyDescent="0.35">
      <c r="A49" s="72" t="s">
        <v>28</v>
      </c>
    </row>
    <row r="50" spans="1:3" ht="17.25" thickBot="1" x14ac:dyDescent="0.35">
      <c r="A50" s="64" t="s">
        <v>30</v>
      </c>
      <c r="B50" s="78" t="s">
        <v>29</v>
      </c>
      <c r="C50" s="17" t="s">
        <v>17</v>
      </c>
    </row>
    <row r="51" spans="1:3" x14ac:dyDescent="0.3">
      <c r="A51" s="76" t="s">
        <v>15</v>
      </c>
      <c r="B51" s="77">
        <v>0.06</v>
      </c>
      <c r="C51" s="60">
        <v>300</v>
      </c>
    </row>
    <row r="52" spans="1:3" ht="17.25" thickBot="1" x14ac:dyDescent="0.35">
      <c r="A52" s="70" t="s">
        <v>12</v>
      </c>
      <c r="B52" s="73">
        <v>0.06</v>
      </c>
      <c r="C52" s="74">
        <v>300</v>
      </c>
    </row>
    <row r="54" spans="1:3" ht="17.25" thickBot="1" x14ac:dyDescent="0.35"/>
    <row r="55" spans="1:3" ht="17.25" thickBot="1" x14ac:dyDescent="0.35">
      <c r="A55" s="75" t="s">
        <v>30</v>
      </c>
      <c r="B55" s="17" t="s">
        <v>17</v>
      </c>
    </row>
    <row r="56" spans="1:3" x14ac:dyDescent="0.3">
      <c r="A56" s="79" t="s">
        <v>15</v>
      </c>
      <c r="B56" s="69">
        <f>+C44+C51</f>
        <v>600</v>
      </c>
    </row>
    <row r="57" spans="1:3" ht="17.25" thickBot="1" x14ac:dyDescent="0.35">
      <c r="A57" s="80" t="s">
        <v>12</v>
      </c>
      <c r="B57" s="59">
        <f>+C45+C52</f>
        <v>582</v>
      </c>
    </row>
  </sheetData>
  <mergeCells count="3">
    <mergeCell ref="A46:G46"/>
    <mergeCell ref="A1:H1"/>
    <mergeCell ref="A2:H2"/>
  </mergeCells>
  <pageMargins left="0.70866141732283472" right="0.70866141732283472" top="0.74803149606299213" bottom="0.74803149606299213" header="0.31496062992125984" footer="0.31496062992125984"/>
  <pageSetup scale="4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evaluacion economica</vt:lpstr>
      <vt:lpstr>evaluacion economica </vt:lpstr>
      <vt:lpstr>'evaluacion economica'!Área_de_impresión</vt:lpstr>
      <vt:lpstr>'evaluacion economica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Sebastián González</dc:creator>
  <cp:lastModifiedBy>Sandra Viviana Sanchez Rojas</cp:lastModifiedBy>
  <cp:lastPrinted>2016-05-10T20:43:36Z</cp:lastPrinted>
  <dcterms:created xsi:type="dcterms:W3CDTF">2014-01-16T16:16:13Z</dcterms:created>
  <dcterms:modified xsi:type="dcterms:W3CDTF">2016-05-10T20:44:25Z</dcterms:modified>
</cp:coreProperties>
</file>