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autoCompressPictures="0" defaultThemeVersion="124226"/>
  <bookViews>
    <workbookView xWindow="0" yWindow="0" windowWidth="20490" windowHeight="7755" tabRatio="790"/>
  </bookViews>
  <sheets>
    <sheet name="RESUMEN" sheetId="72" r:id="rId1"/>
    <sheet name=" EXP PROPONENTE" sheetId="41" r:id="rId2"/>
    <sheet name="TRANSMISORES (IA 26)" sheetId="44" r:id="rId3"/>
    <sheet name="GPS (IA 26)" sheetId="45" r:id="rId4"/>
    <sheet name="FILTROS (IA 26)" sheetId="46" r:id="rId5"/>
    <sheet name="COMB (IA 26)" sheetId="48" r:id="rId6"/>
    <sheet name="CONM COAXIAL Tx (IA 26)" sheetId="47" r:id="rId7"/>
    <sheet name="CARGA FANT (IA 26)" sheetId="50" r:id="rId8"/>
    <sheet name="CONMU ANTENAS (IA 26)" sheetId="49" r:id="rId9"/>
    <sheet name="ELEM. COMPLEMEN. (IA 26)" sheetId="4" r:id="rId10"/>
    <sheet name="ANTENA PANEL (IA 26)" sheetId="57" r:id="rId11"/>
    <sheet name="ANTENA SUPERTURNSTILE (IA 26)" sheetId="67" r:id="rId12"/>
    <sheet name="IRD (IA 26)" sheetId="58" r:id="rId13"/>
    <sheet name="ANTENA TVRO (IA 26)" sheetId="60" r:id="rId14"/>
    <sheet name="LNB (IA 26)" sheetId="59" r:id="rId15"/>
    <sheet name="TELEVISORES" sheetId="68" r:id="rId16"/>
    <sheet name="TRANSFORMADORES (IA 26)" sheetId="61" r:id="rId17"/>
    <sheet name="PLANTA EMER (IA 26)" sheetId="62" r:id="rId18"/>
    <sheet name="TRANSFE (IA 26)" sheetId="35" r:id="rId19"/>
    <sheet name="UPS (IA 26)" sheetId="63" r:id="rId20"/>
    <sheet name="EQ CONEC Y GEST (IA 26)" sheetId="64" r:id="rId21"/>
    <sheet name="FACTORES PONDERABLES G2" sheetId="70" r:id="rId22"/>
    <sheet name="FACTORES PONDERABLES G3" sheetId="71" r:id="rId23"/>
    <sheet name="FACTORES PONDERABLES G1" sheetId="19" r:id="rId24"/>
  </sheets>
  <definedNames>
    <definedName name="_Hlk515555418" localSheetId="13">'ANTENA TVRO (IA 26)'!$A$16</definedName>
    <definedName name="_xlnm.Print_Area" localSheetId="1">' EXP PROPONENTE'!$B$1:$AI$37</definedName>
  </definedNames>
  <calcPr calcId="125725"/>
  <extLst>
    <ext xmlns:mx="http://schemas.microsoft.com/office/mac/excel/2008/main" uri="{7523E5D3-25F3-A5E0-1632-64F254C22452}">
      <mx:ArchID Flags="2"/>
    </ext>
  </extLst>
</workbook>
</file>

<file path=xl/calcChain.xml><?xml version="1.0" encoding="utf-8"?>
<calcChain xmlns="http://schemas.openxmlformats.org/spreadsheetml/2006/main">
  <c r="F36" i="72"/>
  <c r="G11" i="71" l="1"/>
  <c r="G11" i="70"/>
  <c r="G11" i="19"/>
  <c r="Z37" i="41"/>
  <c r="AD37"/>
  <c r="AE37"/>
  <c r="AF37"/>
  <c r="AG37"/>
  <c r="AF36"/>
  <c r="T36"/>
  <c r="AE36"/>
  <c r="N35"/>
  <c r="T35"/>
  <c r="AE35"/>
  <c r="AF35"/>
  <c r="AG35"/>
  <c r="AF34"/>
  <c r="T34"/>
  <c r="AE34"/>
  <c r="AG34"/>
  <c r="T33"/>
  <c r="AE33"/>
  <c r="AF33"/>
  <c r="AG33"/>
  <c r="AF32"/>
  <c r="T32"/>
  <c r="AE32"/>
  <c r="AF31"/>
  <c r="T31"/>
  <c r="AE31"/>
  <c r="AF30"/>
  <c r="T30"/>
  <c r="AE30"/>
  <c r="AF29"/>
  <c r="T29"/>
  <c r="AE29"/>
  <c r="AF28"/>
  <c r="T28"/>
  <c r="AE28"/>
  <c r="AF27"/>
  <c r="T27"/>
  <c r="AE27"/>
  <c r="AF26"/>
  <c r="T26"/>
  <c r="AE26"/>
  <c r="AF25"/>
  <c r="T25"/>
  <c r="AE25" s="1"/>
  <c r="AF24"/>
  <c r="T24"/>
  <c r="AE24" s="1"/>
  <c r="AF22"/>
  <c r="T22"/>
  <c r="AE22" s="1"/>
  <c r="AF23"/>
  <c r="T23"/>
  <c r="AE23"/>
  <c r="AF21"/>
  <c r="T21"/>
  <c r="AE21" s="1"/>
  <c r="AF20"/>
  <c r="T20"/>
  <c r="AE20" s="1"/>
  <c r="AG20" s="1"/>
  <c r="AG31"/>
  <c r="AG28"/>
  <c r="AG32"/>
  <c r="AG36"/>
  <c r="AG30"/>
  <c r="AG29"/>
  <c r="AG27"/>
  <c r="D26" i="71"/>
  <c r="D25"/>
  <c r="D24"/>
  <c r="D23"/>
  <c r="D22"/>
  <c r="D21"/>
  <c r="D20"/>
  <c r="D19"/>
  <c r="D18"/>
  <c r="D17"/>
  <c r="D16"/>
  <c r="D26" i="70"/>
  <c r="D25"/>
  <c r="D24"/>
  <c r="D23"/>
  <c r="D22"/>
  <c r="D21"/>
  <c r="D20"/>
  <c r="D19"/>
  <c r="D18"/>
  <c r="D17"/>
  <c r="D16"/>
  <c r="D26" i="19"/>
  <c r="D25"/>
  <c r="D24"/>
  <c r="D23"/>
  <c r="D22"/>
  <c r="D21"/>
  <c r="D20"/>
  <c r="D19"/>
  <c r="D18"/>
  <c r="D17"/>
  <c r="D16"/>
  <c r="I11" i="41"/>
  <c r="I12"/>
  <c r="H11"/>
  <c r="H12"/>
  <c r="G11"/>
  <c r="G12"/>
  <c r="D10"/>
  <c r="N12"/>
  <c r="M12"/>
  <c r="AG26" l="1"/>
  <c r="AG25"/>
  <c r="AG24"/>
  <c r="AG23"/>
  <c r="AG22"/>
  <c r="AG21"/>
  <c r="D11" l="1"/>
  <c r="D12" s="1"/>
</calcChain>
</file>

<file path=xl/sharedStrings.xml><?xml version="1.0" encoding="utf-8"?>
<sst xmlns="http://schemas.openxmlformats.org/spreadsheetml/2006/main" count="1609" uniqueCount="593">
  <si>
    <t>FOLIO</t>
  </si>
  <si>
    <t>Configuración</t>
  </si>
  <si>
    <t>LNB</t>
  </si>
  <si>
    <t>PUNTAJE</t>
  </si>
  <si>
    <t>HASTA 100 PUNTOS</t>
  </si>
  <si>
    <t>No. Certificación</t>
  </si>
  <si>
    <t>OBSERVACIONES</t>
  </si>
  <si>
    <t>UPS</t>
  </si>
  <si>
    <t>FACTORES PONDERABLES</t>
  </si>
  <si>
    <t>PUNTAJE ASIGNADO</t>
  </si>
  <si>
    <t xml:space="preserve">PUNTAJE TOTAL </t>
  </si>
  <si>
    <t>NOMBRE DEL CONTRATANTE</t>
  </si>
  <si>
    <t>NOMBRE DEL CONTRATISTA</t>
  </si>
  <si>
    <t>VERIFICACIÓN DE LA EXPERIENCIA DEL PROPONENTE</t>
  </si>
  <si>
    <t>FOLIO DE LA CERTIFICACIÓN</t>
  </si>
  <si>
    <t>FECHA DE INICIO (DIA/MES/AÑO)</t>
  </si>
  <si>
    <t>FECHA TERMINACION (DIA/MES/AÑO)</t>
  </si>
  <si>
    <t>CONTRATO TERMINADO O LIQUIDADO (SI/NO)</t>
  </si>
  <si>
    <t>Estándar</t>
  </si>
  <si>
    <t>Modo PLP</t>
  </si>
  <si>
    <t>Ancho de banda de canal</t>
  </si>
  <si>
    <t>Impedancia</t>
  </si>
  <si>
    <t xml:space="preserve">Potencia de transmisión </t>
  </si>
  <si>
    <t>Corrección</t>
  </si>
  <si>
    <t>Corrección Digital Adaptativa (ADC)</t>
  </si>
  <si>
    <t>Alimentación</t>
  </si>
  <si>
    <t>Estabilidad en frecuencia</t>
  </si>
  <si>
    <t>GPS EXTERNO</t>
  </si>
  <si>
    <t>ROE</t>
  </si>
  <si>
    <t>Pérdidas de inserción entre entrada y salida:</t>
  </si>
  <si>
    <t>Conectores de entrada y salida</t>
  </si>
  <si>
    <t>Generales</t>
  </si>
  <si>
    <t>Distribuidor</t>
  </si>
  <si>
    <t>Precisión de la fase de las salidas</t>
  </si>
  <si>
    <t>Ganancia</t>
  </si>
  <si>
    <t>Relación lóbulo principal a lóbulos secundarios</t>
  </si>
  <si>
    <t>Relación lóbulo principal a lóbulo posterior</t>
  </si>
  <si>
    <t>Dimensiones de los Conectores de entrada</t>
  </si>
  <si>
    <t>Tornillería</t>
  </si>
  <si>
    <t>Dieléctrico</t>
  </si>
  <si>
    <t>Dimensiones</t>
  </si>
  <si>
    <t xml:space="preserve">Pérdidas de retorno </t>
  </si>
  <si>
    <t>Pérdidas de inserción</t>
  </si>
  <si>
    <t>Conductor externo</t>
  </si>
  <si>
    <t>Gestión</t>
  </si>
  <si>
    <t>General</t>
  </si>
  <si>
    <t>GARANTIA ADICIONAL MINIMA</t>
  </si>
  <si>
    <t>Normativa</t>
  </si>
  <si>
    <t>ÍTEM</t>
  </si>
  <si>
    <t>COMBINADORES</t>
  </si>
  <si>
    <t>VALOR SALARIO MÍNIMO</t>
  </si>
  <si>
    <t>NÚMERO               SMMLV</t>
  </si>
  <si>
    <t>Polarización</t>
  </si>
  <si>
    <t>≤ 1,1</t>
  </si>
  <si>
    <t>CODOS</t>
  </si>
  <si>
    <t xml:space="preserve">FACTORES VERIFICACIÓN </t>
  </si>
  <si>
    <t>≥ 35 dB</t>
  </si>
  <si>
    <t>Frecuencia: 60 Hz ± 5%</t>
  </si>
  <si>
    <t>Factor de Potencia ≥ 0.9</t>
  </si>
  <si>
    <t>MARCA:</t>
  </si>
  <si>
    <t>MODELO:</t>
  </si>
  <si>
    <t>REFERENCIA:</t>
  </si>
  <si>
    <t>IRD o RECEPTORES SATELITALES PROFESIONALES</t>
  </si>
  <si>
    <t>Ángulo de apertura</t>
  </si>
  <si>
    <t>Descripción</t>
  </si>
  <si>
    <t>TRANSMISORES DE TELEVISIÓN DIGITAL DVB-T2</t>
  </si>
  <si>
    <t>Modelo para</t>
  </si>
  <si>
    <t xml:space="preserve"> 500 Wrms</t>
  </si>
  <si>
    <t>1500 Wrms</t>
  </si>
  <si>
    <t xml:space="preserve">Referencia para </t>
  </si>
  <si>
    <t>500 Wrms</t>
  </si>
  <si>
    <t>Características de Obligatorio Cumplimiento</t>
  </si>
  <si>
    <t>DVB-T2: ETSI EN 302 755 V1.3.1</t>
  </si>
  <si>
    <t>Redundancia</t>
  </si>
  <si>
    <t>Banda de operación</t>
  </si>
  <si>
    <r>
      <t>Modulation Error Ratio</t>
    </r>
    <r>
      <rPr>
        <sz val="10"/>
        <color theme="1"/>
        <rFont val="Arial Narrow"/>
        <family val="2"/>
      </rPr>
      <t xml:space="preserve"> MER</t>
    </r>
  </si>
  <si>
    <r>
      <t xml:space="preserve">"Shoulders" </t>
    </r>
    <r>
      <rPr>
        <sz val="10"/>
        <color theme="1"/>
        <rFont val="Arial Narrow"/>
        <family val="2"/>
      </rPr>
      <t>antes del filtro de máscara crítica</t>
    </r>
  </si>
  <si>
    <r>
      <t xml:space="preserve">Entradas de </t>
    </r>
    <r>
      <rPr>
        <i/>
        <sz val="10"/>
        <color theme="1"/>
        <rFont val="Arial Narrow"/>
        <family val="2"/>
      </rPr>
      <t>Transport Stream</t>
    </r>
    <r>
      <rPr>
        <sz val="10"/>
        <color theme="1"/>
        <rFont val="Arial Narrow"/>
        <family val="2"/>
      </rPr>
      <t xml:space="preserve"> por excitador</t>
    </r>
  </si>
  <si>
    <t>Conectores de salida</t>
  </si>
  <si>
    <t>Eficiencia</t>
  </si>
  <si>
    <t xml:space="preserve">Entradas de reloj por excitador para sincronismo </t>
  </si>
  <si>
    <t>Rizado (correspondiente al retardo de grupo)</t>
  </si>
  <si>
    <t>Single Frequency Network SFN</t>
  </si>
  <si>
    <t>Modos de prueba o test</t>
  </si>
  <si>
    <t>Etapa de amplificación</t>
  </si>
  <si>
    <t>Interfaz de red Ethernet (10/100BaseT)</t>
  </si>
  <si>
    <t>Protocolo de comunicaciones SNMP V2 *</t>
  </si>
  <si>
    <t>Interface de referencia señal de 10 MHz</t>
  </si>
  <si>
    <t>Interface de referencia señal de 1 pps</t>
  </si>
  <si>
    <t>Error en fase</t>
  </si>
  <si>
    <t>≤ 1,5 µs (con GPS desenganchado) *</t>
  </si>
  <si>
    <t>Error en frecuencia</t>
  </si>
  <si>
    <t>Conmutación de salidas de referencia</t>
  </si>
  <si>
    <r>
      <t xml:space="preserve">holdover </t>
    </r>
    <r>
      <rPr>
        <sz val="10"/>
        <color rgb="FF000000"/>
        <rFont val="Arial Narrow"/>
        <family val="2"/>
      </rPr>
      <t>mínimo</t>
    </r>
  </si>
  <si>
    <t>FILTROS EXTERNOS</t>
  </si>
  <si>
    <t>MODELOS:</t>
  </si>
  <si>
    <t>REFERENCIAS:</t>
  </si>
  <si>
    <t>CONMUTADORES COAXIALES DE TRANSMISORES (CCT)</t>
  </si>
  <si>
    <t>Tipo</t>
  </si>
  <si>
    <t xml:space="preserve">Pérdidas de inserción para las entradas de banda estrecha </t>
  </si>
  <si>
    <t>Pérdidas de inserción para las entradas de banda ancha</t>
  </si>
  <si>
    <t>Aislamiento entre entradas</t>
  </si>
  <si>
    <t>CUADROS DE CONMUTACIÓN DE ANTENAS (CCA) - MANUAL</t>
  </si>
  <si>
    <t>Sondas para mediciones</t>
  </si>
  <si>
    <t>CARGAS FANTASMA</t>
  </si>
  <si>
    <t>Potencia media admisible para soportar la emisión de cada uno de los transmisores antes de la etapa de combinación</t>
  </si>
  <si>
    <t>Potencia pico admisible para soportar la emisión de cada uno de los transmisores antes de la etapa de combinación</t>
  </si>
  <si>
    <t>Tensión pico admisible para soportar la emisión de cada uno de los transmisores antes de la etapa de combinación</t>
  </si>
  <si>
    <t>Conectores</t>
  </si>
  <si>
    <t>Conductor interno</t>
  </si>
  <si>
    <t>CONECTORES</t>
  </si>
  <si>
    <t>Simetría</t>
  </si>
  <si>
    <t>LÍNEAS DE TRANSMISIÓN, CABLES DE DISTRIBUCIÓN Y LATIGUILLOS</t>
  </si>
  <si>
    <t>MARCA LÍNEAS DE TRANSMISIÓN:</t>
  </si>
  <si>
    <t>MARCA CABLES DE DISTRIBUCIÓN:</t>
  </si>
  <si>
    <t>MARCA LATIGUILLOS:</t>
  </si>
  <si>
    <t>Pérdidas para las líneas de transmisión</t>
  </si>
  <si>
    <t>Pérdidas para los cables de distribución</t>
  </si>
  <si>
    <t>Pérdidas para los latiguillos</t>
  </si>
  <si>
    <t>ANTENAS PÁNEL</t>
  </si>
  <si>
    <t>Desencripción</t>
  </si>
  <si>
    <t>Soportar acceso condicional IRDETO</t>
  </si>
  <si>
    <t>Salidas</t>
  </si>
  <si>
    <t xml:space="preserve">Common Interface Slot </t>
  </si>
  <si>
    <t>Características  de Obligatorio Cumplimiento</t>
  </si>
  <si>
    <t>Operación</t>
  </si>
  <si>
    <t>Conector de Salida</t>
  </si>
  <si>
    <t>Temperatura de Ruido</t>
  </si>
  <si>
    <t>Estabilidad</t>
  </si>
  <si>
    <t>Oscilador local</t>
  </si>
  <si>
    <t>Banda C</t>
  </si>
  <si>
    <t>Diámetro</t>
  </si>
  <si>
    <t>Condiciones físicas</t>
  </si>
  <si>
    <t xml:space="preserve">Soportar viento en operación mínimo de 70 km/hora </t>
  </si>
  <si>
    <t xml:space="preserve">Ancho de haz @ -3 dB </t>
  </si>
  <si>
    <t>Ajuste fino</t>
  </si>
  <si>
    <t>Feed</t>
  </si>
  <si>
    <t>Polarización circular banda C *</t>
  </si>
  <si>
    <t>Aislamiento circular ≥ 17dB *</t>
  </si>
  <si>
    <t>TRANSFORMADORES</t>
  </si>
  <si>
    <t>Conmutador derivaciones</t>
  </si>
  <si>
    <t>Tensión de cortocircuito</t>
  </si>
  <si>
    <t>PLANTAS DE EMERGENCIA</t>
  </si>
  <si>
    <t>Niveles de temperatura de acuerdo con normas NEMA, ANSI y/o IEEE o equivalentes IEC *</t>
  </si>
  <si>
    <t>SWITCH IP</t>
  </si>
  <si>
    <t>Número de puertos</t>
  </si>
  <si>
    <t>Estándares</t>
  </si>
  <si>
    <t>Montaje</t>
  </si>
  <si>
    <t>TRANSFERENCIAS AUTOMÁTICAS</t>
  </si>
  <si>
    <t>1 Año adicional</t>
  </si>
  <si>
    <t>2 Años adicional</t>
  </si>
  <si>
    <t>3 Años adicional</t>
  </si>
  <si>
    <t>MARCA</t>
  </si>
  <si>
    <t>Rango de frecuencia</t>
  </si>
  <si>
    <t>CUMPLE</t>
  </si>
  <si>
    <t>NO CUMPLE</t>
  </si>
  <si>
    <t>TRANSMISORES TDT</t>
  </si>
  <si>
    <t>EJECUCIÓN</t>
  </si>
  <si>
    <t>Forma de Ejecución</t>
  </si>
  <si>
    <t>Participación Porcentual del Proponente</t>
  </si>
  <si>
    <t>Número Refrigerados por Aire</t>
  </si>
  <si>
    <t>Valor Suministro y/o Instalación y/o Puesta en Funcionamiento (Moneda Original)</t>
  </si>
  <si>
    <t>Tipo de Moneda</t>
  </si>
  <si>
    <t>Individual</t>
  </si>
  <si>
    <t>Consorcio</t>
  </si>
  <si>
    <t>Unión Temporal</t>
  </si>
  <si>
    <t>SI</t>
  </si>
  <si>
    <t>NO</t>
  </si>
  <si>
    <t>Tasa de Cambio
Moneda extranjera a Dólar</t>
  </si>
  <si>
    <t>Tasa de Cambio
TRM</t>
  </si>
  <si>
    <t>Valor en Pesos Colombianos</t>
  </si>
  <si>
    <t>SISTEMAS RADIANTES PARA TELEVISIÓN</t>
  </si>
  <si>
    <t>Presupuesto Oficial del Contrato</t>
  </si>
  <si>
    <t>Concepto</t>
  </si>
  <si>
    <t>Valor  Mínimo a Acreditar por el Proponente en SMMLV</t>
  </si>
  <si>
    <t>Valor Acreditado por el Proponete en SMMLV</t>
  </si>
  <si>
    <t>EXPERIENCIA DEL PROPONENTE EN VALORES</t>
  </si>
  <si>
    <t>TRANSMISORES PARA TV ANALÓGICA 
(INSTALACIÓN O PUESTA EN FUNCIONAMIENTO)</t>
  </si>
  <si>
    <t xml:space="preserve">Incluye Instalación o Puesta en Funcionamiento? </t>
  </si>
  <si>
    <t>EXPERIENCIA DEL PROPONENTE EN CANTIDADES</t>
  </si>
  <si>
    <t>Número a Acreditar</t>
  </si>
  <si>
    <t>Número Acreditado por el Proponente</t>
  </si>
  <si>
    <t>≥ 10</t>
  </si>
  <si>
    <t>Criterio</t>
  </si>
  <si>
    <t>EXPERIENCIA DEL PROPONENTE VENTA Y/O SUMINISTRO Y/O INSTALACIÓN</t>
  </si>
  <si>
    <t>Número de Experiencias Relacionadas en Suministro</t>
  </si>
  <si>
    <t>Mínima Requerida</t>
  </si>
  <si>
    <t>EXPERIENCIA DEL PROPONENTE EN SUMINISTRO DE TRANSMISORES DE TDT</t>
  </si>
  <si>
    <t>NOMBRE DEL PROPONENTE</t>
  </si>
  <si>
    <t>No.</t>
  </si>
  <si>
    <t>EQUIPOS Y ELEMENTOS DE LOS SISTEMAS DE TRANSMISIÓN</t>
  </si>
  <si>
    <t>Transmisor</t>
  </si>
  <si>
    <t>GPS Externo</t>
  </si>
  <si>
    <t>Filtro</t>
  </si>
  <si>
    <t>Combinador</t>
  </si>
  <si>
    <t>Carga Fantasma</t>
  </si>
  <si>
    <t>Conmutador Coaxial de Transmisores</t>
  </si>
  <si>
    <t>Cuadro de Conmutación de Antenas</t>
  </si>
  <si>
    <t>Líneas Rígidas</t>
  </si>
  <si>
    <t>Líneas de Transmisión</t>
  </si>
  <si>
    <t>Distribuidores</t>
  </si>
  <si>
    <t>Antenas Panel</t>
  </si>
  <si>
    <t>CERTIFICACIONES DE GARANTÍA</t>
  </si>
  <si>
    <t>EMPRESA QUE EXPIDE LA CERTIFICACIÓN</t>
  </si>
  <si>
    <t>VIGENCIA (AÑOS)</t>
  </si>
  <si>
    <t>CONCEPTO</t>
  </si>
  <si>
    <t>≥ 116</t>
  </si>
  <si>
    <t>Instalación o Puesta en Funcionamiento de Transmisores Refrigerados por Aire</t>
  </si>
  <si>
    <t>Instalación o Puesta en Funcionamiento de Transmisores Refrigerados por Líquido</t>
  </si>
  <si>
    <t>Suministro, Instalación o Puesta en Funcionamiento de Sistemas Radiantes para TV</t>
  </si>
  <si>
    <t>≥ 2</t>
  </si>
  <si>
    <t>≥ 20</t>
  </si>
  <si>
    <t>NA</t>
  </si>
  <si>
    <r>
      <t xml:space="preserve">Suministrio de Tranmisores de TDT Refrigerados por Aire 
(100 </t>
    </r>
    <r>
      <rPr>
        <b/>
        <sz val="11"/>
        <color theme="0"/>
        <rFont val="Calibri"/>
        <family val="2"/>
      </rPr>
      <t>≤ Potencia de Tx &lt;</t>
    </r>
    <r>
      <rPr>
        <b/>
        <sz val="11"/>
        <color theme="0"/>
        <rFont val="Calibri"/>
        <family val="2"/>
        <scheme val="minor"/>
      </rPr>
      <t xml:space="preserve"> 2000 Wrms)</t>
    </r>
  </si>
  <si>
    <t>Numero de Experiencias</t>
  </si>
  <si>
    <t>Numero de Experiencias Acreditadas por el Proponente</t>
  </si>
  <si>
    <t>Potencia Tx Refrigerados por Aire</t>
  </si>
  <si>
    <t>Número Tx Refrigerados por Aire</t>
  </si>
  <si>
    <t>Potencia Tx Refrigerados por Líquido</t>
  </si>
  <si>
    <t>Número Tx Refrigerados por Líquido</t>
  </si>
  <si>
    <t>Número de SSRR</t>
  </si>
  <si>
    <t>100 Wrms</t>
  </si>
  <si>
    <t>2400 Wrms</t>
  </si>
  <si>
    <t>3600 Wrms</t>
  </si>
  <si>
    <t xml:space="preserve"> 1500 Wrms</t>
  </si>
  <si>
    <t>Folio</t>
  </si>
  <si>
    <t>Transmisores con doble excitador para potencias a la salida del transmisor mayores o iguales a 1.500 Wrms. *</t>
  </si>
  <si>
    <r>
      <t xml:space="preserve">Transmisores con excitador único en configuración 2+1 para potencias a la salida del transmisor inferiores </t>
    </r>
    <r>
      <rPr>
        <b/>
        <u/>
        <sz val="10"/>
        <color theme="1"/>
        <rFont val="Arial Narrow"/>
        <family val="2"/>
      </rPr>
      <t>a 1500</t>
    </r>
    <r>
      <rPr>
        <sz val="10"/>
        <color theme="1"/>
        <rFont val="Arial Narrow"/>
        <family val="2"/>
      </rPr>
      <t xml:space="preserve"> Wrms. *</t>
    </r>
  </si>
  <si>
    <t>≥ 6 PLP (modos A y B).</t>
  </si>
  <si>
    <t xml:space="preserve">Perfil </t>
  </si>
  <si>
    <t xml:space="preserve">Soportar DVB-T2 base + Lite en simultaneo. </t>
  </si>
  <si>
    <t>470 MHz a 698 MHz.</t>
  </si>
  <si>
    <t>6 MHz.</t>
  </si>
  <si>
    <t>≥ 35 dB.</t>
  </si>
  <si>
    <t>≥ 36 dB.</t>
  </si>
  <si>
    <t>≥ 2 entradas ASI BNC hembra (75 Ω).</t>
  </si>
  <si>
    <t>≥ 2 entrada IP.</t>
  </si>
  <si>
    <r>
      <t>Seamless switching</t>
    </r>
    <r>
      <rPr>
        <sz val="10"/>
        <color theme="1"/>
        <rFont val="Arial Narrow"/>
        <family val="2"/>
      </rPr>
      <t xml:space="preserve"> entre todas las entradas ASI e IP que permita la conmutación automática y manual, de forma local y remotamente. *</t>
    </r>
  </si>
  <si>
    <t>Mejor o igual que ± 1 Hz.</t>
  </si>
  <si>
    <t>Norma EIA, IEC o DIN. *</t>
  </si>
  <si>
    <t>≥ 100 Wrms, ≥ 500 Wrms, ≥ 1500 Wrms, ≥ 2400 Wrms, y ≥ 3600 Wrms, según requerimientos por estación a la salida del transmisor. *</t>
  </si>
  <si>
    <t>≥ 23% con: MER ≥ 35 dB y 500 Wrms &gt; potencia a la salida del transmisor ≥ 100 Wrms</t>
  </si>
  <si>
    <t>≥ 30% con: MER ≥ 35 dB y 1500 Wrms &gt; potencia a la salida del transmisor ≥ 500 Wrms</t>
  </si>
  <si>
    <t>≥ 35% con: MER ≥ 35 dB y 2400 Wrms &gt; potencia a la salida del transmisor ≥ 1500 Wrms</t>
  </si>
  <si>
    <t>≥ 37% con: MER ≥ 35 dB y potencia a la salida del transmisor ≥ 2400 Wrms</t>
  </si>
  <si>
    <t>Pérdida de potencia por daño en cualquier transistor del módulo amplificador</t>
  </si>
  <si>
    <t>≤ 0,5 dB para potencia a la salida del transmisor ≥ 2000 Wrms</t>
  </si>
  <si>
    <t>≤ 0,8 dB para 2000 Wrms &gt; potencia a la salida del transmisor ≥ 1000 Wrms</t>
  </si>
  <si>
    <t>≤ 1,6 dB para 1000 Wrms &gt; potencia a la salida del transmisor ≥ 500 Wrms</t>
  </si>
  <si>
    <t>≤ 3 dB para 500 Wrms &gt; potencia a la salida del transmisor ≥ 100 Wrms</t>
  </si>
  <si>
    <t>≥ 1 entrada de referencia de frecuencia de 10 MHz. *</t>
  </si>
  <si>
    <t>≥ 1 entrada de referencia de tiempo de 1 pps. *</t>
  </si>
  <si>
    <t>≤ 1 dB pico a pico. *</t>
  </si>
  <si>
    <t>Soportar retardos de la red de transporte mayores o iguales a 700 ms. *</t>
  </si>
  <si>
    <t>Soportar la configuración de adelantos o retardos en el intervalo ± 3 ms para el sincronismo de redes SFN. *</t>
  </si>
  <si>
    <r>
      <t>LDPC-BCH (</t>
    </r>
    <r>
      <rPr>
        <i/>
        <sz val="10"/>
        <color theme="1"/>
        <rFont val="Arial Narrow"/>
        <family val="2"/>
      </rPr>
      <t>Low Density Parity Check-Bose Chaudhuri Hocquenghem</t>
    </r>
    <r>
      <rPr>
        <sz val="10"/>
        <color theme="1"/>
        <rFont val="Arial Narrow"/>
        <family val="2"/>
      </rPr>
      <t>).</t>
    </r>
  </si>
  <si>
    <r>
      <t>PRBS (</t>
    </r>
    <r>
      <rPr>
        <i/>
        <sz val="10"/>
        <color theme="1"/>
        <rFont val="Arial Narrow"/>
        <family val="2"/>
      </rPr>
      <t>Pseudo-Random Binary Sequence</t>
    </r>
    <r>
      <rPr>
        <sz val="10"/>
        <color theme="1"/>
        <rFont val="Arial Narrow"/>
        <family val="2"/>
      </rPr>
      <t>).</t>
    </r>
  </si>
  <si>
    <t>Soportar la corrección digital adaptativa de forma continua y por demanda, y almacenar automáticamente los parámetros de optimización para la pre-corrección. *</t>
  </si>
  <si>
    <t>Tecnología de estado sólido.</t>
  </si>
  <si>
    <r>
      <t xml:space="preserve">Tecnología “plug in” en amplificadores y fuentes sin que se produzcan daños con la desconexión/conexión en “caliente” y sin realizar conexiones/desconexiones adicionales en dichos elementos </t>
    </r>
    <r>
      <rPr>
        <b/>
        <u/>
        <sz val="10"/>
        <color theme="1"/>
        <rFont val="Arial Narrow"/>
        <family val="2"/>
      </rPr>
      <t>para los transmisores ≥ 1500 Wrms.</t>
    </r>
    <r>
      <rPr>
        <sz val="10"/>
        <color theme="1"/>
        <rFont val="Arial Narrow"/>
        <family val="2"/>
      </rPr>
      <t xml:space="preserve"> *</t>
    </r>
  </si>
  <si>
    <t>Protecciones independientes por módulo de amplificación. *</t>
  </si>
  <si>
    <t>Módulos amplificadores con dos o más fuentes de alimentación. *</t>
  </si>
  <si>
    <t>Convección y/o aire forzado. *</t>
  </si>
  <si>
    <t>Filtros y cámaras de control para la pureza del aire, humedad y temperatura. *</t>
  </si>
  <si>
    <t>Integración en rack con capacidad de entrada de aire por la parte inferior, superior o trasera/delantera del rack. *</t>
  </si>
  <si>
    <t>Sistema de protecciones por pérdida de presión de aire o sobretemperatura. *</t>
  </si>
  <si>
    <t>En circuito cerrado. *</t>
  </si>
  <si>
    <t>Intercambiadores de calor líquido-aire. *</t>
  </si>
  <si>
    <t>Bombas y ventiladores de velocidad variable. *</t>
  </si>
  <si>
    <t>Sistema de control y monitoreo local y remoto, que permita identificar fallas y alarmas en bombas y/o ventiladores. *</t>
  </si>
  <si>
    <t>Redundancia en bombas y ventiladores. *</t>
  </si>
  <si>
    <t>Válvulas de drenaje en la parte más baja del circuito de refrigeración. *</t>
  </si>
  <si>
    <t>Válvulas de purgado automático en la parte más alta del circuito. *</t>
  </si>
  <si>
    <t>Circuitos de protección en casos de pérdida de presión y sobretemperatura. *</t>
  </si>
  <si>
    <t>Tensión Trifásica ó bifásica AC: 380 o 220 Vac ± 15%, según voltajes secundarios en cada estación. *</t>
  </si>
  <si>
    <t>Contar con perfiles de usuario para el acceso seguro a través de contraseña. *</t>
  </si>
  <si>
    <t>Operación local</t>
  </si>
  <si>
    <t>Monitoreo y ajuste de parámetros principales a través de “Display”  con sus correspondientes unidades de medida tal como: Potencia de salida y reflejada en vatios rms, fuentes de alimentación (voltios y amperios), entre otros. *</t>
  </si>
  <si>
    <t>Verificación</t>
  </si>
  <si>
    <r>
      <t xml:space="preserve">Sistema de refrigeración por aire </t>
    </r>
    <r>
      <rPr>
        <b/>
        <u/>
        <sz val="10"/>
        <color theme="1"/>
        <rFont val="Arial Narrow"/>
        <family val="2"/>
      </rPr>
      <t>para transmisores con potencia inferior a 2000 Wrms</t>
    </r>
  </si>
  <si>
    <r>
      <t>Sistema de refrigeración por líquido</t>
    </r>
    <r>
      <rPr>
        <b/>
        <u/>
        <sz val="10"/>
        <color theme="1"/>
        <rFont val="Arial Narrow"/>
        <family val="2"/>
      </rPr>
      <t xml:space="preserve"> para transmisores con potencia igual o superior a 2000 Wrms</t>
    </r>
  </si>
  <si>
    <t>1+1 en GPS, fuentes y antenas. *</t>
  </si>
  <si>
    <t>≥ 3 salidas de referencia de señales de 10 MHz.</t>
  </si>
  <si>
    <t>≥ 3 salidas de referencia de señales de 1 pps.</t>
  </si>
  <si>
    <t>Conector BNC.</t>
  </si>
  <si>
    <t>Impedancia 50 Ω.</t>
  </si>
  <si>
    <t>Señal senoidal.</t>
  </si>
  <si>
    <t>Nivel de señal ≥ 7 dBm.</t>
  </si>
  <si>
    <t>Ruido de fase ≤ -90 dBc/Hz @ 10 Hz.</t>
  </si>
  <si>
    <t>Ruido de fase ≤ -115 dBc/Hz @ 100 Hz.</t>
  </si>
  <si>
    <t>Ruido de fase ≤ -135 dBc/Hz @ 1 kHz.</t>
  </si>
  <si>
    <t>Nivel de armónicos ≤ -40 dBc.</t>
  </si>
  <si>
    <t>Señal TTL.</t>
  </si>
  <si>
    <t>Automática (en caso de falla) y manual.</t>
  </si>
  <si>
    <t>12 µs en un día. *</t>
  </si>
  <si>
    <t>Interfaz de red Ethernet (10/100BaseT).</t>
  </si>
  <si>
    <t>Soportar el protocolo de comunicaciones SNMP V2. *</t>
  </si>
  <si>
    <t>Indicadores frontales de visualización de estado.</t>
  </si>
  <si>
    <t>≤ 8 x 10⁻¹¹  (con GPS enganchado) *</t>
  </si>
  <si>
    <t>≤ 5 x 10⁻⁸ @ 5°C a 50°C (con GPS desenganchado) *</t>
  </si>
  <si>
    <t>Ocho (8) cavidades (máscara crítica).</t>
  </si>
  <si>
    <t>Sintonizables en la banda de frecuencias 470 MHz a 698 MHz.</t>
  </si>
  <si>
    <t>ROE ≤ 1,1.</t>
  </si>
  <si>
    <t>Sondas calibradas a la salida. *</t>
  </si>
  <si>
    <t>Secos o refrigerados por líquido. *</t>
  </si>
  <si>
    <t>≤ 1,5 dB para 500 Wrms &gt; potencia a la salida del transmisor ≥ 100 Wrms</t>
  </si>
  <si>
    <t>≤ 0,8 dB para 1000 Wrms &gt; potencia a la salida del transmisor ≥ 500 Wrms</t>
  </si>
  <si>
    <t>≤ 0,7 dB para 2000 Wrms &gt; potencia a la salida del transmisor ≥ 1000 Wrms</t>
  </si>
  <si>
    <t>≤ 0,6 dB para potencia a la salida del transmisor ≥ 2000 Wrms</t>
  </si>
  <si>
    <t>Tipo CIB (impedancia constante).</t>
  </si>
  <si>
    <t>ROE ≤ 1,1 para las entradas de banda ancha y banda estrecha.</t>
  </si>
  <si>
    <t>Ocho (8) cavidades (máscara crítica) para el filtro correspondiente a la entrada de banda estrecha.</t>
  </si>
  <si>
    <t xml:space="preserve">≤ 1,5 dB para 500 Wrms &gt; potencia a la salida del transmisor ≥ 100 Wrms </t>
  </si>
  <si>
    <t>≤ 1 dB para 1000 Wrms &gt; potencia a la salida del transmisor ≥ 500 Wrms</t>
  </si>
  <si>
    <t>≤ 0,7 dB para potencia a la salida del transmisor ≥ 2000 Wrms</t>
  </si>
  <si>
    <t>≤ 0,2 dB</t>
  </si>
  <si>
    <t>Motorizados.</t>
  </si>
  <si>
    <t>50 Ω.</t>
  </si>
  <si>
    <t>≤ 1,1.</t>
  </si>
  <si>
    <t>≤ 0,15 dB.</t>
  </si>
  <si>
    <t>470 MHz a 698 MHz. *</t>
  </si>
  <si>
    <t>Mayor o igual a la potencia media nominal de cada transmisor. *</t>
  </si>
  <si>
    <t>Mayor o igual a la potencia pico nominal de cada transmisor. *</t>
  </si>
  <si>
    <t>Mayor o igual a la tensión pico nominal de cada transmisor. *</t>
  </si>
  <si>
    <t>Manuales.</t>
  </si>
  <si>
    <t>Simétrico de 2 vías.</t>
  </si>
  <si>
    <t>≤ 2º.</t>
  </si>
  <si>
    <t>≤ 0,15 dB por vía.</t>
  </si>
  <si>
    <t xml:space="preserve">Horizontal. </t>
  </si>
  <si>
    <t>≥ 11 dBd.</t>
  </si>
  <si>
    <t>≥ 12 dB. *</t>
  </si>
  <si>
    <t>≥ 15 dB. *</t>
  </si>
  <si>
    <t>A -3 dB plano E: entre ± 30° y ± 35°. *</t>
  </si>
  <si>
    <t>A -3 dB plano H: entre ± 9° y ± 13°. *</t>
  </si>
  <si>
    <t>EIA, IEC o DIN. *</t>
  </si>
  <si>
    <t>ANTENAS SUPERTURNSTILE</t>
  </si>
  <si>
    <t>Protección exterior</t>
  </si>
  <si>
    <t>Aluminio y/o fibra de vidrio. *</t>
  </si>
  <si>
    <t>Depende de requerimiento por estación. *</t>
  </si>
  <si>
    <t>Patrón de radiación</t>
  </si>
  <si>
    <t>Omnidireccional. *</t>
  </si>
  <si>
    <t>Tipo de conector</t>
  </si>
  <si>
    <t>Accesorios</t>
  </si>
  <si>
    <t>Herrajes para montaje sobre punta de torre y protección contra descargas atmosféricas. *</t>
  </si>
  <si>
    <t>Demodulación DVB-S/DVB-S2</t>
  </si>
  <si>
    <t xml:space="preserve">DVB-S: QPSK y DVB-S2: QPSK, 8PSK </t>
  </si>
  <si>
    <t>Rango de Frecuencia: 950 a 1750 MHz</t>
  </si>
  <si>
    <t>Factores de Roll Off: 0,35; 0,25; 0,20; 0,05. *</t>
  </si>
  <si>
    <t>PCMCIA/CAM. *</t>
  </si>
  <si>
    <t xml:space="preserve">≥ 2 ASI para cada receptor </t>
  </si>
  <si>
    <t>Disponibilidad para descarga en archivo plano del Log de Eventos. *</t>
  </si>
  <si>
    <t>2+1 con unidad de control automática para conmutación y configuración. *</t>
  </si>
  <si>
    <t>Display</t>
  </si>
  <si>
    <t>Debe incluir un indicador "display" que permita acciones de configuración. *</t>
  </si>
  <si>
    <t>Frecuencia de Entrada: Banda C. *</t>
  </si>
  <si>
    <t>Frecuencia de Salida: 950 MHz a 1750 MHz. *</t>
  </si>
  <si>
    <t>≥ 60 dB. *</t>
  </si>
  <si>
    <t>Tipo F de 75 Ω. *</t>
  </si>
  <si>
    <r>
      <t xml:space="preserve">Tecnología </t>
    </r>
    <r>
      <rPr>
        <i/>
        <sz val="10"/>
        <color rgb="FF000000"/>
        <rFont val="Arial Narrow"/>
        <family val="2"/>
      </rPr>
      <t>Phase Locked Loop</t>
    </r>
    <r>
      <rPr>
        <sz val="10"/>
        <color rgb="FF000000"/>
        <rFont val="Arial Narrow"/>
        <family val="2"/>
      </rPr>
      <t xml:space="preserve"> – PLL. *</t>
    </r>
  </si>
  <si>
    <t>≤ 20 K. *</t>
  </si>
  <si>
    <t>≤ ±3 kHz. *</t>
  </si>
  <si>
    <t>5150 MHz. *</t>
  </si>
  <si>
    <t>TVRO (TELEVISION RECEIVE ONLY)</t>
  </si>
  <si>
    <t>≥ 4,2 m</t>
  </si>
  <si>
    <t>≥ 42 dBi</t>
  </si>
  <si>
    <t>Reflector tipo sólido. *</t>
  </si>
  <si>
    <t>≤ 0,25 dB. *</t>
  </si>
  <si>
    <t>≤ 1,3°. *</t>
  </si>
  <si>
    <t>10° ≤ ajuste fino ángulo de elevación continuo ≤ 70°. *</t>
  </si>
  <si>
    <t>0° ≤ Ajuste fino ángulo de azimut ≤ 180°. *</t>
  </si>
  <si>
    <t>Partes Metálicas</t>
  </si>
  <si>
    <t>De acero galvanizado en caliente. *</t>
  </si>
  <si>
    <t>TELEVISORES</t>
  </si>
  <si>
    <t>Sintonizador DVB-T2. *</t>
  </si>
  <si>
    <t>Tamaño</t>
  </si>
  <si>
    <t>19 a 22 pulgadas. *</t>
  </si>
  <si>
    <t>100 a 240 VAC. *</t>
  </si>
  <si>
    <t>Resolución</t>
  </si>
  <si>
    <t>FHD. *</t>
  </si>
  <si>
    <t>Antena</t>
  </si>
  <si>
    <t>Tipo indoor de UHF. *</t>
  </si>
  <si>
    <t>Bandeja</t>
  </si>
  <si>
    <t>Bandeja para rack 19". *</t>
  </si>
  <si>
    <t>Control remoto y manual. *</t>
  </si>
  <si>
    <t>Convencional, dieléctrico aceite. *</t>
  </si>
  <si>
    <t>Trifásica en DYN5 ó bifásica, según requerimientos de cada estación. *</t>
  </si>
  <si>
    <t>±2 x 2,5%. *</t>
  </si>
  <si>
    <t>Según Norma NTC 819. *</t>
  </si>
  <si>
    <t>Cumplimiento Normas NTC para Transformadores. *</t>
  </si>
  <si>
    <t>Refrigeración Natural ONAN. *</t>
  </si>
  <si>
    <t>Voltaje primario (MT) y secundario (BT) según cada estación. *</t>
  </si>
  <si>
    <r>
      <t xml:space="preserve">Motor </t>
    </r>
    <r>
      <rPr>
        <i/>
        <sz val="10"/>
        <color rgb="FF000000"/>
        <rFont val="Arial Narrow"/>
        <family val="2"/>
      </rPr>
      <t xml:space="preserve">Diesel </t>
    </r>
    <r>
      <rPr>
        <sz val="10"/>
        <color rgb="FF000000"/>
        <rFont val="Arial Narrow"/>
        <family val="2"/>
      </rPr>
      <t>de cuatro tiempos, velocidad 1800 rpm 60Hz. *</t>
    </r>
  </si>
  <si>
    <t>Precalentador si es requerido acorde a las condiciones de operación del equipo y climáticas de la estación. *</t>
  </si>
  <si>
    <t>Gobernador electrónico o manual. *</t>
  </si>
  <si>
    <t>Lubricación por aceite con filtro desmontable. *</t>
  </si>
  <si>
    <t>Alternador de carga de baterías. *</t>
  </si>
  <si>
    <t>Cargador de baterías al voltaje de la estación (220/110 VAC)</t>
  </si>
  <si>
    <t>Generador con tensiones normalizadas 380/220 VAC a 60 Hz según cada estación. *</t>
  </si>
  <si>
    <t>Interruptor de protección de sobrecargas. *</t>
  </si>
  <si>
    <t>AVR regulador automático de voltaje. *</t>
  </si>
  <si>
    <t>Acoplamiento de disco flexible. *</t>
  </si>
  <si>
    <r>
      <t>PMG (“</t>
    </r>
    <r>
      <rPr>
        <i/>
        <sz val="10"/>
        <color rgb="FF000000"/>
        <rFont val="Arial Narrow"/>
        <family val="2"/>
      </rPr>
      <t>Permanent Magnet Generator”</t>
    </r>
    <r>
      <rPr>
        <sz val="10"/>
        <color rgb="FF000000"/>
        <rFont val="Arial Narrow"/>
        <family val="2"/>
      </rPr>
      <t>). *</t>
    </r>
  </si>
  <si>
    <t>Arranque eléctrico. *</t>
  </si>
  <si>
    <t>Generador trifásico en conexión estrella y neutro accesible ó bifásico y neutro accesible. *</t>
  </si>
  <si>
    <t>Refrigeración por líquido con radiador. *</t>
  </si>
  <si>
    <t>Regulador de tensión electrónico. Nivel de tensión de ±1,5%. *</t>
  </si>
  <si>
    <t>La regulación de frecuencia no debe exceder ±0,25 %. *</t>
  </si>
  <si>
    <t>Aislamiento de acuerdo con las normas NEMA MG1 o equivalente IEC. *</t>
  </si>
  <si>
    <t>Depósito y filtro de combustible (tanque base para autonomía mínima de 8 Horas). *</t>
  </si>
  <si>
    <r>
      <t>Debe incluir un indicador "</t>
    </r>
    <r>
      <rPr>
        <i/>
        <sz val="10"/>
        <color rgb="FF000000"/>
        <rFont val="Arial Narrow"/>
        <family val="2"/>
      </rPr>
      <t>display</t>
    </r>
    <r>
      <rPr>
        <sz val="10"/>
        <color rgb="FF000000"/>
        <rFont val="Arial Narrow"/>
        <family val="2"/>
      </rPr>
      <t>" para operación. *</t>
    </r>
  </si>
  <si>
    <t>Interfaz de red Ethernet (10/100BaseT). *</t>
  </si>
  <si>
    <t>Tanque de reserva externo</t>
  </si>
  <si>
    <t>Capacidad según requerimiento de cada estación. *</t>
  </si>
  <si>
    <t>Los interruptores termo-magnéticos deben ser trifásicos ó bifásicos tipo industrial de caja moldeada según estación. *</t>
  </si>
  <si>
    <t>Automática (ATS) tipo trifásica o bifásica según estación. *</t>
  </si>
  <si>
    <t>Tensión de 380/220 VAC según estación. *</t>
  </si>
  <si>
    <t>Sensado de voltaje en caso de: Bajo voltaje, Alto voltaje, Falta o inversión de fase. *</t>
  </si>
  <si>
    <t>Operación: automática y manual; Tipo: sencilla (red-planta). *</t>
  </si>
  <si>
    <t>Corriente de corto circuito de 10 kA. *</t>
  </si>
  <si>
    <t>El circuito de control deberá estas protegido contra corto circuito por medio de interruptores termo-magnéticos - minibreakers - mono polares y sistema dps. *</t>
  </si>
  <si>
    <t>Los contactores deben poseer bloqueo mecánico cuando aplique según potencia. *</t>
  </si>
  <si>
    <t>Bypass para mantenimiento. *</t>
  </si>
  <si>
    <t xml:space="preserve">El armario debe ser de lámina de aluminio calibre 18 y debe poseer certificado de producto expedido por un ente certificado avalado por la ONAC. * </t>
  </si>
  <si>
    <t xml:space="preserve">El barraje debe ser de cobre y soportar la corriente nominal que circula por la acometida. * </t>
  </si>
  <si>
    <t>Tipo: "True On Line". *</t>
  </si>
  <si>
    <t xml:space="preserve">Tensión de Salida AC: 380VAC, 220VAC  ó 127VAC (según cada estación). * </t>
  </si>
  <si>
    <t xml:space="preserve">Regulación de voltaje de salida máximo 1%. * </t>
  </si>
  <si>
    <t>Regulación de frecuencia máximo 0,1% en “free running”. *</t>
  </si>
  <si>
    <t xml:space="preserve">Conversión AC/DC/AC. * </t>
  </si>
  <si>
    <t xml:space="preserve">Eficiencia AC/AC en doble conversión al 100% de la carga mínimo de 91%. * </t>
  </si>
  <si>
    <t>Protección de baterías contra descargas profundas. *</t>
  </si>
  <si>
    <t>Inicio de operación de forma automática “On Line” después de un corte de energía.*</t>
  </si>
  <si>
    <t xml:space="preserve">Tecnología PWM con IGBT tanto en el rectificador como en el inversor. * </t>
  </si>
  <si>
    <t xml:space="preserve">THD en la corriente de entrada no mayor a 5% a plena carga. * </t>
  </si>
  <si>
    <t xml:space="preserve">Nivel de ruido no mayor a 69 dBA a 1 metro de distancia. * </t>
  </si>
  <si>
    <t xml:space="preserve">“Bypass” de mantenimiento interno y externo.. * </t>
  </si>
  <si>
    <t xml:space="preserve">Tensión de entrada nominal: 380VAC o 220VAC ±15% al 100% de la carga (según cada estación). * </t>
  </si>
  <si>
    <t xml:space="preserve">Banco de baterías tipo sellada, libre de mantenimiento, con un tiempo mínimo de autonomía de siete (7) minutos a plena carga calculada a un factor de potencia de 0,9. * </t>
  </si>
  <si>
    <t>Debe incluir un indicador "display" para operación. *</t>
  </si>
  <si>
    <t>≥ 16 puertos RJ-45. *</t>
  </si>
  <si>
    <t>802.1p, 802.3, 802.3u y 802.3az. *</t>
  </si>
  <si>
    <t>Tipo rack. *</t>
  </si>
  <si>
    <t>LINEAS RÍGIDAS</t>
  </si>
  <si>
    <t>≤ 1,1. *</t>
  </si>
  <si>
    <t>50 Ω. *</t>
  </si>
  <si>
    <t>Tubo de cobre o un material de mejor conductividad. *</t>
  </si>
  <si>
    <t>Tubo de cobre o aluminio. *</t>
  </si>
  <si>
    <t>LINEAS ADAPTADORAS</t>
  </si>
  <si>
    <t>≤ 1,9 dB por cada 100 metros en la frecuencia de 698 MHz. *</t>
  </si>
  <si>
    <t>Según normativa EIA, IEC o DIN. *</t>
  </si>
  <si>
    <t>≥ 35 dB. *</t>
  </si>
  <si>
    <t xml:space="preserve">≤ 0,02 dB (codos de diámetro &lt; 3”). * </t>
  </si>
  <si>
    <t>≤ 0,01 dB (codos de diámetro ≥ 3”). *</t>
  </si>
  <si>
    <t>Aluminio o un material de mejor conductividad. *</t>
  </si>
  <si>
    <t>Acero inoxidable. *</t>
  </si>
  <si>
    <t xml:space="preserve">50 Ω. * </t>
  </si>
  <si>
    <t>Aleación de cobre bañada con plata o de un material de mejor conductividad. *</t>
  </si>
  <si>
    <t>DISTRIBUIDORES DE ANTENAS (Familia de Distribuidores)</t>
  </si>
  <si>
    <t>≤ 0,1 dB. *</t>
  </si>
  <si>
    <t xml:space="preserve">≤ 0,2 dB en módulo. * </t>
  </si>
  <si>
    <t>≤ 2º en fase. *</t>
  </si>
  <si>
    <t>Coaxiales. *</t>
  </si>
  <si>
    <t>Espuma, aire, espiral de polietileno o polipropileno. *</t>
  </si>
  <si>
    <t>≤ 2 dB por cada 100 metros en la frecuencia de 698 MHz. *</t>
  </si>
  <si>
    <t>≤ 3,3 dB por cada 100 metros en la frecuencia de 698 MHz. *</t>
  </si>
  <si>
    <t>≤ 1,9 dB por cada 100 metros en la frecuencia de 698 MHz para: líneas de diámetro &lt; 3". *</t>
  </si>
  <si>
    <t>≤ 0,9 dB por cada 100 metros en la frecuencia de 698 MHz para: líneas de diámetro ≥ 3" *</t>
  </si>
  <si>
    <t>≤ 2 dB por cada 100 metros en la frecuencia de 698 MHz para: líneas de diámetro &lt; 3" *</t>
  </si>
  <si>
    <t>≤ 1,5 dB por cada 100 metros en la frecuencia de 698 MHz para: líneas de diámetro ≥ 3". *</t>
  </si>
  <si>
    <t>ESTACIONES ADICIONALES</t>
  </si>
  <si>
    <t>GRUPO 1</t>
  </si>
  <si>
    <t>HASTA 650 PUNTOS</t>
  </si>
  <si>
    <t>CERRO ORIENTE</t>
  </si>
  <si>
    <t>BOQUERON</t>
  </si>
  <si>
    <t>JARDIN</t>
  </si>
  <si>
    <t>Hasta 750 Puntos</t>
  </si>
  <si>
    <t>GRUPO 2</t>
  </si>
  <si>
    <t>SAN LORENZO (EL DONCELLO)</t>
  </si>
  <si>
    <t>TOLUVIEJO</t>
  </si>
  <si>
    <t>PAILITAS</t>
  </si>
  <si>
    <t>GRUPO 3</t>
  </si>
  <si>
    <t>MALAGA</t>
  </si>
  <si>
    <t>GUADUAS</t>
  </si>
  <si>
    <t>SAMACÁ</t>
  </si>
  <si>
    <t xml:space="preserve">OFRECIMIENTO </t>
  </si>
  <si>
    <t>OFRECIMIENTO</t>
  </si>
  <si>
    <t>EUROS</t>
  </si>
  <si>
    <t>Suministrio de Tranmisores de TDT Refrigerados por Liquido 
(Potencia de Tx ≥ 2000 Wrms)</t>
  </si>
  <si>
    <t>X</t>
  </si>
  <si>
    <t>RFS</t>
  </si>
  <si>
    <t>GENERAL DYNAMICS</t>
  </si>
  <si>
    <t>x</t>
  </si>
  <si>
    <t>EATON</t>
  </si>
  <si>
    <t>UT ISTRONYC - SYES</t>
  </si>
  <si>
    <t>ELETTRONICA INDUSTRIALE S.p.A.</t>
  </si>
  <si>
    <t>Sy.E.S. S.r.l.</t>
  </si>
  <si>
    <t>1.1</t>
  </si>
  <si>
    <t>2000 W + 1 dB</t>
  </si>
  <si>
    <t>VALOR ACREDITADO POR EL PROPONENTE EN PESOS COLOMBIANOS</t>
  </si>
  <si>
    <t>240 - 253</t>
  </si>
  <si>
    <t>1.2</t>
  </si>
  <si>
    <t>1.3</t>
  </si>
  <si>
    <t>1.4</t>
  </si>
  <si>
    <t>1.5</t>
  </si>
  <si>
    <t>1.6</t>
  </si>
  <si>
    <t>500 W + 1 dB</t>
  </si>
  <si>
    <t>1.7</t>
  </si>
  <si>
    <t>100 W + 1 dB, 500 W + 1 dB</t>
  </si>
  <si>
    <t>1.8</t>
  </si>
  <si>
    <t>1.9</t>
  </si>
  <si>
    <t>1.10</t>
  </si>
  <si>
    <t>1.11</t>
  </si>
  <si>
    <t>1.12</t>
  </si>
  <si>
    <t>1.13</t>
  </si>
  <si>
    <t>1.14</t>
  </si>
  <si>
    <t>1.15</t>
  </si>
  <si>
    <t>2.1</t>
  </si>
  <si>
    <t>PRIMA TV S.p.A.</t>
  </si>
  <si>
    <r>
      <rPr>
        <sz val="11"/>
        <color theme="1"/>
        <rFont val="Symbol"/>
        <family val="1"/>
        <charset val="2"/>
      </rPr>
      <t>³</t>
    </r>
    <r>
      <rPr>
        <sz val="11"/>
        <color theme="1"/>
        <rFont val="Calibri"/>
        <family val="2"/>
        <scheme val="minor"/>
      </rPr>
      <t xml:space="preserve"> 100 W y &lt; 2000 W</t>
    </r>
  </si>
  <si>
    <t>254 - 258</t>
  </si>
  <si>
    <t>2.2</t>
  </si>
  <si>
    <t>RAI WAY S.p.A.</t>
  </si>
  <si>
    <t>259 - 261</t>
  </si>
  <si>
    <t>SyES srl</t>
  </si>
  <si>
    <t>PCM 200/UHF</t>
  </si>
  <si>
    <t>SLIM3-01 UHF SD PCM (LP)</t>
  </si>
  <si>
    <t>SLIM5-01 UHF-DD-PCM (HP)</t>
  </si>
  <si>
    <t>P75-02 UHF-DD-PCM</t>
  </si>
  <si>
    <t>P75-03 UHF-DD-PCM</t>
  </si>
  <si>
    <t>SLIM5-01 UHF-SD-PCM (HP)</t>
  </si>
  <si>
    <t>P75-02 UHF-SD-PCM</t>
  </si>
  <si>
    <t>P75-03 UHF-SD-PCM</t>
  </si>
  <si>
    <t>GNSS RECEIVER</t>
  </si>
  <si>
    <t>A-FC8D60C, A-FC8D80C,
A-FC8D110C, A-TF8D120C,
A-TC8D140C</t>
  </si>
  <si>
    <t>COM-TECH</t>
  </si>
  <si>
    <t>B-DM8D60RC, B-DM8D80RC, B-DM8D110C, B-DF8D140C, B-DF8D120C</t>
  </si>
  <si>
    <t>DM8D60RC, DM8D80RC, DM8D110C, DF8D140C, DF8D120C</t>
  </si>
  <si>
    <t>COMTECH / SPINNER</t>
  </si>
  <si>
    <t>BN754067, BN512690, BN512698, BN640081</t>
  </si>
  <si>
    <t>C-DL40HC-C, C-DL80HC-E,
C-DT300LC-H, C-DT300LC-K,
C-DP4C-K, C-DP5C-K</t>
  </si>
  <si>
    <t>DL40HC, DL80HC, DT300LC 
DP4C, DP5C</t>
  </si>
  <si>
    <t>AP6139C, AP6177C</t>
  </si>
  <si>
    <t>C-AP6139/1C-3J,
C-AP6177/1C-3M</t>
  </si>
  <si>
    <t>COM-TECH, DICONEX</t>
  </si>
  <si>
    <t>COEL</t>
  </si>
  <si>
    <t>ANDREW - EUPEN</t>
  </si>
  <si>
    <t>l230EH</t>
  </si>
  <si>
    <t>l230_COEL.pdf</t>
  </si>
  <si>
    <t>BUHX2000</t>
  </si>
  <si>
    <t>BUHX2000_SUPERTURNSTILE_COEL.pdf</t>
  </si>
  <si>
    <t>ERICCSON</t>
  </si>
  <si>
    <t>RX 8200</t>
  </si>
  <si>
    <t>231-420</t>
  </si>
  <si>
    <t>NORSAT</t>
  </si>
  <si>
    <t>KALLEY</t>
  </si>
  <si>
    <t>FYR</t>
  </si>
  <si>
    <t>LEEGA-CUMMINS</t>
  </si>
  <si>
    <t>EMERSON ASCO POWER</t>
  </si>
  <si>
    <t>TRENDNET</t>
  </si>
  <si>
    <t>NO APORTÓ</t>
  </si>
  <si>
    <t>El proponente aclaró mediante respuesta a requerimiento, las fechas ciertas de inicio y fin de la ejecución.</t>
  </si>
  <si>
    <t xml:space="preserve">La apostilla de la experiencia acreditada fue validada con base en la certificación aportada por SyES y que reposa en la Entidad en el marco del proceso de selección de Invitación Abierta IA 13 de 2016 (Fase III TDT). </t>
  </si>
  <si>
    <r>
      <t xml:space="preserve">Observaciones del Comité Evaluador: 
-No fue posible verificar el cumplimiento de las características técnicas de obligatorio cumplimiento para los transmisores de 500 Wrms toda vez que en la propuesta no se evidenció el soporte de dichas características para los equipos de marca, modelo y </t>
    </r>
    <r>
      <rPr>
        <b/>
        <u/>
        <sz val="10"/>
        <rFont val="Arial Narrow"/>
        <family val="2"/>
      </rPr>
      <t>referencia</t>
    </r>
    <r>
      <rPr>
        <b/>
        <sz val="10"/>
        <rFont val="Arial Narrow"/>
        <family val="2"/>
      </rPr>
      <t xml:space="preserve"> ofertados en el Anexo 6 - Equipos y elementos ofertados (folio 196) de modelo y </t>
    </r>
    <r>
      <rPr>
        <b/>
        <u/>
        <sz val="10"/>
        <rFont val="Arial Narrow"/>
        <family val="2"/>
      </rPr>
      <t>referencia</t>
    </r>
    <r>
      <rPr>
        <b/>
        <sz val="10"/>
        <rFont val="Arial Narrow"/>
        <family val="2"/>
      </rPr>
      <t xml:space="preserve"> SLIM3-01 UHF SD PCM (LP), ya que en la certificación de fabrica a la que el Proponente invoca para soportar los ofrecimientos, folios 210 a 215, se encuentran las características de un transmisor de 500 Wrms diferente, modelo y </t>
    </r>
    <r>
      <rPr>
        <b/>
        <u/>
        <sz val="10"/>
        <rFont val="Arial Narrow"/>
        <family val="2"/>
      </rPr>
      <t>referencia</t>
    </r>
    <r>
      <rPr>
        <b/>
        <sz val="10"/>
        <rFont val="Arial Narrow"/>
        <family val="2"/>
      </rPr>
      <t xml:space="preserve"> SLIM4-01 UHF SD PCM. La diferencia entre estos equipos la manifiesta el mismo proponente en la respuesta a un requerimiento solicitado por el comité evaluador, al exponer que el transmisor de 500 Wrms modelo SLIM4-01 UHF SD PCM tiene mejores características que el equipo de modelo SLIM3-01 UHF SD PCM (LP).
-El Proponente respondió requerimiento solicitado por el comité evaluador, mediante el cual confirma que los transmisores de 1500 Wrms, 2400 Wrms y 3600 Wrms ofertados en el Anexo 6 - Equipos y elementos ofertados (folio 196), que incluyen las siglas SD en su referencia, son equipos con excitador único "Single Drive", lo cual se encontró contrario a la característica de obligatorio cumplimiento para estos equipos (doble exitador o "DD-Dual Drive"). Lo mencionado anteriormente configura la causal de rechazo estipulada en las reglas de participación: "</t>
    </r>
    <r>
      <rPr>
        <b/>
        <i/>
        <sz val="10"/>
        <rFont val="Arial Narrow"/>
        <family val="2"/>
      </rPr>
      <t>Si el proponente incluye información técnica o referencias donde se evidencie el no cumplimiento de las especificaciones técnicas mínimas exigidas constituirá CAUSAL DE RECHAZO</t>
    </r>
    <r>
      <rPr>
        <b/>
        <sz val="10"/>
        <rFont val="Arial Narrow"/>
        <family val="2"/>
      </rPr>
      <t>".
-A folio 196, en la tabla de Transmisores de Televisión Digital DVB-T2 del Anexo 6 - Equipos y elementos ofertados, en la cual el Proponente realiza los ofrecimientos de los transmisores, en el ítem 2, el Proponente incluye notas con las cuales manifiesta "...se ofertan todos transmisores de tipología "double driver" por potencia ugual o superior de 500W rms..." y "...se ofertan todos transmisores de tipología "2+1" por potencia inferior de 500W rms...", lo cual se encontró contrario a la característica de obligatorio cumplimiento de doble exitador para equipos con con potencias a la salida del transmisor mayores o iguales a 1500 Wrms y equipos con exitador único en configuración 2+1 para equipos con potencias a la salida del transmisor inferiores a 1500 Wrms. Lo mencionado anteriormente configura la causal de rechazo estipulada en las reglas de participación: "Si el proponente incluye información técnica o referencias donde se evidencie el no cumplimiento de las especificaciones técnicas mínimas exigidas constituirá CAUSAL DE RECHAZO".</t>
    </r>
  </si>
  <si>
    <r>
      <t>Observaciones del Comité Evaluador: 
-A folio 204, en la tabla de Líneas de Transmisión, Cables de Distribución y Latiguillos del Anexo 6 - Equipos y elementos ofertados, el Proponente realiza ofrecimientos de las Líneas de Transmisión, relacionando dos marcas para estos elementos "ANDREW" y "EUPEN", lo cual se encontró contrario a lo estipulado en el numeral 1.2 del Anexo Técnico de las reglas de participación "</t>
    </r>
    <r>
      <rPr>
        <b/>
        <i/>
        <sz val="10"/>
        <color theme="1"/>
        <rFont val="Arial Narrow"/>
        <family val="2"/>
      </rPr>
      <t>La oferta de los equipos y elementos por cada grupo de estaciones, según corresponda, deben pertenecer a un mismo fabricante. Es decir que para todas las estaciones de un mismo grupo, los transmisores deben corresponder a una misma marca, así como los combinadores, filtros, receptores satelitales, antenas panel, etc</t>
    </r>
    <r>
      <rPr>
        <b/>
        <sz val="10"/>
        <color theme="1"/>
        <rFont val="Arial Narrow"/>
        <family val="2"/>
      </rPr>
      <t>". Por lo anterior, no es posible para el comité evaluador validar el ofrecimiento de las Líneas de Transmisión.
-A folios 356, 358 y 360, se aportó en la oferta información técnica referente a Líneas de Transmisión del fabricante ANDREW, y a folio 364 se encontró información técnica correspondiente al fabricante EUPEN de este mismo elemento. Lo anterior impide determinar cual fue el ofrecimiento.</t>
    </r>
  </si>
  <si>
    <r>
      <t>Observaciones del Comité Evaluador: 
-A folio 224, en la tabla de Conmutadores Coaxiales de Transmisores (CCT) del Anexo 6 - Equipos y elementos ofertados, el Proponente realiza ofrecimientos de los CCT, relacionando dos marcas para estos elementos "COMTECH" y "SPINNER", lo cual se encontró contrario a lo estipulado en el numeral 1.2 del Anexo Técnico de las reglas de participación "</t>
    </r>
    <r>
      <rPr>
        <b/>
        <i/>
        <sz val="10"/>
        <color theme="1"/>
        <rFont val="Arial Narrow"/>
        <family val="2"/>
      </rPr>
      <t>La oferta de los equipos y elementos por cada grupo de estaciones, según corresponda, deben pertenecer a un mismo fabricante. Es decir que para todas las estaciones de un mismo grupo, los transmisores deben corresponder a una misma marca, así como los combinadores, filtros, receptores satelitales, antenas panel, etc</t>
    </r>
    <r>
      <rPr>
        <b/>
        <sz val="10"/>
        <color theme="1"/>
        <rFont val="Arial Narrow"/>
        <family val="2"/>
      </rPr>
      <t>". Por lo anterior, no es posible para el comité evaluador validar el ofrecimiento ni el cumplimiento de las características de los CCT.
-A folios 224 a 225, se aportó en la oferta información técnica referente a los CCT emitida por COMTECH, y a folios 334 a 355 se encontró información técnica correspondiente al fabricante SPINNER de este mismo equipo. Lo anterior impide determinar cual fue el ofrecimiento.</t>
    </r>
  </si>
  <si>
    <t>No se estableció marca ofertada</t>
  </si>
  <si>
    <t>No aportó Certificación</t>
  </si>
  <si>
    <t>No se otorga puntaje ya que se rechaza la Propuesta</t>
  </si>
  <si>
    <t>No se evalúa ya que se rechaza la Propuesta</t>
  </si>
  <si>
    <r>
      <t xml:space="preserve">Verificación
</t>
    </r>
    <r>
      <rPr>
        <b/>
        <sz val="10"/>
        <color rgb="FFFF0000"/>
        <rFont val="Arial Narrow"/>
        <family val="2"/>
      </rPr>
      <t>(</t>
    </r>
    <r>
      <rPr>
        <b/>
        <u/>
        <sz val="10"/>
        <color rgb="FFFF0000"/>
        <rFont val="Arial Narrow"/>
        <family val="2"/>
      </rPr>
      <t>VER OBSERVACIONES AL FINAL DE LA TABLA</t>
    </r>
    <r>
      <rPr>
        <b/>
        <sz val="10"/>
        <color rgb="FFFF0000"/>
        <rFont val="Arial Narrow"/>
        <family val="2"/>
      </rPr>
      <t>)</t>
    </r>
  </si>
  <si>
    <t>VERIFICACIÓN TÉCNICA</t>
  </si>
  <si>
    <t>IA 26 DE 2018</t>
  </si>
  <si>
    <t>FACTORES HABILITANTES</t>
  </si>
  <si>
    <t>FACTORES DE VERIFICACIÓN TÉCNICA</t>
  </si>
  <si>
    <t>EXPERIENCIA DEL PROPONENTE</t>
  </si>
  <si>
    <t>CARACTERÍSTICAS DE OBLIGATORIO CUMPLIMIENTO</t>
  </si>
  <si>
    <t>LÍNEAS DE TRANSMISIÓN</t>
  </si>
  <si>
    <t>CABLES DE DISTRIBUCIÓN</t>
  </si>
  <si>
    <t>LATIGUILLOS</t>
  </si>
  <si>
    <t>FACTORES PONDERABLES TÉCNICOS</t>
  </si>
  <si>
    <t>EVALUACIÓN DE LA PROPUESTA</t>
  </si>
  <si>
    <t>ESTACIONES ADICIONALES GRUPO 1</t>
  </si>
  <si>
    <t>ESTACIONES ADICIONALES GRUPO 2</t>
  </si>
  <si>
    <t>ESTACIONES ADICIONALES GRUPO 3</t>
  </si>
  <si>
    <t>GARANTIA ADICIONAL A LA MINIMA</t>
  </si>
  <si>
    <t>UT ISTRONYC SYES</t>
  </si>
  <si>
    <t>Se rechaza la oferta (Ver pestaña 'TRANSMISORES (IA 26)')</t>
  </si>
  <si>
    <r>
      <t>Verificación
(</t>
    </r>
    <r>
      <rPr>
        <b/>
        <sz val="10"/>
        <color rgb="FFFF0000"/>
        <rFont val="Arial Narrow"/>
        <family val="2"/>
      </rPr>
      <t>VER OBSERVACIONES AL FINAL DE LA TABLA</t>
    </r>
    <r>
      <rPr>
        <b/>
        <sz val="10"/>
        <color rgb="FFFFFFFF"/>
        <rFont val="Arial Narrow"/>
        <family val="2"/>
      </rPr>
      <t xml:space="preserve">)
</t>
    </r>
  </si>
  <si>
    <t>No se otorga puntaje ya que se rechaza la Propuesta
 (Ver pestaña 'TRANSMISORES (IA 26)')</t>
  </si>
  <si>
    <t>PUNTAJE TOTAL GRUPO 2</t>
  </si>
  <si>
    <t>HASTA 750 PUNTOS</t>
  </si>
  <si>
    <t>PUNTAJE TOTAL GRUPO 3</t>
  </si>
  <si>
    <t>PUNTAJE TOTAL GRUPO 1</t>
  </si>
</sst>
</file>

<file path=xl/styles.xml><?xml version="1.0" encoding="utf-8"?>
<styleSheet xmlns="http://schemas.openxmlformats.org/spreadsheetml/2006/main">
  <numFmts count="8">
    <numFmt numFmtId="44" formatCode="_(&quot;$&quot;\ * #,##0.00_);_(&quot;$&quot;\ * \(#,##0.00\);_(&quot;$&quot;\ * &quot;-&quot;??_);_(@_)"/>
    <numFmt numFmtId="43" formatCode="_(* #,##0.00_);_(* \(#,##0.00\);_(* &quot;-&quot;??_);_(@_)"/>
    <numFmt numFmtId="164" formatCode="_(&quot;$&quot;\ * #,##0_);_(&quot;$&quot;\ * \(#,##0\);_(&quot;$&quot;\ * &quot;-&quot;??_);_(@_)"/>
    <numFmt numFmtId="165" formatCode="[$€-2]\ #,##0.00;[Red]\-[$€-2]\ #,##0.00"/>
    <numFmt numFmtId="166" formatCode="&quot;$&quot;#,##0.00"/>
    <numFmt numFmtId="167" formatCode="#,##0_ ;\-#,##0\ "/>
    <numFmt numFmtId="168" formatCode="&quot;$&quot;#,##0"/>
    <numFmt numFmtId="169" formatCode="_(* #,##0.00000_);_(* \(#,##0.00000\);_(* &quot;-&quot;??_);_(@_)"/>
  </numFmts>
  <fonts count="36">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sz val="10"/>
      <color rgb="FF000000"/>
      <name val="Arial"/>
      <family val="2"/>
    </font>
    <font>
      <sz val="10"/>
      <color theme="1"/>
      <name val="Arial"/>
      <family val="2"/>
    </font>
    <font>
      <b/>
      <sz val="10"/>
      <color theme="1"/>
      <name val="Arial"/>
      <family val="2"/>
    </font>
    <font>
      <sz val="11"/>
      <color theme="1"/>
      <name val="Calibri"/>
      <family val="2"/>
    </font>
    <font>
      <b/>
      <sz val="10"/>
      <color rgb="FFFFFFFF"/>
      <name val="Arial Narrow"/>
      <family val="2"/>
    </font>
    <font>
      <sz val="10"/>
      <color theme="1"/>
      <name val="Arial Narrow"/>
      <family val="2"/>
    </font>
    <font>
      <i/>
      <sz val="10"/>
      <color theme="1"/>
      <name val="Arial Narrow"/>
      <family val="2"/>
    </font>
    <font>
      <sz val="10"/>
      <color rgb="FF000000"/>
      <name val="Arial Narrow"/>
      <family val="2"/>
    </font>
    <font>
      <i/>
      <sz val="10"/>
      <color rgb="FF000000"/>
      <name val="Arial Narrow"/>
      <family val="2"/>
    </font>
    <font>
      <b/>
      <sz val="10"/>
      <color theme="0"/>
      <name val="Arial Narrow"/>
      <family val="2"/>
    </font>
    <font>
      <u/>
      <sz val="11"/>
      <color theme="11"/>
      <name val="Calibri"/>
      <family val="2"/>
      <scheme val="minor"/>
    </font>
    <font>
      <b/>
      <sz val="11"/>
      <color theme="0"/>
      <name val="Calibri"/>
      <family val="2"/>
      <scheme val="minor"/>
    </font>
    <font>
      <b/>
      <sz val="10"/>
      <color theme="0"/>
      <name val="Arial"/>
      <family val="2"/>
    </font>
    <font>
      <b/>
      <sz val="11"/>
      <color theme="0"/>
      <name val="Calibri"/>
      <family val="2"/>
    </font>
    <font>
      <b/>
      <sz val="14"/>
      <color theme="0"/>
      <name val="Calibri"/>
      <family val="2"/>
      <scheme val="minor"/>
    </font>
    <font>
      <sz val="10"/>
      <color theme="0"/>
      <name val="Arial"/>
      <family val="2"/>
    </font>
    <font>
      <b/>
      <sz val="12"/>
      <color theme="0"/>
      <name val="Calibri"/>
      <family val="2"/>
      <scheme val="minor"/>
    </font>
    <font>
      <b/>
      <sz val="16"/>
      <color theme="0"/>
      <name val="Calibri"/>
      <family val="2"/>
      <scheme val="minor"/>
    </font>
    <font>
      <b/>
      <u/>
      <sz val="10"/>
      <color theme="1"/>
      <name val="Arial Narrow"/>
      <family val="2"/>
    </font>
    <font>
      <b/>
      <sz val="10"/>
      <name val="Arial Narrow"/>
      <family val="2"/>
    </font>
    <font>
      <b/>
      <sz val="16"/>
      <name val="Calibri"/>
      <family val="2"/>
      <scheme val="minor"/>
    </font>
    <font>
      <sz val="10"/>
      <name val="Arial Narrow"/>
      <family val="2"/>
    </font>
    <font>
      <sz val="11"/>
      <color theme="1"/>
      <name val="Symbol"/>
      <family val="1"/>
      <charset val="2"/>
    </font>
    <font>
      <b/>
      <u/>
      <sz val="10"/>
      <name val="Arial Narrow"/>
      <family val="2"/>
    </font>
    <font>
      <b/>
      <i/>
      <sz val="10"/>
      <name val="Arial Narrow"/>
      <family val="2"/>
    </font>
    <font>
      <b/>
      <sz val="10"/>
      <color theme="1"/>
      <name val="Arial Narrow"/>
      <family val="2"/>
    </font>
    <font>
      <b/>
      <i/>
      <sz val="10"/>
      <color theme="1"/>
      <name val="Arial Narrow"/>
      <family val="2"/>
    </font>
    <font>
      <b/>
      <sz val="10"/>
      <color rgb="FFFF0000"/>
      <name val="Arial Narrow"/>
      <family val="2"/>
    </font>
    <font>
      <b/>
      <u/>
      <sz val="10"/>
      <color rgb="FFFF0000"/>
      <name val="Arial Narrow"/>
      <family val="2"/>
    </font>
    <font>
      <b/>
      <sz val="11"/>
      <color indexed="8"/>
      <name val="Calibri"/>
      <family val="2"/>
      <scheme val="minor"/>
    </font>
    <font>
      <sz val="11"/>
      <name val="Calibri"/>
      <family val="2"/>
      <scheme val="minor"/>
    </font>
    <font>
      <sz val="12"/>
      <color theme="1"/>
      <name val="Arial"/>
      <family val="2"/>
    </font>
  </fonts>
  <fills count="11">
    <fill>
      <patternFill patternType="none"/>
    </fill>
    <fill>
      <patternFill patternType="gray125"/>
    </fill>
    <fill>
      <patternFill patternType="solid">
        <fgColor theme="0"/>
        <bgColor indexed="64"/>
      </patternFill>
    </fill>
    <fill>
      <patternFill patternType="solid">
        <fgColor rgb="FF222A35"/>
        <bgColor indexed="64"/>
      </patternFill>
    </fill>
    <fill>
      <patternFill patternType="solid">
        <fgColor rgb="FFC5E0B3"/>
        <bgColor indexed="64"/>
      </patternFill>
    </fill>
    <fill>
      <patternFill patternType="solid">
        <fgColor rgb="FFACB9CA"/>
        <bgColor indexed="64"/>
      </patternFill>
    </fill>
    <fill>
      <patternFill patternType="solid">
        <fgColor theme="3" tint="-0.499984740745262"/>
        <bgColor indexed="64"/>
      </patternFill>
    </fill>
    <fill>
      <patternFill patternType="solid">
        <fgColor theme="6" tint="0.39997558519241921"/>
        <bgColor indexed="64"/>
      </patternFill>
    </fill>
    <fill>
      <patternFill patternType="solid">
        <fgColor rgb="FF92D050"/>
        <bgColor indexed="64"/>
      </patternFill>
    </fill>
    <fill>
      <patternFill patternType="solid">
        <fgColor rgb="FFFF0000"/>
        <bgColor indexed="64"/>
      </patternFill>
    </fill>
    <fill>
      <patternFill patternType="solid">
        <fgColor theme="6" tint="0.59999389629810485"/>
        <bgColor indexed="64"/>
      </patternFill>
    </fill>
  </fills>
  <borders count="4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right/>
      <top style="medium">
        <color auto="1"/>
      </top>
      <bottom/>
      <diagonal/>
    </border>
    <border>
      <left style="medium">
        <color auto="1"/>
      </left>
      <right/>
      <top style="medium">
        <color auto="1"/>
      </top>
      <bottom/>
      <diagonal/>
    </border>
    <border>
      <left style="thin">
        <color auto="1"/>
      </left>
      <right/>
      <top style="thin">
        <color auto="1"/>
      </top>
      <bottom style="thin">
        <color auto="1"/>
      </bottom>
      <diagonal/>
    </border>
    <border>
      <left style="thin">
        <color auto="1"/>
      </left>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thin">
        <color auto="1"/>
      </left>
      <right/>
      <top/>
      <bottom style="thin">
        <color auto="1"/>
      </bottom>
      <diagonal/>
    </border>
    <border>
      <left style="thin">
        <color auto="1"/>
      </left>
      <right/>
      <top/>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indexed="64"/>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auto="1"/>
      </right>
      <top style="thin">
        <color auto="1"/>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indexed="64"/>
      </right>
      <top style="thin">
        <color indexed="64"/>
      </top>
      <bottom style="medium">
        <color indexed="64"/>
      </bottom>
      <diagonal/>
    </border>
    <border>
      <left/>
      <right style="medium">
        <color indexed="64"/>
      </right>
      <top style="thin">
        <color auto="1"/>
      </top>
      <bottom style="thin">
        <color indexed="64"/>
      </bottom>
      <diagonal/>
    </border>
    <border>
      <left/>
      <right style="thin">
        <color indexed="64"/>
      </right>
      <top style="medium">
        <color indexed="64"/>
      </top>
      <bottom style="medium">
        <color auto="1"/>
      </bottom>
      <diagonal/>
    </border>
    <border>
      <left style="thin">
        <color indexed="64"/>
      </left>
      <right style="thin">
        <color indexed="64"/>
      </right>
      <top style="medium">
        <color indexed="64"/>
      </top>
      <bottom style="medium">
        <color auto="1"/>
      </bottom>
      <diagonal/>
    </border>
  </borders>
  <cellStyleXfs count="14">
    <xf numFmtId="0" fontId="0" fillId="0" borderId="0"/>
    <xf numFmtId="44" fontId="1" fillId="0" borderId="0" applyFont="0" applyFill="0" applyBorder="0" applyAlignment="0" applyProtection="0"/>
    <xf numFmtId="165"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cellStyleXfs>
  <cellXfs count="285">
    <xf numFmtId="0" fontId="0" fillId="0" borderId="0" xfId="0"/>
    <xf numFmtId="0" fontId="0" fillId="2" borderId="0" xfId="0" applyFont="1" applyFill="1"/>
    <xf numFmtId="0" fontId="0" fillId="2" borderId="0" xfId="0" applyFont="1" applyFill="1" applyAlignment="1">
      <alignment horizontal="center" vertical="center"/>
    </xf>
    <xf numFmtId="0" fontId="2" fillId="2" borderId="0" xfId="0" applyFont="1" applyFill="1" applyBorder="1" applyAlignment="1">
      <alignment vertical="center"/>
    </xf>
    <xf numFmtId="43" fontId="0" fillId="0" borderId="1" xfId="0" applyNumberFormat="1" applyFont="1" applyFill="1" applyBorder="1" applyAlignment="1">
      <alignment horizontal="center" vertical="center"/>
    </xf>
    <xf numFmtId="0" fontId="0" fillId="2" borderId="0" xfId="0" applyFont="1" applyFill="1" applyBorder="1" applyAlignment="1">
      <alignment horizontal="left" vertical="center" wrapText="1"/>
    </xf>
    <xf numFmtId="0" fontId="0" fillId="0" borderId="0" xfId="0" applyFont="1"/>
    <xf numFmtId="14" fontId="0" fillId="0" borderId="1" xfId="0" applyNumberFormat="1" applyFont="1" applyFill="1" applyBorder="1" applyAlignment="1">
      <alignment horizontal="center" vertical="center"/>
    </xf>
    <xf numFmtId="164" fontId="0" fillId="2" borderId="0" xfId="1" applyNumberFormat="1" applyFont="1" applyFill="1" applyBorder="1" applyAlignment="1">
      <alignment horizontal="center" vertical="center"/>
    </xf>
    <xf numFmtId="37" fontId="0" fillId="2" borderId="1" xfId="0" applyNumberFormat="1" applyFont="1" applyFill="1" applyBorder="1" applyAlignment="1">
      <alignment horizontal="center" vertical="center"/>
    </xf>
    <xf numFmtId="9" fontId="0" fillId="0" borderId="1" xfId="0" applyNumberFormat="1" applyFont="1" applyFill="1" applyBorder="1" applyAlignment="1">
      <alignment horizontal="center" vertical="center"/>
    </xf>
    <xf numFmtId="43" fontId="0" fillId="2" borderId="1" xfId="0" applyNumberFormat="1" applyFont="1" applyFill="1" applyBorder="1" applyAlignment="1">
      <alignment horizontal="center" vertical="center"/>
    </xf>
    <xf numFmtId="0" fontId="5" fillId="2" borderId="0" xfId="0" applyFont="1" applyFill="1"/>
    <xf numFmtId="1" fontId="6" fillId="2" borderId="0" xfId="0" applyNumberFormat="1" applyFont="1" applyFill="1" applyAlignment="1">
      <alignment horizontal="center" vertical="center"/>
    </xf>
    <xf numFmtId="0" fontId="5" fillId="0" borderId="0" xfId="0" applyFont="1"/>
    <xf numFmtId="0" fontId="5" fillId="2" borderId="0" xfId="0" applyFont="1" applyFill="1" applyAlignment="1">
      <alignment horizontal="left" vertical="center"/>
    </xf>
    <xf numFmtId="1" fontId="5" fillId="2" borderId="0" xfId="0" applyNumberFormat="1" applyFont="1" applyFill="1" applyAlignment="1">
      <alignment horizontal="center" vertical="center"/>
    </xf>
    <xf numFmtId="0" fontId="0" fillId="2" borderId="0" xfId="0" applyFill="1"/>
    <xf numFmtId="0" fontId="0" fillId="2" borderId="0" xfId="0" applyNumberFormat="1" applyFont="1" applyFill="1"/>
    <xf numFmtId="0" fontId="2" fillId="2" borderId="0" xfId="0" applyFont="1" applyFill="1" applyBorder="1" applyAlignment="1">
      <alignment horizontal="center" vertical="center"/>
    </xf>
    <xf numFmtId="0" fontId="15" fillId="6" borderId="1"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2" fillId="0" borderId="4" xfId="0" applyFont="1" applyBorder="1" applyAlignment="1">
      <alignment vertical="center" wrapText="1"/>
    </xf>
    <xf numFmtId="0" fontId="15" fillId="6" borderId="1"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9" fillId="0" borderId="4" xfId="0" applyFont="1" applyBorder="1" applyAlignment="1">
      <alignment vertical="center" wrapText="1"/>
    </xf>
    <xf numFmtId="0" fontId="11" fillId="0" borderId="4" xfId="0" applyFont="1" applyBorder="1" applyAlignment="1">
      <alignment horizontal="center" vertical="center"/>
    </xf>
    <xf numFmtId="0" fontId="11" fillId="0" borderId="4" xfId="0" applyFont="1" applyBorder="1" applyAlignment="1">
      <alignment vertical="center" wrapText="1"/>
    </xf>
    <xf numFmtId="0" fontId="9"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4" xfId="0" applyFont="1" applyBorder="1" applyAlignment="1">
      <alignment vertical="center"/>
    </xf>
    <xf numFmtId="166" fontId="0" fillId="2" borderId="1" xfId="0" applyNumberFormat="1" applyFont="1" applyFill="1" applyBorder="1" applyAlignment="1">
      <alignment horizontal="center" vertical="center"/>
    </xf>
    <xf numFmtId="166" fontId="0" fillId="2" borderId="22" xfId="0" applyNumberFormat="1" applyFont="1" applyFill="1" applyBorder="1" applyAlignment="1">
      <alignment horizontal="center" vertical="center"/>
    </xf>
    <xf numFmtId="0" fontId="0" fillId="2" borderId="1" xfId="0" applyFont="1" applyFill="1" applyBorder="1" applyAlignment="1">
      <alignment horizontal="center" vertical="center"/>
    </xf>
    <xf numFmtId="0" fontId="15" fillId="6" borderId="1" xfId="0" applyFont="1" applyFill="1" applyBorder="1" applyAlignment="1">
      <alignment vertical="center" wrapText="1"/>
    </xf>
    <xf numFmtId="164" fontId="0" fillId="2" borderId="0" xfId="1" applyNumberFormat="1" applyFont="1" applyFill="1" applyBorder="1" applyAlignment="1">
      <alignment vertical="center"/>
    </xf>
    <xf numFmtId="0" fontId="0" fillId="2" borderId="1" xfId="0" applyFont="1" applyFill="1" applyBorder="1" applyAlignment="1">
      <alignment horizontal="center" vertical="center" wrapText="1"/>
    </xf>
    <xf numFmtId="166" fontId="0" fillId="2" borderId="1" xfId="0" applyNumberFormat="1" applyFont="1" applyFill="1" applyBorder="1" applyAlignment="1">
      <alignment vertical="center"/>
    </xf>
    <xf numFmtId="4" fontId="0" fillId="2" borderId="1" xfId="0" applyNumberFormat="1" applyFont="1" applyFill="1" applyBorder="1" applyAlignment="1">
      <alignment vertical="center"/>
    </xf>
    <xf numFmtId="3" fontId="0" fillId="2" borderId="1" xfId="0" applyNumberFormat="1" applyFont="1" applyFill="1" applyBorder="1" applyAlignment="1">
      <alignment horizontal="center" vertical="center"/>
    </xf>
    <xf numFmtId="0" fontId="17" fillId="2" borderId="0" xfId="0" applyFont="1" applyFill="1" applyBorder="1" applyAlignment="1"/>
    <xf numFmtId="0" fontId="17" fillId="2" borderId="0" xfId="0" applyFont="1" applyFill="1" applyBorder="1" applyAlignment="1">
      <alignment horizontal="center"/>
    </xf>
    <xf numFmtId="0" fontId="17" fillId="2" borderId="0" xfId="0" applyFont="1" applyFill="1" applyBorder="1" applyAlignment="1">
      <alignment wrapText="1"/>
    </xf>
    <xf numFmtId="0" fontId="17" fillId="2" borderId="0" xfId="0" applyFont="1" applyFill="1" applyBorder="1" applyAlignment="1">
      <alignment horizontal="center" wrapText="1"/>
    </xf>
    <xf numFmtId="0" fontId="2" fillId="2" borderId="1" xfId="0" applyFont="1" applyFill="1" applyBorder="1" applyAlignment="1">
      <alignment horizontal="center" vertical="center" wrapText="1"/>
    </xf>
    <xf numFmtId="0" fontId="15" fillId="6" borderId="1" xfId="0" applyFont="1" applyFill="1" applyBorder="1" applyAlignment="1">
      <alignment horizontal="left" vertical="center" wrapText="1"/>
    </xf>
    <xf numFmtId="3" fontId="0" fillId="0" borderId="1" xfId="0" applyNumberFormat="1" applyFont="1" applyFill="1" applyBorder="1" applyAlignment="1">
      <alignment horizontal="center" vertical="center"/>
    </xf>
    <xf numFmtId="0" fontId="21" fillId="2" borderId="0" xfId="0" applyFont="1" applyFill="1" applyBorder="1" applyAlignment="1">
      <alignment horizontal="center" vertical="center"/>
    </xf>
    <xf numFmtId="0" fontId="20" fillId="2" borderId="0" xfId="0" applyFont="1" applyFill="1" applyBorder="1" applyAlignment="1">
      <alignment horizontal="center" vertical="center"/>
    </xf>
    <xf numFmtId="0" fontId="9" fillId="0" borderId="4" xfId="0" applyFont="1" applyBorder="1" applyAlignment="1">
      <alignment horizontal="center" vertical="center" wrapText="1"/>
    </xf>
    <xf numFmtId="0" fontId="7" fillId="0" borderId="1" xfId="0" applyFont="1" applyBorder="1" applyAlignment="1">
      <alignment horizontal="center" vertical="center"/>
    </xf>
    <xf numFmtId="4" fontId="0" fillId="8" borderId="1" xfId="0" applyNumberFormat="1" applyFont="1" applyFill="1" applyBorder="1" applyAlignment="1">
      <alignment vertical="center"/>
    </xf>
    <xf numFmtId="167" fontId="0" fillId="8" borderId="1" xfId="0" applyNumberFormat="1" applyFont="1" applyFill="1" applyBorder="1" applyAlignment="1">
      <alignment horizontal="center" vertical="center"/>
    </xf>
    <xf numFmtId="0" fontId="8" fillId="2" borderId="0" xfId="0" applyFont="1" applyFill="1" applyBorder="1" applyAlignment="1">
      <alignment vertical="center" wrapText="1"/>
    </xf>
    <xf numFmtId="0" fontId="16" fillId="6" borderId="4" xfId="0" applyFont="1" applyFill="1" applyBorder="1" applyAlignment="1">
      <alignment horizontal="center" vertical="center" wrapText="1"/>
    </xf>
    <xf numFmtId="0" fontId="9" fillId="2" borderId="0" xfId="0" applyFont="1" applyFill="1" applyBorder="1" applyAlignment="1">
      <alignment wrapText="1"/>
    </xf>
    <xf numFmtId="0" fontId="9" fillId="0" borderId="4" xfId="0" applyFont="1" applyBorder="1" applyAlignment="1">
      <alignment horizontal="left" vertical="center" wrapText="1"/>
    </xf>
    <xf numFmtId="0" fontId="23" fillId="2" borderId="4" xfId="0" applyFont="1" applyFill="1" applyBorder="1" applyAlignment="1">
      <alignment horizontal="center" vertical="center" wrapText="1"/>
    </xf>
    <xf numFmtId="0" fontId="10" fillId="0" borderId="4" xfId="0" applyFont="1" applyBorder="1" applyAlignment="1">
      <alignment horizontal="left" vertical="center" wrapText="1"/>
    </xf>
    <xf numFmtId="0" fontId="9" fillId="2" borderId="4" xfId="0" applyFont="1" applyFill="1" applyBorder="1" applyAlignment="1">
      <alignment horizontal="center" vertical="center" wrapText="1"/>
    </xf>
    <xf numFmtId="0" fontId="9" fillId="2" borderId="4" xfId="0" applyFont="1" applyFill="1" applyBorder="1" applyAlignment="1">
      <alignment horizontal="center" vertical="center"/>
    </xf>
    <xf numFmtId="0" fontId="9" fillId="2" borderId="0" xfId="0" applyFont="1" applyFill="1"/>
    <xf numFmtId="0" fontId="9" fillId="2" borderId="4" xfId="0" applyFont="1" applyFill="1" applyBorder="1" applyAlignment="1">
      <alignment vertical="center"/>
    </xf>
    <xf numFmtId="0" fontId="9" fillId="0" borderId="4" xfId="0" applyFont="1" applyBorder="1" applyAlignment="1">
      <alignment horizontal="center" vertical="center"/>
    </xf>
    <xf numFmtId="0" fontId="16" fillId="6" borderId="4" xfId="0" applyFont="1" applyFill="1" applyBorder="1" applyAlignment="1">
      <alignment horizontal="center" vertical="center"/>
    </xf>
    <xf numFmtId="1" fontId="16" fillId="6" borderId="4" xfId="0" applyNumberFormat="1" applyFont="1" applyFill="1" applyBorder="1" applyAlignment="1">
      <alignment horizontal="center" vertical="center" wrapText="1"/>
    </xf>
    <xf numFmtId="0" fontId="5" fillId="2" borderId="4" xfId="0" applyFont="1" applyFill="1" applyBorder="1" applyAlignment="1">
      <alignment horizontal="center" vertical="center"/>
    </xf>
    <xf numFmtId="43" fontId="6" fillId="2" borderId="4" xfId="0" applyNumberFormat="1" applyFont="1" applyFill="1" applyBorder="1" applyAlignment="1">
      <alignment horizontal="center" vertical="center" wrapText="1"/>
    </xf>
    <xf numFmtId="43" fontId="5" fillId="2" borderId="4" xfId="0" applyNumberFormat="1" applyFont="1" applyFill="1" applyBorder="1" applyAlignment="1"/>
    <xf numFmtId="3" fontId="5" fillId="2" borderId="4" xfId="0" applyNumberFormat="1" applyFont="1" applyFill="1" applyBorder="1" applyAlignment="1">
      <alignment horizontal="center"/>
    </xf>
    <xf numFmtId="0" fontId="5" fillId="2" borderId="4"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0" fillId="2" borderId="1" xfId="0" applyFont="1" applyFill="1" applyBorder="1" applyAlignment="1">
      <alignment horizontal="center"/>
    </xf>
    <xf numFmtId="168" fontId="0" fillId="2" borderId="1" xfId="0" applyNumberFormat="1" applyFont="1" applyFill="1" applyBorder="1" applyAlignment="1">
      <alignment horizontal="center" vertical="center"/>
    </xf>
    <xf numFmtId="2" fontId="0" fillId="0" borderId="1" xfId="1" applyNumberFormat="1" applyFont="1" applyFill="1" applyBorder="1" applyAlignment="1">
      <alignment horizontal="center" vertical="center" wrapText="1"/>
    </xf>
    <xf numFmtId="169" fontId="0" fillId="2" borderId="1" xfId="0" applyNumberFormat="1" applyFont="1" applyFill="1" applyBorder="1" applyAlignment="1">
      <alignment horizontal="center" vertical="center"/>
    </xf>
    <xf numFmtId="167" fontId="0" fillId="0" borderId="1" xfId="1" applyNumberFormat="1" applyFont="1" applyFill="1" applyBorder="1" applyAlignment="1">
      <alignment horizontal="center" vertical="center" wrapText="1"/>
    </xf>
    <xf numFmtId="3" fontId="0" fillId="8" borderId="1" xfId="0" applyNumberFormat="1" applyFont="1" applyFill="1" applyBorder="1" applyAlignment="1">
      <alignment horizontal="center" vertical="center"/>
    </xf>
    <xf numFmtId="0" fontId="23" fillId="4" borderId="4" xfId="0" applyFont="1" applyFill="1" applyBorder="1" applyAlignment="1">
      <alignment horizontal="center" vertical="center" wrapText="1"/>
    </xf>
    <xf numFmtId="0" fontId="23" fillId="4" borderId="4" xfId="0" applyFont="1" applyFill="1" applyBorder="1" applyAlignment="1">
      <alignment horizontal="center" vertical="center" wrapText="1"/>
    </xf>
    <xf numFmtId="0" fontId="25" fillId="4" borderId="4" xfId="0" applyFont="1" applyFill="1" applyBorder="1" applyAlignment="1">
      <alignment horizontal="center" vertical="center" wrapText="1"/>
    </xf>
    <xf numFmtId="0" fontId="9" fillId="2" borderId="4" xfId="0" applyFont="1" applyFill="1" applyBorder="1" applyAlignment="1">
      <alignment horizontal="center"/>
    </xf>
    <xf numFmtId="0" fontId="5" fillId="2" borderId="4" xfId="0" applyFont="1" applyFill="1" applyBorder="1" applyAlignment="1">
      <alignment horizontal="center"/>
    </xf>
    <xf numFmtId="0" fontId="15" fillId="6" borderId="4" xfId="0" applyFont="1" applyFill="1" applyBorder="1" applyAlignment="1">
      <alignment horizontal="center" vertical="center" wrapText="1"/>
    </xf>
    <xf numFmtId="0" fontId="0" fillId="0" borderId="4" xfId="0" applyBorder="1" applyAlignment="1">
      <alignment horizontal="center" vertical="center" wrapText="1"/>
    </xf>
    <xf numFmtId="43" fontId="0" fillId="0" borderId="1" xfId="0" applyNumberFormat="1" applyFill="1" applyBorder="1" applyAlignment="1">
      <alignment horizontal="center" vertical="center" wrapText="1"/>
    </xf>
    <xf numFmtId="43" fontId="0" fillId="0" borderId="1" xfId="0" applyNumberFormat="1" applyFill="1" applyBorder="1" applyAlignment="1">
      <alignment horizontal="center" vertical="center"/>
    </xf>
    <xf numFmtId="0" fontId="0" fillId="2" borderId="1" xfId="0" applyFill="1" applyBorder="1" applyAlignment="1">
      <alignment horizontal="center" vertical="center"/>
    </xf>
    <xf numFmtId="3" fontId="0" fillId="2" borderId="1" xfId="0" applyNumberFormat="1" applyFill="1" applyBorder="1" applyAlignment="1">
      <alignment horizontal="center" vertical="center"/>
    </xf>
    <xf numFmtId="3" fontId="0" fillId="2" borderId="1" xfId="0" applyNumberFormat="1" applyFill="1" applyBorder="1" applyAlignment="1">
      <alignment horizontal="center" vertical="center" wrapText="1"/>
    </xf>
    <xf numFmtId="3" fontId="7" fillId="2" borderId="1" xfId="0" applyNumberFormat="1" applyFont="1" applyFill="1" applyBorder="1" applyAlignment="1">
      <alignment horizontal="center" vertical="center"/>
    </xf>
    <xf numFmtId="0" fontId="23" fillId="2" borderId="4" xfId="0" applyFont="1" applyFill="1" applyBorder="1" applyAlignment="1">
      <alignment horizontal="center" vertical="center" wrapText="1"/>
    </xf>
    <xf numFmtId="0" fontId="23" fillId="4" borderId="4" xfId="0" applyFont="1" applyFill="1" applyBorder="1" applyAlignment="1">
      <alignment horizontal="center" vertical="center" wrapText="1"/>
    </xf>
    <xf numFmtId="0" fontId="23" fillId="2" borderId="0" xfId="0" applyFont="1" applyFill="1" applyBorder="1" applyAlignment="1">
      <alignment vertical="center" wrapText="1"/>
    </xf>
    <xf numFmtId="37" fontId="0" fillId="0" borderId="1" xfId="0" applyNumberFormat="1" applyFill="1" applyBorder="1" applyAlignment="1">
      <alignment horizontal="justify" vertical="center" wrapText="1"/>
    </xf>
    <xf numFmtId="37" fontId="0" fillId="0" borderId="1" xfId="0" applyNumberFormat="1" applyFont="1" applyFill="1" applyBorder="1" applyAlignment="1">
      <alignment horizontal="center" vertical="center"/>
    </xf>
    <xf numFmtId="0" fontId="9" fillId="2" borderId="0" xfId="0" applyFont="1" applyFill="1" applyAlignment="1">
      <alignment wrapText="1"/>
    </xf>
    <xf numFmtId="0" fontId="0" fillId="2" borderId="4" xfId="0" applyFill="1" applyBorder="1" applyAlignment="1">
      <alignment horizontal="center" vertical="center" wrapText="1"/>
    </xf>
    <xf numFmtId="0" fontId="0" fillId="9" borderId="4" xfId="0" applyFill="1" applyBorder="1" applyAlignment="1">
      <alignment horizontal="center" vertical="center" wrapText="1"/>
    </xf>
    <xf numFmtId="3" fontId="6" fillId="9" borderId="4" xfId="0" applyNumberFormat="1" applyFont="1" applyFill="1" applyBorder="1" applyAlignment="1">
      <alignment horizontal="center" vertical="center"/>
    </xf>
    <xf numFmtId="3" fontId="6" fillId="9" borderId="4" xfId="0" applyNumberFormat="1" applyFont="1" applyFill="1" applyBorder="1" applyAlignment="1">
      <alignment horizontal="center" vertical="center" wrapText="1"/>
    </xf>
    <xf numFmtId="1" fontId="2" fillId="2" borderId="0" xfId="0" applyNumberFormat="1" applyFont="1" applyFill="1" applyAlignment="1">
      <alignment vertical="center"/>
    </xf>
    <xf numFmtId="1" fontId="0" fillId="2" borderId="0" xfId="0" applyNumberFormat="1" applyFont="1" applyFill="1" applyAlignment="1">
      <alignment vertical="center"/>
    </xf>
    <xf numFmtId="1" fontId="33" fillId="10" borderId="31" xfId="0" applyNumberFormat="1" applyFont="1" applyFill="1" applyBorder="1" applyAlignment="1">
      <alignment horizontal="center" vertical="center"/>
    </xf>
    <xf numFmtId="1" fontId="33" fillId="2" borderId="31" xfId="0" applyNumberFormat="1" applyFont="1" applyFill="1" applyBorder="1" applyAlignment="1">
      <alignment horizontal="center" vertical="center"/>
    </xf>
    <xf numFmtId="1" fontId="0" fillId="2" borderId="12" xfId="0" applyNumberFormat="1" applyFill="1" applyBorder="1" applyAlignment="1">
      <alignment vertical="center"/>
    </xf>
    <xf numFmtId="1" fontId="0" fillId="2" borderId="21" xfId="0" applyNumberFormat="1" applyFont="1" applyFill="1" applyBorder="1" applyAlignment="1">
      <alignment vertical="center"/>
    </xf>
    <xf numFmtId="0" fontId="34" fillId="2" borderId="22" xfId="0" applyFont="1" applyFill="1" applyBorder="1" applyAlignment="1">
      <alignment horizontal="left" vertical="center" wrapText="1"/>
    </xf>
    <xf numFmtId="1" fontId="33" fillId="2" borderId="34" xfId="0" applyNumberFormat="1" applyFont="1" applyFill="1" applyBorder="1" applyAlignment="1">
      <alignment horizontal="center" vertical="center"/>
    </xf>
    <xf numFmtId="1" fontId="0" fillId="2" borderId="35" xfId="0" applyNumberFormat="1" applyFill="1" applyBorder="1" applyAlignment="1">
      <alignment vertical="center"/>
    </xf>
    <xf numFmtId="1" fontId="0" fillId="2" borderId="36" xfId="0" applyNumberFormat="1" applyFont="1" applyFill="1" applyBorder="1" applyAlignment="1">
      <alignment vertical="center"/>
    </xf>
    <xf numFmtId="0" fontId="34" fillId="2" borderId="37" xfId="0" applyFont="1" applyFill="1" applyBorder="1" applyAlignment="1">
      <alignment horizontal="left" vertical="center" wrapText="1"/>
    </xf>
    <xf numFmtId="1" fontId="33" fillId="10" borderId="1" xfId="0" applyNumberFormat="1" applyFont="1" applyFill="1" applyBorder="1" applyAlignment="1">
      <alignment horizontal="center" vertical="center"/>
    </xf>
    <xf numFmtId="1" fontId="2" fillId="2" borderId="31" xfId="0" applyNumberFormat="1" applyFont="1" applyFill="1" applyBorder="1" applyAlignment="1">
      <alignment horizontal="center" vertical="center"/>
    </xf>
    <xf numFmtId="1" fontId="0" fillId="2" borderId="1" xfId="0" applyNumberFormat="1" applyFill="1" applyBorder="1" applyAlignment="1">
      <alignment horizontal="center" vertical="center" wrapText="1"/>
    </xf>
    <xf numFmtId="1" fontId="0" fillId="2" borderId="1" xfId="0" applyNumberFormat="1" applyFill="1" applyBorder="1" applyAlignment="1">
      <alignment horizontal="center" vertical="center"/>
    </xf>
    <xf numFmtId="1" fontId="2" fillId="10" borderId="42" xfId="0" applyNumberFormat="1" applyFont="1" applyFill="1" applyBorder="1" applyAlignment="1">
      <alignment horizontal="center" vertical="center" wrapText="1"/>
    </xf>
    <xf numFmtId="0" fontId="23" fillId="9" borderId="4" xfId="0" applyFont="1" applyFill="1" applyBorder="1" applyAlignment="1">
      <alignment horizontal="center" vertical="center" wrapText="1"/>
    </xf>
    <xf numFmtId="1" fontId="2" fillId="10" borderId="46" xfId="0" applyNumberFormat="1" applyFont="1" applyFill="1" applyBorder="1" applyAlignment="1">
      <alignment horizontal="center" vertical="center" wrapText="1"/>
    </xf>
    <xf numFmtId="1" fontId="2" fillId="10" borderId="14" xfId="0" applyNumberFormat="1" applyFont="1" applyFill="1" applyBorder="1" applyAlignment="1">
      <alignment horizontal="center" vertical="center"/>
    </xf>
    <xf numFmtId="1" fontId="2" fillId="10" borderId="5" xfId="0" applyNumberFormat="1" applyFont="1" applyFill="1" applyBorder="1" applyAlignment="1">
      <alignment horizontal="center" vertical="center"/>
    </xf>
    <xf numFmtId="1" fontId="2" fillId="10" borderId="45" xfId="0" applyNumberFormat="1" applyFont="1" applyFill="1" applyBorder="1" applyAlignment="1">
      <alignment horizontal="center" vertical="center"/>
    </xf>
    <xf numFmtId="1" fontId="2" fillId="10" borderId="34" xfId="0" applyNumberFormat="1" applyFont="1" applyFill="1" applyBorder="1" applyAlignment="1">
      <alignment horizontal="center" vertical="center"/>
    </xf>
    <xf numFmtId="1" fontId="2" fillId="10" borderId="42" xfId="0" applyNumberFormat="1" applyFont="1" applyFill="1" applyBorder="1" applyAlignment="1">
      <alignment horizontal="center" vertical="center"/>
    </xf>
    <xf numFmtId="1" fontId="0" fillId="9" borderId="13" xfId="0" applyNumberFormat="1" applyFill="1" applyBorder="1" applyAlignment="1">
      <alignment horizontal="center" vertical="center" wrapText="1"/>
    </xf>
    <xf numFmtId="1" fontId="0" fillId="9" borderId="33" xfId="0" applyNumberFormat="1" applyFill="1" applyBorder="1" applyAlignment="1">
      <alignment horizontal="center" vertical="center" wrapText="1"/>
    </xf>
    <xf numFmtId="1" fontId="0" fillId="9" borderId="19" xfId="0" applyNumberFormat="1" applyFill="1" applyBorder="1" applyAlignment="1">
      <alignment horizontal="center" vertical="center" wrapText="1"/>
    </xf>
    <xf numFmtId="1" fontId="0" fillId="9" borderId="17" xfId="0" applyNumberFormat="1" applyFill="1" applyBorder="1" applyAlignment="1">
      <alignment horizontal="center" vertical="center" wrapText="1"/>
    </xf>
    <xf numFmtId="1" fontId="0" fillId="9" borderId="38" xfId="0" applyNumberFormat="1" applyFill="1" applyBorder="1" applyAlignment="1">
      <alignment horizontal="center" vertical="center" wrapText="1"/>
    </xf>
    <xf numFmtId="1" fontId="0" fillId="9" borderId="8" xfId="0" applyNumberFormat="1" applyFill="1" applyBorder="1" applyAlignment="1">
      <alignment horizontal="center" vertical="center" wrapText="1"/>
    </xf>
    <xf numFmtId="1" fontId="0" fillId="2" borderId="1" xfId="0" applyNumberFormat="1" applyFill="1" applyBorder="1" applyAlignment="1">
      <alignment horizontal="justify" vertical="center" wrapText="1"/>
    </xf>
    <xf numFmtId="1" fontId="0" fillId="2" borderId="1" xfId="0" applyNumberFormat="1" applyFont="1" applyFill="1" applyBorder="1" applyAlignment="1">
      <alignment horizontal="justify" vertical="center" wrapText="1"/>
    </xf>
    <xf numFmtId="1" fontId="0" fillId="2" borderId="12" xfId="0" applyNumberFormat="1" applyFill="1" applyBorder="1" applyAlignment="1">
      <alignment horizontal="justify" vertical="center"/>
    </xf>
    <xf numFmtId="1" fontId="0" fillId="2" borderId="22" xfId="0" applyNumberFormat="1" applyFont="1" applyFill="1" applyBorder="1" applyAlignment="1">
      <alignment horizontal="justify" vertical="center"/>
    </xf>
    <xf numFmtId="1" fontId="2" fillId="2" borderId="0" xfId="0" applyNumberFormat="1" applyFont="1" applyFill="1" applyAlignment="1">
      <alignment horizontal="center" vertical="center"/>
    </xf>
    <xf numFmtId="1" fontId="33" fillId="10" borderId="28" xfId="0" applyNumberFormat="1" applyFont="1" applyFill="1" applyBorder="1" applyAlignment="1">
      <alignment horizontal="center" vertical="center"/>
    </xf>
    <xf numFmtId="1" fontId="33" fillId="10" borderId="29" xfId="0" applyNumberFormat="1" applyFont="1" applyFill="1" applyBorder="1" applyAlignment="1">
      <alignment horizontal="center" vertical="center"/>
    </xf>
    <xf numFmtId="1" fontId="33" fillId="10" borderId="30" xfId="0" applyNumberFormat="1" applyFont="1" applyFill="1" applyBorder="1" applyAlignment="1">
      <alignment horizontal="center" vertical="center"/>
    </xf>
    <xf numFmtId="1" fontId="33" fillId="10" borderId="1" xfId="0" applyNumberFormat="1" applyFont="1" applyFill="1" applyBorder="1" applyAlignment="1">
      <alignment horizontal="center" vertical="center"/>
    </xf>
    <xf numFmtId="1" fontId="33" fillId="10" borderId="1" xfId="0" applyNumberFormat="1" applyFont="1" applyFill="1" applyBorder="1" applyAlignment="1">
      <alignment horizontal="center" vertical="center" wrapText="1"/>
    </xf>
    <xf numFmtId="1" fontId="33" fillId="10" borderId="32" xfId="0" applyNumberFormat="1" applyFont="1" applyFill="1" applyBorder="1" applyAlignment="1">
      <alignment horizontal="center" vertical="center" wrapText="1"/>
    </xf>
    <xf numFmtId="1" fontId="0" fillId="2" borderId="1" xfId="0" applyNumberFormat="1" applyFill="1" applyBorder="1" applyAlignment="1">
      <alignment horizontal="left" vertical="center"/>
    </xf>
    <xf numFmtId="1" fontId="0" fillId="2" borderId="1" xfId="0" applyNumberFormat="1" applyFont="1" applyFill="1" applyBorder="1" applyAlignment="1">
      <alignment horizontal="left" vertical="center"/>
    </xf>
    <xf numFmtId="1" fontId="0" fillId="2" borderId="1" xfId="0" applyNumberFormat="1" applyFill="1" applyBorder="1" applyAlignment="1">
      <alignment horizontal="center" vertical="center"/>
    </xf>
    <xf numFmtId="1" fontId="0" fillId="2" borderId="32" xfId="0" applyNumberFormat="1" applyFont="1" applyFill="1" applyBorder="1" applyAlignment="1">
      <alignment horizontal="center" vertical="center"/>
    </xf>
    <xf numFmtId="0" fontId="35" fillId="2" borderId="0" xfId="0" applyFont="1" applyFill="1" applyAlignment="1">
      <alignment horizontal="left" vertical="center"/>
    </xf>
    <xf numFmtId="1" fontId="0" fillId="9" borderId="12" xfId="0" applyNumberFormat="1" applyFill="1" applyBorder="1" applyAlignment="1">
      <alignment horizontal="center" vertical="center" wrapText="1"/>
    </xf>
    <xf numFmtId="1" fontId="0" fillId="9" borderId="44" xfId="0" applyNumberFormat="1" applyFill="1" applyBorder="1" applyAlignment="1">
      <alignment horizontal="center" vertical="center" wrapText="1"/>
    </xf>
    <xf numFmtId="1" fontId="0" fillId="0" borderId="1" xfId="0" applyNumberFormat="1" applyFill="1" applyBorder="1" applyAlignment="1">
      <alignment horizontal="center" vertical="center" wrapText="1"/>
    </xf>
    <xf numFmtId="1" fontId="0" fillId="0" borderId="32" xfId="0" applyNumberFormat="1" applyFont="1" applyFill="1" applyBorder="1" applyAlignment="1">
      <alignment horizontal="center" vertical="center" wrapText="1"/>
    </xf>
    <xf numFmtId="1" fontId="0" fillId="9" borderId="1" xfId="0" applyNumberFormat="1" applyFill="1" applyBorder="1" applyAlignment="1">
      <alignment horizontal="center" vertical="center" wrapText="1"/>
    </xf>
    <xf numFmtId="1" fontId="0" fillId="9" borderId="32" xfId="0" applyNumberFormat="1" applyFont="1" applyFill="1" applyBorder="1" applyAlignment="1">
      <alignment horizontal="center" vertical="center" wrapText="1"/>
    </xf>
    <xf numFmtId="1" fontId="33" fillId="10" borderId="39" xfId="0" applyNumberFormat="1" applyFont="1" applyFill="1" applyBorder="1" applyAlignment="1">
      <alignment horizontal="center" vertical="center"/>
    </xf>
    <xf numFmtId="1" fontId="33" fillId="10" borderId="40" xfId="0" applyNumberFormat="1" applyFont="1" applyFill="1" applyBorder="1" applyAlignment="1">
      <alignment horizontal="center" vertical="center"/>
    </xf>
    <xf numFmtId="1" fontId="33" fillId="10" borderId="41" xfId="0" applyNumberFormat="1" applyFont="1" applyFill="1" applyBorder="1" applyAlignment="1">
      <alignment horizontal="center" vertical="center"/>
    </xf>
    <xf numFmtId="1" fontId="0" fillId="2" borderId="12" xfId="0" applyNumberFormat="1" applyFill="1" applyBorder="1" applyAlignment="1">
      <alignment horizontal="justify" vertical="center" wrapText="1"/>
    </xf>
    <xf numFmtId="1" fontId="0" fillId="2" borderId="22" xfId="0" applyNumberFormat="1" applyFill="1" applyBorder="1" applyAlignment="1">
      <alignment horizontal="justify" vertical="center" wrapText="1"/>
    </xf>
    <xf numFmtId="1" fontId="0" fillId="0" borderId="42" xfId="0" applyNumberFormat="1" applyFill="1" applyBorder="1" applyAlignment="1">
      <alignment horizontal="center" vertical="center" wrapText="1"/>
    </xf>
    <xf numFmtId="1" fontId="0" fillId="0" borderId="43" xfId="0" applyNumberFormat="1" applyFont="1" applyFill="1" applyBorder="1" applyAlignment="1">
      <alignment horizontal="center" vertical="center" wrapText="1"/>
    </xf>
    <xf numFmtId="0" fontId="15" fillId="6" borderId="2"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5" fillId="6" borderId="1" xfId="0" applyFont="1" applyFill="1" applyBorder="1" applyAlignment="1">
      <alignment horizontal="left" vertical="center"/>
    </xf>
    <xf numFmtId="0" fontId="20" fillId="6" borderId="1" xfId="0" applyFont="1" applyFill="1" applyBorder="1" applyAlignment="1">
      <alignment horizontal="center" vertical="center"/>
    </xf>
    <xf numFmtId="0" fontId="24" fillId="2" borderId="1" xfId="0" applyFont="1" applyFill="1" applyBorder="1" applyAlignment="1">
      <alignment horizontal="center" vertical="center"/>
    </xf>
    <xf numFmtId="0" fontId="21" fillId="2" borderId="1" xfId="0" applyFont="1" applyFill="1" applyBorder="1" applyAlignment="1">
      <alignment horizontal="center" vertical="center"/>
    </xf>
    <xf numFmtId="0" fontId="15" fillId="6" borderId="1" xfId="0" applyFont="1" applyFill="1" applyBorder="1" applyAlignment="1">
      <alignment horizontal="center" vertical="center"/>
    </xf>
    <xf numFmtId="0" fontId="15" fillId="6" borderId="12" xfId="0" applyFont="1" applyFill="1" applyBorder="1" applyAlignment="1">
      <alignment horizontal="center" vertical="center" wrapText="1"/>
    </xf>
    <xf numFmtId="0" fontId="15" fillId="6" borderId="21" xfId="0" applyFont="1" applyFill="1" applyBorder="1" applyAlignment="1">
      <alignment horizontal="center" vertical="center" wrapText="1"/>
    </xf>
    <xf numFmtId="0" fontId="15" fillId="6" borderId="22" xfId="0" applyFont="1" applyFill="1" applyBorder="1" applyAlignment="1">
      <alignment horizontal="center" vertical="center" wrapText="1"/>
    </xf>
    <xf numFmtId="0" fontId="15" fillId="6" borderId="12" xfId="0" applyFont="1" applyFill="1" applyBorder="1" applyAlignment="1">
      <alignment horizontal="left" vertical="center" wrapText="1"/>
    </xf>
    <xf numFmtId="0" fontId="15" fillId="6" borderId="22" xfId="0" applyFont="1" applyFill="1" applyBorder="1" applyAlignment="1">
      <alignment horizontal="left" vertical="center" wrapText="1"/>
    </xf>
    <xf numFmtId="0" fontId="15" fillId="6" borderId="1" xfId="0" applyFont="1" applyFill="1" applyBorder="1" applyAlignment="1">
      <alignment horizontal="left" vertical="center" wrapText="1"/>
    </xf>
    <xf numFmtId="0" fontId="21" fillId="6" borderId="13" xfId="0" applyFont="1" applyFill="1" applyBorder="1" applyAlignment="1">
      <alignment horizontal="center" vertical="center"/>
    </xf>
    <xf numFmtId="0" fontId="21" fillId="6" borderId="24" xfId="0" applyFont="1" applyFill="1" applyBorder="1" applyAlignment="1">
      <alignment horizontal="center" vertical="center"/>
    </xf>
    <xf numFmtId="0" fontId="21" fillId="6" borderId="18" xfId="0" applyFont="1" applyFill="1" applyBorder="1" applyAlignment="1">
      <alignment horizontal="center" vertical="center"/>
    </xf>
    <xf numFmtId="0" fontId="21" fillId="6" borderId="23" xfId="0" applyFont="1" applyFill="1" applyBorder="1" applyAlignment="1">
      <alignment horizontal="center" vertical="center"/>
    </xf>
    <xf numFmtId="0" fontId="15" fillId="6" borderId="1" xfId="0" applyFont="1" applyFill="1" applyBorder="1" applyAlignment="1">
      <alignment horizontal="center" vertical="center" wrapText="1"/>
    </xf>
    <xf numFmtId="0" fontId="18" fillId="6" borderId="19" xfId="0" applyFont="1" applyFill="1" applyBorder="1" applyAlignment="1">
      <alignment horizontal="center" vertical="center"/>
    </xf>
    <xf numFmtId="0" fontId="18" fillId="6" borderId="0"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0" xfId="0" applyFont="1" applyFill="1" applyBorder="1" applyAlignment="1">
      <alignment horizontal="center" vertical="center"/>
    </xf>
    <xf numFmtId="0" fontId="15" fillId="6" borderId="18" xfId="0" applyFont="1" applyFill="1" applyBorder="1" applyAlignment="1">
      <alignment horizontal="center" vertical="center" wrapText="1"/>
    </xf>
    <xf numFmtId="0" fontId="15" fillId="6" borderId="23" xfId="0" applyFont="1" applyFill="1" applyBorder="1" applyAlignment="1">
      <alignment horizontal="center" vertical="center" wrapText="1"/>
    </xf>
    <xf numFmtId="0" fontId="15" fillId="6" borderId="20"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9" fillId="0" borderId="4" xfId="0" applyFont="1" applyBorder="1" applyAlignment="1">
      <alignment horizontal="center" vertical="center" wrapText="1"/>
    </xf>
    <xf numFmtId="0" fontId="9" fillId="0" borderId="4" xfId="0" applyFont="1" applyBorder="1" applyAlignment="1">
      <alignment horizontal="left" vertical="center" wrapText="1"/>
    </xf>
    <xf numFmtId="0" fontId="9" fillId="5" borderId="4" xfId="0" applyFont="1" applyFill="1" applyBorder="1" applyAlignment="1">
      <alignment horizontal="left" vertical="center" wrapText="1"/>
    </xf>
    <xf numFmtId="0" fontId="8" fillId="3" borderId="4" xfId="0" applyFont="1" applyFill="1" applyBorder="1" applyAlignment="1">
      <alignment horizontal="right" vertical="center" wrapText="1"/>
    </xf>
    <xf numFmtId="0" fontId="10" fillId="5" borderId="4" xfId="0" applyFont="1" applyFill="1" applyBorder="1" applyAlignment="1">
      <alignment horizontal="left" vertical="center" wrapText="1"/>
    </xf>
    <xf numFmtId="0" fontId="23" fillId="2" borderId="0" xfId="0" applyFont="1" applyFill="1" applyBorder="1" applyAlignment="1">
      <alignment horizontal="justify" vertical="center" wrapText="1"/>
    </xf>
    <xf numFmtId="0" fontId="23" fillId="0" borderId="16"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9" fillId="0" borderId="14"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2" borderId="11"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11" fillId="5" borderId="4" xfId="0" applyFont="1" applyFill="1" applyBorder="1" applyAlignment="1">
      <alignment horizontal="left" vertical="center" wrapText="1"/>
    </xf>
    <xf numFmtId="0" fontId="11" fillId="0" borderId="4" xfId="0" applyFont="1" applyBorder="1" applyAlignment="1">
      <alignment horizontal="left" vertical="center" wrapText="1"/>
    </xf>
    <xf numFmtId="0" fontId="11" fillId="0" borderId="4" xfId="0" applyFont="1" applyBorder="1" applyAlignment="1">
      <alignment horizontal="center" vertical="center"/>
    </xf>
    <xf numFmtId="0" fontId="11" fillId="0" borderId="4" xfId="0" applyFont="1" applyBorder="1" applyAlignment="1">
      <alignment vertical="center" wrapText="1"/>
    </xf>
    <xf numFmtId="0" fontId="23" fillId="4" borderId="4" xfId="0" applyFont="1" applyFill="1" applyBorder="1" applyAlignment="1">
      <alignment horizontal="center" vertical="center" wrapText="1"/>
    </xf>
    <xf numFmtId="0" fontId="9" fillId="0" borderId="4" xfId="0" applyFont="1" applyBorder="1" applyAlignment="1">
      <alignment vertical="center"/>
    </xf>
    <xf numFmtId="0" fontId="5" fillId="0" borderId="0" xfId="0" applyFont="1" applyFill="1" applyAlignment="1">
      <alignment horizontal="center"/>
    </xf>
    <xf numFmtId="0" fontId="9" fillId="2" borderId="11"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11" fillId="0" borderId="4" xfId="0" applyFont="1" applyBorder="1" applyAlignment="1">
      <alignment horizontal="center" vertical="center" wrapText="1"/>
    </xf>
    <xf numFmtId="0" fontId="11" fillId="5" borderId="4" xfId="0" applyFont="1" applyFill="1" applyBorder="1" applyAlignment="1">
      <alignment vertical="center" wrapText="1"/>
    </xf>
    <xf numFmtId="0" fontId="11" fillId="0" borderId="4" xfId="0" applyFont="1" applyBorder="1" applyAlignment="1">
      <alignment vertical="center"/>
    </xf>
    <xf numFmtId="0" fontId="29" fillId="2" borderId="0" xfId="0" applyFont="1" applyFill="1" applyAlignment="1">
      <alignment horizontal="justify" wrapText="1"/>
    </xf>
    <xf numFmtId="0" fontId="9" fillId="2" borderId="14" xfId="0" applyFont="1" applyFill="1" applyBorder="1" applyAlignment="1">
      <alignment horizontal="center"/>
    </xf>
    <xf numFmtId="0" fontId="9" fillId="2" borderId="5" xfId="0" applyFont="1" applyFill="1" applyBorder="1" applyAlignment="1">
      <alignment horizontal="center"/>
    </xf>
    <xf numFmtId="0" fontId="9" fillId="2" borderId="6" xfId="0" applyFont="1" applyFill="1" applyBorder="1" applyAlignment="1">
      <alignment horizontal="center"/>
    </xf>
    <xf numFmtId="0" fontId="9" fillId="2" borderId="16"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17" xfId="0" applyFont="1" applyFill="1" applyBorder="1" applyAlignment="1">
      <alignment horizontal="center" vertical="center"/>
    </xf>
    <xf numFmtId="0" fontId="9" fillId="0" borderId="4" xfId="0" applyFont="1" applyBorder="1" applyAlignment="1">
      <alignment vertical="center" wrapText="1"/>
    </xf>
    <xf numFmtId="0" fontId="9" fillId="5" borderId="4" xfId="0" applyFont="1" applyFill="1" applyBorder="1" applyAlignment="1">
      <alignment vertical="center" wrapText="1"/>
    </xf>
    <xf numFmtId="0" fontId="13" fillId="3" borderId="14"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5" fillId="2" borderId="11"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4" xfId="0" applyFont="1" applyFill="1" applyBorder="1" applyAlignment="1">
      <alignment horizontal="center" vertical="center"/>
    </xf>
    <xf numFmtId="0" fontId="8" fillId="3" borderId="4" xfId="0" applyFont="1" applyFill="1" applyBorder="1" applyAlignment="1">
      <alignment vertical="center" wrapText="1"/>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0" xfId="0" applyFont="1" applyBorder="1" applyAlignment="1">
      <alignment horizontal="center" vertical="center"/>
    </xf>
    <xf numFmtId="0" fontId="9" fillId="0" borderId="17" xfId="0" applyFont="1" applyBorder="1" applyAlignment="1">
      <alignment horizontal="center" vertical="center"/>
    </xf>
    <xf numFmtId="0" fontId="9" fillId="0" borderId="9"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0" xfId="0" applyBorder="1" applyAlignment="1">
      <alignment horizontal="center" vertical="center"/>
    </xf>
    <xf numFmtId="0" fontId="0" fillId="0" borderId="17"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1" fillId="0" borderId="4" xfId="0" applyFont="1" applyBorder="1" applyAlignment="1">
      <alignment horizontal="right" vertical="center" wrapText="1"/>
    </xf>
    <xf numFmtId="0" fontId="11" fillId="5" borderId="4" xfId="0" applyFont="1" applyFill="1" applyBorder="1" applyAlignment="1">
      <alignment vertical="center"/>
    </xf>
    <xf numFmtId="0" fontId="16" fillId="6" borderId="4" xfId="0" applyFont="1" applyFill="1" applyBorder="1" applyAlignment="1">
      <alignment horizontal="center" vertical="center"/>
    </xf>
    <xf numFmtId="0" fontId="4" fillId="2" borderId="4" xfId="0" applyFont="1" applyFill="1" applyBorder="1" applyAlignment="1">
      <alignment horizontal="center" vertical="center"/>
    </xf>
    <xf numFmtId="0" fontId="6" fillId="2" borderId="4" xfId="0" applyFont="1" applyFill="1" applyBorder="1" applyAlignment="1">
      <alignment horizontal="center" vertical="center" wrapText="1"/>
    </xf>
    <xf numFmtId="0" fontId="19" fillId="6" borderId="4" xfId="0" applyFont="1" applyFill="1" applyBorder="1" applyAlignment="1">
      <alignment horizontal="center" vertical="center"/>
    </xf>
    <xf numFmtId="3" fontId="5" fillId="9" borderId="4" xfId="0" applyNumberFormat="1" applyFont="1" applyFill="1" applyBorder="1" applyAlignment="1">
      <alignment horizontal="center" vertical="center" wrapText="1"/>
    </xf>
    <xf numFmtId="3" fontId="6" fillId="9" borderId="4" xfId="0" applyNumberFormat="1" applyFont="1" applyFill="1" applyBorder="1" applyAlignment="1">
      <alignment horizontal="center" vertical="center" wrapText="1"/>
    </xf>
    <xf numFmtId="3" fontId="5" fillId="7" borderId="4" xfId="0" applyNumberFormat="1" applyFont="1" applyFill="1" applyBorder="1" applyAlignment="1">
      <alignment horizontal="center" vertical="center" wrapText="1"/>
    </xf>
    <xf numFmtId="0" fontId="16" fillId="6" borderId="14" xfId="0" applyFont="1" applyFill="1" applyBorder="1" applyAlignment="1">
      <alignment horizontal="center" vertical="center"/>
    </xf>
    <xf numFmtId="0" fontId="16" fillId="6" borderId="5" xfId="0" applyFont="1" applyFill="1" applyBorder="1" applyAlignment="1">
      <alignment horizontal="center" vertical="center"/>
    </xf>
    <xf numFmtId="0" fontId="16" fillId="6" borderId="6" xfId="0" applyFont="1" applyFill="1" applyBorder="1" applyAlignment="1">
      <alignment horizontal="center" vertical="center"/>
    </xf>
    <xf numFmtId="0" fontId="5" fillId="2" borderId="0" xfId="0" applyNumberFormat="1" applyFont="1" applyFill="1" applyAlignment="1">
      <alignment horizontal="justify" vertical="top" wrapText="1"/>
    </xf>
    <xf numFmtId="0" fontId="13" fillId="6" borderId="4" xfId="0" applyFont="1" applyFill="1" applyBorder="1" applyAlignment="1">
      <alignment horizontal="center" vertical="center" wrapText="1"/>
    </xf>
    <xf numFmtId="0" fontId="0" fillId="9" borderId="25" xfId="0" applyFill="1" applyBorder="1" applyAlignment="1">
      <alignment horizontal="center" vertical="center" wrapText="1"/>
    </xf>
    <xf numFmtId="0" fontId="0" fillId="9" borderId="26" xfId="0" applyFill="1" applyBorder="1" applyAlignment="1">
      <alignment horizontal="center" vertical="center" wrapText="1"/>
    </xf>
    <xf numFmtId="0" fontId="0" fillId="9" borderId="27" xfId="0" applyFill="1" applyBorder="1" applyAlignment="1">
      <alignment horizontal="center" vertical="center" wrapText="1"/>
    </xf>
    <xf numFmtId="0" fontId="6" fillId="2" borderId="4" xfId="0" applyFont="1" applyFill="1" applyBorder="1" applyAlignment="1">
      <alignment horizontal="center"/>
    </xf>
    <xf numFmtId="0" fontId="16" fillId="6" borderId="4" xfId="0" applyFont="1" applyFill="1" applyBorder="1" applyAlignment="1">
      <alignment horizontal="center"/>
    </xf>
  </cellXfs>
  <cellStyles count="14">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Hipervínculo visitado" xfId="12" builtinId="9" hidden="1"/>
    <cellStyle name="Hipervínculo visitado" xfId="13" builtinId="9" hidden="1"/>
    <cellStyle name="Millares 2" xfId="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B2:K44"/>
  <sheetViews>
    <sheetView tabSelected="1" zoomScale="80" zoomScaleNormal="80" workbookViewId="0"/>
  </sheetViews>
  <sheetFormatPr baseColWidth="10" defaultColWidth="11.42578125" defaultRowHeight="15"/>
  <cols>
    <col min="1" max="1" width="11.42578125" style="102"/>
    <col min="2" max="2" width="7.5703125" style="102" customWidth="1"/>
    <col min="3" max="3" width="19.85546875" style="102" customWidth="1"/>
    <col min="4" max="4" width="28.42578125" style="102" customWidth="1"/>
    <col min="5" max="5" width="57.85546875" style="102" bestFit="1" customWidth="1"/>
    <col min="6" max="6" width="11.42578125" style="102"/>
    <col min="7" max="7" width="14.7109375" style="102" customWidth="1"/>
    <col min="8" max="16384" width="11.42578125" style="102"/>
  </cols>
  <sheetData>
    <row r="2" spans="2:11">
      <c r="B2" s="134" t="s">
        <v>570</v>
      </c>
      <c r="C2" s="134"/>
      <c r="D2" s="134"/>
      <c r="E2" s="134"/>
      <c r="F2" s="134"/>
      <c r="G2" s="134"/>
      <c r="H2" s="101"/>
      <c r="I2" s="101"/>
      <c r="J2" s="101"/>
      <c r="K2" s="101"/>
    </row>
    <row r="3" spans="2:11">
      <c r="B3" s="134" t="s">
        <v>571</v>
      </c>
      <c r="C3" s="134"/>
      <c r="D3" s="134"/>
      <c r="E3" s="134"/>
      <c r="F3" s="134"/>
      <c r="G3" s="134"/>
      <c r="H3" s="101"/>
      <c r="I3" s="101"/>
      <c r="J3" s="101"/>
      <c r="K3" s="101"/>
    </row>
    <row r="4" spans="2:11" ht="15.75" thickBot="1"/>
    <row r="5" spans="2:11">
      <c r="B5" s="135" t="s">
        <v>572</v>
      </c>
      <c r="C5" s="136"/>
      <c r="D5" s="136"/>
      <c r="E5" s="136"/>
      <c r="F5" s="136"/>
      <c r="G5" s="137"/>
    </row>
    <row r="6" spans="2:11" ht="32.25" customHeight="1">
      <c r="B6" s="103" t="s">
        <v>48</v>
      </c>
      <c r="C6" s="138" t="s">
        <v>573</v>
      </c>
      <c r="D6" s="138"/>
      <c r="E6" s="138"/>
      <c r="F6" s="139" t="s">
        <v>585</v>
      </c>
      <c r="G6" s="140"/>
    </row>
    <row r="7" spans="2:11">
      <c r="B7" s="104">
        <v>1</v>
      </c>
      <c r="C7" s="141" t="s">
        <v>574</v>
      </c>
      <c r="D7" s="142"/>
      <c r="E7" s="142"/>
      <c r="F7" s="143" t="s">
        <v>154</v>
      </c>
      <c r="G7" s="144"/>
    </row>
    <row r="8" spans="2:11" ht="57" customHeight="1">
      <c r="B8" s="104">
        <v>2</v>
      </c>
      <c r="C8" s="105" t="s">
        <v>575</v>
      </c>
      <c r="D8" s="106"/>
      <c r="E8" s="107" t="s">
        <v>65</v>
      </c>
      <c r="F8" s="146" t="s">
        <v>586</v>
      </c>
      <c r="G8" s="147"/>
    </row>
    <row r="9" spans="2:11">
      <c r="B9" s="104">
        <v>3</v>
      </c>
      <c r="C9" s="105" t="s">
        <v>575</v>
      </c>
      <c r="D9" s="106"/>
      <c r="E9" s="107" t="s">
        <v>27</v>
      </c>
      <c r="F9" s="148" t="s">
        <v>154</v>
      </c>
      <c r="G9" s="149"/>
    </row>
    <row r="10" spans="2:11">
      <c r="B10" s="104">
        <v>4</v>
      </c>
      <c r="C10" s="105" t="s">
        <v>575</v>
      </c>
      <c r="D10" s="106"/>
      <c r="E10" s="107" t="s">
        <v>94</v>
      </c>
      <c r="F10" s="148" t="s">
        <v>154</v>
      </c>
      <c r="G10" s="149"/>
    </row>
    <row r="11" spans="2:11">
      <c r="B11" s="104">
        <v>5</v>
      </c>
      <c r="C11" s="105" t="s">
        <v>575</v>
      </c>
      <c r="D11" s="106"/>
      <c r="E11" s="107" t="s">
        <v>49</v>
      </c>
      <c r="F11" s="148" t="s">
        <v>154</v>
      </c>
      <c r="G11" s="149"/>
    </row>
    <row r="12" spans="2:11">
      <c r="B12" s="104">
        <v>6</v>
      </c>
      <c r="C12" s="105" t="s">
        <v>575</v>
      </c>
      <c r="D12" s="106"/>
      <c r="E12" s="107" t="s">
        <v>97</v>
      </c>
      <c r="F12" s="150" t="s">
        <v>155</v>
      </c>
      <c r="G12" s="151"/>
    </row>
    <row r="13" spans="2:11">
      <c r="B13" s="104">
        <v>7</v>
      </c>
      <c r="C13" s="105" t="s">
        <v>575</v>
      </c>
      <c r="D13" s="106"/>
      <c r="E13" s="107" t="s">
        <v>104</v>
      </c>
      <c r="F13" s="148" t="s">
        <v>154</v>
      </c>
      <c r="G13" s="149"/>
    </row>
    <row r="14" spans="2:11">
      <c r="B14" s="104">
        <v>8</v>
      </c>
      <c r="C14" s="105" t="s">
        <v>575</v>
      </c>
      <c r="D14" s="106"/>
      <c r="E14" s="107" t="s">
        <v>102</v>
      </c>
      <c r="F14" s="148" t="s">
        <v>154</v>
      </c>
      <c r="G14" s="149"/>
    </row>
    <row r="15" spans="2:11">
      <c r="B15" s="104">
        <v>9</v>
      </c>
      <c r="C15" s="105" t="s">
        <v>575</v>
      </c>
      <c r="D15" s="106"/>
      <c r="E15" s="107" t="s">
        <v>442</v>
      </c>
      <c r="F15" s="148" t="s">
        <v>154</v>
      </c>
      <c r="G15" s="149"/>
    </row>
    <row r="16" spans="2:11">
      <c r="B16" s="104">
        <v>10</v>
      </c>
      <c r="C16" s="105" t="s">
        <v>575</v>
      </c>
      <c r="D16" s="106"/>
      <c r="E16" s="107" t="s">
        <v>447</v>
      </c>
      <c r="F16" s="148" t="s">
        <v>154</v>
      </c>
      <c r="G16" s="149"/>
    </row>
    <row r="17" spans="2:7">
      <c r="B17" s="104">
        <v>11</v>
      </c>
      <c r="C17" s="105" t="s">
        <v>575</v>
      </c>
      <c r="D17" s="106"/>
      <c r="E17" s="107" t="s">
        <v>54</v>
      </c>
      <c r="F17" s="148" t="s">
        <v>154</v>
      </c>
      <c r="G17" s="149"/>
    </row>
    <row r="18" spans="2:7">
      <c r="B18" s="104">
        <v>12</v>
      </c>
      <c r="C18" s="105" t="s">
        <v>575</v>
      </c>
      <c r="D18" s="106"/>
      <c r="E18" s="107" t="s">
        <v>110</v>
      </c>
      <c r="F18" s="148" t="s">
        <v>154</v>
      </c>
      <c r="G18" s="149"/>
    </row>
    <row r="19" spans="2:7">
      <c r="B19" s="104">
        <v>13</v>
      </c>
      <c r="C19" s="105" t="s">
        <v>575</v>
      </c>
      <c r="D19" s="106"/>
      <c r="E19" s="107" t="s">
        <v>457</v>
      </c>
      <c r="F19" s="148" t="s">
        <v>154</v>
      </c>
      <c r="G19" s="149"/>
    </row>
    <row r="20" spans="2:7">
      <c r="B20" s="104">
        <v>14</v>
      </c>
      <c r="C20" s="105" t="s">
        <v>575</v>
      </c>
      <c r="D20" s="106"/>
      <c r="E20" s="107" t="s">
        <v>576</v>
      </c>
      <c r="F20" s="150" t="s">
        <v>155</v>
      </c>
      <c r="G20" s="151"/>
    </row>
    <row r="21" spans="2:7">
      <c r="B21" s="104">
        <v>15</v>
      </c>
      <c r="C21" s="105" t="s">
        <v>575</v>
      </c>
      <c r="D21" s="106"/>
      <c r="E21" s="107" t="s">
        <v>577</v>
      </c>
      <c r="F21" s="148" t="s">
        <v>154</v>
      </c>
      <c r="G21" s="149"/>
    </row>
    <row r="22" spans="2:7">
      <c r="B22" s="104">
        <v>16</v>
      </c>
      <c r="C22" s="105" t="s">
        <v>575</v>
      </c>
      <c r="D22" s="106"/>
      <c r="E22" s="107" t="s">
        <v>578</v>
      </c>
      <c r="F22" s="148" t="s">
        <v>154</v>
      </c>
      <c r="G22" s="149"/>
    </row>
    <row r="23" spans="2:7">
      <c r="B23" s="104">
        <v>17</v>
      </c>
      <c r="C23" s="105" t="s">
        <v>575</v>
      </c>
      <c r="D23" s="106"/>
      <c r="E23" s="107" t="s">
        <v>119</v>
      </c>
      <c r="F23" s="148" t="s">
        <v>154</v>
      </c>
      <c r="G23" s="149"/>
    </row>
    <row r="24" spans="2:7">
      <c r="B24" s="104">
        <v>18</v>
      </c>
      <c r="C24" s="105" t="s">
        <v>575</v>
      </c>
      <c r="D24" s="106"/>
      <c r="E24" s="107" t="s">
        <v>335</v>
      </c>
      <c r="F24" s="148" t="s">
        <v>154</v>
      </c>
      <c r="G24" s="149"/>
    </row>
    <row r="25" spans="2:7">
      <c r="B25" s="104">
        <v>19</v>
      </c>
      <c r="C25" s="105" t="s">
        <v>575</v>
      </c>
      <c r="D25" s="106"/>
      <c r="E25" s="107" t="s">
        <v>62</v>
      </c>
      <c r="F25" s="148" t="s">
        <v>154</v>
      </c>
      <c r="G25" s="149"/>
    </row>
    <row r="26" spans="2:7">
      <c r="B26" s="104">
        <v>20</v>
      </c>
      <c r="C26" s="105" t="s">
        <v>575</v>
      </c>
      <c r="D26" s="106"/>
      <c r="E26" s="107" t="s">
        <v>362</v>
      </c>
      <c r="F26" s="148" t="s">
        <v>154</v>
      </c>
      <c r="G26" s="149"/>
    </row>
    <row r="27" spans="2:7">
      <c r="B27" s="104">
        <v>21</v>
      </c>
      <c r="C27" s="105" t="s">
        <v>575</v>
      </c>
      <c r="D27" s="106"/>
      <c r="E27" s="107" t="s">
        <v>2</v>
      </c>
      <c r="F27" s="148" t="s">
        <v>154</v>
      </c>
      <c r="G27" s="149"/>
    </row>
    <row r="28" spans="2:7">
      <c r="B28" s="104">
        <v>22</v>
      </c>
      <c r="C28" s="105" t="s">
        <v>575</v>
      </c>
      <c r="D28" s="106"/>
      <c r="E28" s="107" t="s">
        <v>372</v>
      </c>
      <c r="F28" s="148" t="s">
        <v>154</v>
      </c>
      <c r="G28" s="149"/>
    </row>
    <row r="29" spans="2:7">
      <c r="B29" s="104">
        <v>23</v>
      </c>
      <c r="C29" s="105" t="s">
        <v>575</v>
      </c>
      <c r="D29" s="106"/>
      <c r="E29" s="107" t="s">
        <v>139</v>
      </c>
      <c r="F29" s="148" t="s">
        <v>154</v>
      </c>
      <c r="G29" s="149"/>
    </row>
    <row r="30" spans="2:7">
      <c r="B30" s="104">
        <v>24</v>
      </c>
      <c r="C30" s="105" t="s">
        <v>575</v>
      </c>
      <c r="D30" s="106"/>
      <c r="E30" s="107" t="s">
        <v>142</v>
      </c>
      <c r="F30" s="148" t="s">
        <v>154</v>
      </c>
      <c r="G30" s="149"/>
    </row>
    <row r="31" spans="2:7">
      <c r="B31" s="104">
        <v>25</v>
      </c>
      <c r="C31" s="105" t="s">
        <v>575</v>
      </c>
      <c r="D31" s="106"/>
      <c r="E31" s="107" t="s">
        <v>148</v>
      </c>
      <c r="F31" s="148" t="s">
        <v>154</v>
      </c>
      <c r="G31" s="149"/>
    </row>
    <row r="32" spans="2:7">
      <c r="B32" s="104">
        <v>26</v>
      </c>
      <c r="C32" s="105" t="s">
        <v>575</v>
      </c>
      <c r="D32" s="106"/>
      <c r="E32" s="107" t="s">
        <v>7</v>
      </c>
      <c r="F32" s="148" t="s">
        <v>154</v>
      </c>
      <c r="G32" s="149"/>
    </row>
    <row r="33" spans="2:7" ht="15.75" thickBot="1">
      <c r="B33" s="108">
        <v>27</v>
      </c>
      <c r="C33" s="109" t="s">
        <v>575</v>
      </c>
      <c r="D33" s="110"/>
      <c r="E33" s="111" t="s">
        <v>144</v>
      </c>
      <c r="F33" s="157" t="s">
        <v>154</v>
      </c>
      <c r="G33" s="158"/>
    </row>
    <row r="34" spans="2:7" ht="15.75" thickBot="1"/>
    <row r="35" spans="2:7" ht="21.75" customHeight="1">
      <c r="B35" s="152" t="s">
        <v>579</v>
      </c>
      <c r="C35" s="153"/>
      <c r="D35" s="153"/>
      <c r="E35" s="153"/>
      <c r="F35" s="153"/>
      <c r="G35" s="154"/>
    </row>
    <row r="36" spans="2:7" ht="32.25" customHeight="1">
      <c r="B36" s="103" t="s">
        <v>48</v>
      </c>
      <c r="C36" s="138" t="s">
        <v>580</v>
      </c>
      <c r="D36" s="138"/>
      <c r="E36" s="112" t="s">
        <v>3</v>
      </c>
      <c r="F36" s="139" t="str">
        <f>F6</f>
        <v>UT ISTRONYC SYES</v>
      </c>
      <c r="G36" s="140"/>
    </row>
    <row r="37" spans="2:7">
      <c r="B37" s="113">
        <v>1</v>
      </c>
      <c r="C37" s="155" t="s">
        <v>582</v>
      </c>
      <c r="D37" s="156"/>
      <c r="E37" s="114" t="s">
        <v>471</v>
      </c>
      <c r="F37" s="124" t="s">
        <v>588</v>
      </c>
      <c r="G37" s="125"/>
    </row>
    <row r="38" spans="2:7">
      <c r="B38" s="113">
        <v>2</v>
      </c>
      <c r="C38" s="130" t="s">
        <v>583</v>
      </c>
      <c r="D38" s="131"/>
      <c r="E38" s="114" t="s">
        <v>471</v>
      </c>
      <c r="F38" s="126"/>
      <c r="G38" s="127"/>
    </row>
    <row r="39" spans="2:7">
      <c r="B39" s="113">
        <v>3</v>
      </c>
      <c r="C39" s="130" t="s">
        <v>581</v>
      </c>
      <c r="D39" s="131"/>
      <c r="E39" s="114" t="s">
        <v>471</v>
      </c>
      <c r="F39" s="126"/>
      <c r="G39" s="127"/>
    </row>
    <row r="40" spans="2:7" ht="15.75" thickBot="1">
      <c r="B40" s="113">
        <v>4</v>
      </c>
      <c r="C40" s="132" t="s">
        <v>584</v>
      </c>
      <c r="D40" s="133"/>
      <c r="E40" s="115" t="s">
        <v>4</v>
      </c>
      <c r="F40" s="126"/>
      <c r="G40" s="127"/>
    </row>
    <row r="41" spans="2:7" ht="15.75" thickBot="1">
      <c r="B41" s="119" t="s">
        <v>589</v>
      </c>
      <c r="C41" s="120"/>
      <c r="D41" s="121"/>
      <c r="E41" s="118" t="s">
        <v>590</v>
      </c>
      <c r="F41" s="126"/>
      <c r="G41" s="127"/>
    </row>
    <row r="42" spans="2:7" ht="15.75" thickBot="1">
      <c r="B42" s="119" t="s">
        <v>591</v>
      </c>
      <c r="C42" s="120"/>
      <c r="D42" s="121"/>
      <c r="E42" s="116" t="s">
        <v>590</v>
      </c>
      <c r="F42" s="126"/>
      <c r="G42" s="127"/>
    </row>
    <row r="43" spans="2:7" ht="15.75" thickBot="1">
      <c r="B43" s="122" t="s">
        <v>592</v>
      </c>
      <c r="C43" s="123"/>
      <c r="D43" s="123"/>
      <c r="E43" s="116" t="s">
        <v>590</v>
      </c>
      <c r="F43" s="128"/>
      <c r="G43" s="129"/>
    </row>
    <row r="44" spans="2:7">
      <c r="B44" s="145"/>
      <c r="C44" s="145"/>
      <c r="D44" s="145"/>
      <c r="E44" s="145"/>
      <c r="F44" s="145"/>
    </row>
  </sheetData>
  <mergeCells count="45">
    <mergeCell ref="F29:G29"/>
    <mergeCell ref="F30:G30"/>
    <mergeCell ref="F31:G31"/>
    <mergeCell ref="F32:G32"/>
    <mergeCell ref="F33:G33"/>
    <mergeCell ref="F28:G28"/>
    <mergeCell ref="F17:G17"/>
    <mergeCell ref="F18:G18"/>
    <mergeCell ref="F19:G19"/>
    <mergeCell ref="F20:G20"/>
    <mergeCell ref="F21:G21"/>
    <mergeCell ref="F22:G22"/>
    <mergeCell ref="F23:G23"/>
    <mergeCell ref="F24:G24"/>
    <mergeCell ref="F25:G25"/>
    <mergeCell ref="F26:G26"/>
    <mergeCell ref="F27:G27"/>
    <mergeCell ref="C7:E7"/>
    <mergeCell ref="F7:G7"/>
    <mergeCell ref="B44:F44"/>
    <mergeCell ref="F8:G8"/>
    <mergeCell ref="F9:G9"/>
    <mergeCell ref="F10:G10"/>
    <mergeCell ref="F11:G11"/>
    <mergeCell ref="F12:G12"/>
    <mergeCell ref="F13:G13"/>
    <mergeCell ref="F14:G14"/>
    <mergeCell ref="F15:G15"/>
    <mergeCell ref="F16:G16"/>
    <mergeCell ref="B35:G35"/>
    <mergeCell ref="C36:D36"/>
    <mergeCell ref="F36:G36"/>
    <mergeCell ref="C37:D37"/>
    <mergeCell ref="B2:G2"/>
    <mergeCell ref="B3:G3"/>
    <mergeCell ref="B5:G5"/>
    <mergeCell ref="C6:E6"/>
    <mergeCell ref="F6:G6"/>
    <mergeCell ref="B42:D42"/>
    <mergeCell ref="B43:D43"/>
    <mergeCell ref="F37:G43"/>
    <mergeCell ref="C39:D39"/>
    <mergeCell ref="C40:D40"/>
    <mergeCell ref="B41:D41"/>
    <mergeCell ref="C38:D3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sheetPr codeName="Hoja12">
    <tabColor rgb="FFFF0000"/>
  </sheetPr>
  <dimension ref="A1:O87"/>
  <sheetViews>
    <sheetView zoomScale="85" zoomScaleNormal="85" workbookViewId="0">
      <selection sqref="A1:G1"/>
    </sheetView>
  </sheetViews>
  <sheetFormatPr baseColWidth="10" defaultColWidth="11.42578125" defaultRowHeight="12.75"/>
  <cols>
    <col min="1" max="1" width="11.42578125" style="12"/>
    <col min="2" max="2" width="26.42578125" style="12" customWidth="1"/>
    <col min="3" max="4" width="27.85546875" style="12" customWidth="1"/>
    <col min="5" max="16384" width="11.42578125" style="12"/>
  </cols>
  <sheetData>
    <row r="1" spans="1:7" ht="13.5" customHeight="1" thickBot="1">
      <c r="A1" s="185" t="s">
        <v>442</v>
      </c>
      <c r="B1" s="185"/>
      <c r="C1" s="185"/>
      <c r="D1" s="185"/>
      <c r="E1" s="185"/>
      <c r="F1" s="185"/>
      <c r="G1" s="185"/>
    </row>
    <row r="2" spans="1:7" ht="13.5" thickBot="1">
      <c r="A2" s="189" t="s">
        <v>59</v>
      </c>
      <c r="B2" s="189"/>
      <c r="C2" s="189"/>
      <c r="D2" s="79" t="s">
        <v>534</v>
      </c>
      <c r="E2" s="185" t="s">
        <v>278</v>
      </c>
      <c r="F2" s="185"/>
      <c r="G2" s="185"/>
    </row>
    <row r="3" spans="1:7" ht="25.5" customHeight="1" thickBot="1">
      <c r="A3" s="185" t="s">
        <v>64</v>
      </c>
      <c r="B3" s="185"/>
      <c r="C3" s="247" t="s">
        <v>71</v>
      </c>
      <c r="D3" s="247"/>
      <c r="E3" s="21" t="s">
        <v>154</v>
      </c>
      <c r="F3" s="21" t="s">
        <v>155</v>
      </c>
      <c r="G3" s="21" t="s">
        <v>0</v>
      </c>
    </row>
    <row r="4" spans="1:7" ht="15.75" customHeight="1" thickBot="1">
      <c r="A4" s="29">
        <v>1</v>
      </c>
      <c r="B4" s="27" t="s">
        <v>74</v>
      </c>
      <c r="C4" s="223" t="s">
        <v>320</v>
      </c>
      <c r="D4" s="223"/>
      <c r="E4" s="237" t="s">
        <v>212</v>
      </c>
      <c r="F4" s="238"/>
      <c r="G4" s="239"/>
    </row>
    <row r="5" spans="1:7" ht="28.5" customHeight="1" thickBot="1">
      <c r="A5" s="222">
        <v>2</v>
      </c>
      <c r="B5" s="212" t="s">
        <v>42</v>
      </c>
      <c r="C5" s="223" t="s">
        <v>465</v>
      </c>
      <c r="D5" s="223"/>
      <c r="E5" s="240"/>
      <c r="F5" s="241"/>
      <c r="G5" s="242"/>
    </row>
    <row r="6" spans="1:7" ht="28.5" customHeight="1" thickBot="1">
      <c r="A6" s="222"/>
      <c r="B6" s="212"/>
      <c r="C6" s="223" t="s">
        <v>466</v>
      </c>
      <c r="D6" s="223"/>
      <c r="E6" s="240"/>
      <c r="F6" s="241"/>
      <c r="G6" s="242"/>
    </row>
    <row r="7" spans="1:7" ht="15.75" customHeight="1" thickBot="1">
      <c r="A7" s="29">
        <v>3</v>
      </c>
      <c r="B7" s="27" t="s">
        <v>28</v>
      </c>
      <c r="C7" s="223" t="s">
        <v>443</v>
      </c>
      <c r="D7" s="223"/>
      <c r="E7" s="240"/>
      <c r="F7" s="241"/>
      <c r="G7" s="242"/>
    </row>
    <row r="8" spans="1:7" ht="15.75" customHeight="1" thickBot="1">
      <c r="A8" s="29">
        <v>4</v>
      </c>
      <c r="B8" s="27" t="s">
        <v>21</v>
      </c>
      <c r="C8" s="223" t="s">
        <v>444</v>
      </c>
      <c r="D8" s="223"/>
      <c r="E8" s="240"/>
      <c r="F8" s="241"/>
      <c r="G8" s="242"/>
    </row>
    <row r="9" spans="1:7" ht="15.75" customHeight="1" thickBot="1">
      <c r="A9" s="29">
        <v>5</v>
      </c>
      <c r="B9" s="27" t="s">
        <v>108</v>
      </c>
      <c r="C9" s="223" t="s">
        <v>334</v>
      </c>
      <c r="D9" s="223"/>
      <c r="E9" s="240"/>
      <c r="F9" s="241"/>
      <c r="G9" s="242"/>
    </row>
    <row r="10" spans="1:7" ht="15.75" customHeight="1" thickBot="1">
      <c r="A10" s="29">
        <v>6</v>
      </c>
      <c r="B10" s="27" t="s">
        <v>109</v>
      </c>
      <c r="C10" s="223" t="s">
        <v>445</v>
      </c>
      <c r="D10" s="223"/>
      <c r="E10" s="240"/>
      <c r="F10" s="241"/>
      <c r="G10" s="242"/>
    </row>
    <row r="11" spans="1:7" ht="15.75" customHeight="1" thickBot="1">
      <c r="A11" s="29">
        <v>7</v>
      </c>
      <c r="B11" s="27" t="s">
        <v>43</v>
      </c>
      <c r="C11" s="223" t="s">
        <v>446</v>
      </c>
      <c r="D11" s="223"/>
      <c r="E11" s="243"/>
      <c r="F11" s="244"/>
      <c r="G11" s="245"/>
    </row>
    <row r="13" spans="1:7" ht="13.5" thickBot="1"/>
    <row r="14" spans="1:7" ht="13.5" customHeight="1" thickBot="1">
      <c r="A14" s="185" t="s">
        <v>447</v>
      </c>
      <c r="B14" s="185"/>
      <c r="C14" s="185"/>
      <c r="D14" s="185"/>
      <c r="E14" s="185"/>
      <c r="F14" s="185"/>
      <c r="G14" s="185"/>
    </row>
    <row r="15" spans="1:7" ht="15.75" customHeight="1" thickBot="1">
      <c r="A15" s="189" t="s">
        <v>59</v>
      </c>
      <c r="B15" s="189"/>
      <c r="C15" s="189"/>
      <c r="D15" s="79" t="s">
        <v>534</v>
      </c>
      <c r="E15" s="185" t="s">
        <v>278</v>
      </c>
      <c r="F15" s="185"/>
      <c r="G15" s="185"/>
    </row>
    <row r="16" spans="1:7" ht="25.5" customHeight="1" thickBot="1">
      <c r="A16" s="185" t="s">
        <v>64</v>
      </c>
      <c r="B16" s="185"/>
      <c r="C16" s="247" t="s">
        <v>71</v>
      </c>
      <c r="D16" s="247"/>
      <c r="E16" s="21" t="s">
        <v>154</v>
      </c>
      <c r="F16" s="21" t="s">
        <v>155</v>
      </c>
      <c r="G16" s="21" t="s">
        <v>0</v>
      </c>
    </row>
    <row r="17" spans="1:7" ht="13.5" thickBot="1">
      <c r="A17" s="29">
        <v>1</v>
      </c>
      <c r="B17" s="27" t="s">
        <v>74</v>
      </c>
      <c r="C17" s="223" t="s">
        <v>320</v>
      </c>
      <c r="D17" s="223"/>
      <c r="E17" s="246" t="s">
        <v>212</v>
      </c>
      <c r="F17" s="246"/>
      <c r="G17" s="246"/>
    </row>
    <row r="18" spans="1:7" ht="13.5" thickBot="1">
      <c r="A18" s="29">
        <v>2</v>
      </c>
      <c r="B18" s="27" t="s">
        <v>42</v>
      </c>
      <c r="C18" s="223" t="s">
        <v>448</v>
      </c>
      <c r="D18" s="223"/>
      <c r="E18" s="246"/>
      <c r="F18" s="246"/>
      <c r="G18" s="246"/>
    </row>
    <row r="19" spans="1:7" ht="13.5" thickBot="1">
      <c r="A19" s="29">
        <v>3</v>
      </c>
      <c r="B19" s="27" t="s">
        <v>28</v>
      </c>
      <c r="C19" s="223" t="s">
        <v>443</v>
      </c>
      <c r="D19" s="223"/>
      <c r="E19" s="246"/>
      <c r="F19" s="246"/>
      <c r="G19" s="246"/>
    </row>
    <row r="20" spans="1:7" ht="13.5" thickBot="1">
      <c r="A20" s="29">
        <v>4</v>
      </c>
      <c r="B20" s="27" t="s">
        <v>21</v>
      </c>
      <c r="C20" s="223" t="s">
        <v>444</v>
      </c>
      <c r="D20" s="223"/>
      <c r="E20" s="246"/>
      <c r="F20" s="246"/>
      <c r="G20" s="246"/>
    </row>
    <row r="21" spans="1:7" ht="13.5" thickBot="1">
      <c r="A21" s="29">
        <v>5</v>
      </c>
      <c r="B21" s="27" t="s">
        <v>108</v>
      </c>
      <c r="C21" s="223" t="s">
        <v>449</v>
      </c>
      <c r="D21" s="223"/>
      <c r="E21" s="246"/>
      <c r="F21" s="246"/>
      <c r="G21" s="246"/>
    </row>
    <row r="22" spans="1:7" ht="13.5" thickBot="1">
      <c r="A22" s="29">
        <v>6</v>
      </c>
      <c r="B22" s="27" t="s">
        <v>109</v>
      </c>
      <c r="C22" s="223" t="s">
        <v>445</v>
      </c>
      <c r="D22" s="223"/>
      <c r="E22" s="246"/>
      <c r="F22" s="246"/>
      <c r="G22" s="246"/>
    </row>
    <row r="23" spans="1:7" ht="13.5" thickBot="1">
      <c r="A23" s="29">
        <v>7</v>
      </c>
      <c r="B23" s="27" t="s">
        <v>43</v>
      </c>
      <c r="C23" s="223" t="s">
        <v>446</v>
      </c>
      <c r="D23" s="223"/>
      <c r="E23" s="246"/>
      <c r="F23" s="246"/>
      <c r="G23" s="246"/>
    </row>
    <row r="25" spans="1:7" ht="13.5" thickBot="1"/>
    <row r="26" spans="1:7" ht="15.75" customHeight="1" thickBot="1">
      <c r="A26" s="185" t="s">
        <v>54</v>
      </c>
      <c r="B26" s="185"/>
      <c r="C26" s="185"/>
      <c r="D26" s="185"/>
      <c r="E26" s="185"/>
      <c r="F26" s="185"/>
      <c r="G26" s="185"/>
    </row>
    <row r="27" spans="1:7" ht="13.5" thickBot="1">
      <c r="A27" s="189" t="s">
        <v>59</v>
      </c>
      <c r="B27" s="189"/>
      <c r="C27" s="189"/>
      <c r="D27" s="79" t="s">
        <v>534</v>
      </c>
      <c r="E27" s="185" t="s">
        <v>278</v>
      </c>
      <c r="F27" s="185"/>
      <c r="G27" s="185"/>
    </row>
    <row r="28" spans="1:7" ht="25.5" customHeight="1" thickBot="1">
      <c r="A28" s="185" t="s">
        <v>64</v>
      </c>
      <c r="B28" s="185"/>
      <c r="C28" s="185" t="s">
        <v>71</v>
      </c>
      <c r="D28" s="185"/>
      <c r="E28" s="21" t="s">
        <v>154</v>
      </c>
      <c r="F28" s="21" t="s">
        <v>155</v>
      </c>
      <c r="G28" s="21" t="s">
        <v>0</v>
      </c>
    </row>
    <row r="29" spans="1:7" ht="13.5" thickBot="1">
      <c r="A29" s="29">
        <v>1</v>
      </c>
      <c r="B29" s="27" t="s">
        <v>74</v>
      </c>
      <c r="C29" s="223" t="s">
        <v>320</v>
      </c>
      <c r="D29" s="223"/>
      <c r="E29" s="246" t="s">
        <v>212</v>
      </c>
      <c r="F29" s="246"/>
      <c r="G29" s="246"/>
    </row>
    <row r="30" spans="1:7" ht="13.5" thickBot="1">
      <c r="A30" s="29">
        <v>2</v>
      </c>
      <c r="B30" s="27" t="s">
        <v>21</v>
      </c>
      <c r="C30" s="223" t="s">
        <v>444</v>
      </c>
      <c r="D30" s="223"/>
      <c r="E30" s="246"/>
      <c r="F30" s="246"/>
      <c r="G30" s="246"/>
    </row>
    <row r="31" spans="1:7" ht="13.5" thickBot="1">
      <c r="A31" s="29">
        <v>3</v>
      </c>
      <c r="B31" s="27" t="s">
        <v>41</v>
      </c>
      <c r="C31" s="223" t="s">
        <v>450</v>
      </c>
      <c r="D31" s="223"/>
      <c r="E31" s="246"/>
      <c r="F31" s="246"/>
      <c r="G31" s="246"/>
    </row>
    <row r="32" spans="1:7" ht="13.5" thickBot="1">
      <c r="A32" s="222">
        <v>4</v>
      </c>
      <c r="B32" s="212" t="s">
        <v>42</v>
      </c>
      <c r="C32" s="223" t="s">
        <v>451</v>
      </c>
      <c r="D32" s="223"/>
      <c r="E32" s="246"/>
      <c r="F32" s="246"/>
      <c r="G32" s="246"/>
    </row>
    <row r="33" spans="1:7" ht="13.5" thickBot="1">
      <c r="A33" s="222"/>
      <c r="B33" s="212"/>
      <c r="C33" s="223" t="s">
        <v>452</v>
      </c>
      <c r="D33" s="223"/>
      <c r="E33" s="246"/>
      <c r="F33" s="246"/>
      <c r="G33" s="246"/>
    </row>
    <row r="34" spans="1:7" ht="13.5" thickBot="1">
      <c r="A34" s="29">
        <v>5</v>
      </c>
      <c r="B34" s="27" t="s">
        <v>109</v>
      </c>
      <c r="C34" s="223" t="s">
        <v>445</v>
      </c>
      <c r="D34" s="223"/>
      <c r="E34" s="246"/>
      <c r="F34" s="246"/>
      <c r="G34" s="246"/>
    </row>
    <row r="35" spans="1:7" ht="13.5" thickBot="1">
      <c r="A35" s="29">
        <v>6</v>
      </c>
      <c r="B35" s="27" t="s">
        <v>43</v>
      </c>
      <c r="C35" s="223" t="s">
        <v>453</v>
      </c>
      <c r="D35" s="223"/>
      <c r="E35" s="246"/>
      <c r="F35" s="246"/>
      <c r="G35" s="246"/>
    </row>
    <row r="36" spans="1:7" ht="13.5" thickBot="1">
      <c r="A36" s="29">
        <v>7</v>
      </c>
      <c r="B36" s="27" t="s">
        <v>38</v>
      </c>
      <c r="C36" s="223" t="s">
        <v>454</v>
      </c>
      <c r="D36" s="223"/>
      <c r="E36" s="246"/>
      <c r="F36" s="246"/>
      <c r="G36" s="246"/>
    </row>
    <row r="38" spans="1:7" ht="13.5" thickBot="1"/>
    <row r="39" spans="1:7" ht="13.5" customHeight="1" thickBot="1">
      <c r="A39" s="185" t="s">
        <v>110</v>
      </c>
      <c r="B39" s="185"/>
      <c r="C39" s="185"/>
      <c r="D39" s="185"/>
      <c r="E39" s="185"/>
      <c r="F39" s="185"/>
      <c r="G39" s="185"/>
    </row>
    <row r="40" spans="1:7" ht="13.5" thickBot="1">
      <c r="A40" s="189" t="s">
        <v>59</v>
      </c>
      <c r="B40" s="189"/>
      <c r="C40" s="189"/>
      <c r="D40" s="79" t="s">
        <v>534</v>
      </c>
      <c r="E40" s="185" t="s">
        <v>278</v>
      </c>
      <c r="F40" s="185"/>
      <c r="G40" s="185"/>
    </row>
    <row r="41" spans="1:7" ht="25.5" customHeight="1" thickBot="1">
      <c r="A41" s="185" t="s">
        <v>64</v>
      </c>
      <c r="B41" s="185"/>
      <c r="C41" s="247" t="s">
        <v>71</v>
      </c>
      <c r="D41" s="247"/>
      <c r="E41" s="21" t="s">
        <v>154</v>
      </c>
      <c r="F41" s="21" t="s">
        <v>155</v>
      </c>
      <c r="G41" s="21" t="s">
        <v>0</v>
      </c>
    </row>
    <row r="42" spans="1:7" ht="15.75" customHeight="1" thickBot="1">
      <c r="A42" s="29">
        <v>1</v>
      </c>
      <c r="B42" s="27" t="s">
        <v>47</v>
      </c>
      <c r="C42" s="223" t="s">
        <v>334</v>
      </c>
      <c r="D42" s="223"/>
      <c r="E42" s="246" t="s">
        <v>212</v>
      </c>
      <c r="F42" s="246"/>
      <c r="G42" s="246"/>
    </row>
    <row r="43" spans="1:7" ht="13.5" thickBot="1">
      <c r="A43" s="29">
        <v>2</v>
      </c>
      <c r="B43" s="27" t="s">
        <v>74</v>
      </c>
      <c r="C43" s="223" t="s">
        <v>320</v>
      </c>
      <c r="D43" s="223"/>
      <c r="E43" s="246"/>
      <c r="F43" s="246"/>
      <c r="G43" s="246"/>
    </row>
    <row r="44" spans="1:7" ht="13.5" thickBot="1">
      <c r="A44" s="29">
        <v>3</v>
      </c>
      <c r="B44" s="27" t="s">
        <v>28</v>
      </c>
      <c r="C44" s="223" t="s">
        <v>443</v>
      </c>
      <c r="D44" s="223"/>
      <c r="E44" s="246"/>
      <c r="F44" s="246"/>
      <c r="G44" s="246"/>
    </row>
    <row r="45" spans="1:7" ht="13.5" thickBot="1">
      <c r="A45" s="29">
        <v>4</v>
      </c>
      <c r="B45" s="27" t="s">
        <v>21</v>
      </c>
      <c r="C45" s="223" t="s">
        <v>455</v>
      </c>
      <c r="D45" s="223"/>
      <c r="E45" s="246"/>
      <c r="F45" s="246"/>
      <c r="G45" s="246"/>
    </row>
    <row r="46" spans="1:7" ht="13.5" thickBot="1">
      <c r="A46" s="29">
        <v>5</v>
      </c>
      <c r="B46" s="27" t="s">
        <v>109</v>
      </c>
      <c r="C46" s="223" t="s">
        <v>456</v>
      </c>
      <c r="D46" s="223"/>
      <c r="E46" s="246"/>
      <c r="F46" s="246"/>
      <c r="G46" s="246"/>
    </row>
    <row r="47" spans="1:7" ht="13.5" thickBot="1">
      <c r="A47" s="29">
        <v>6</v>
      </c>
      <c r="B47" s="27" t="s">
        <v>38</v>
      </c>
      <c r="C47" s="223" t="s">
        <v>454</v>
      </c>
      <c r="D47" s="223"/>
      <c r="E47" s="246"/>
      <c r="F47" s="246"/>
      <c r="G47" s="246"/>
    </row>
    <row r="49" spans="1:15" ht="13.5" thickBot="1"/>
    <row r="50" spans="1:15" ht="13.5" customHeight="1" thickBot="1">
      <c r="A50" s="185" t="s">
        <v>457</v>
      </c>
      <c r="B50" s="185"/>
      <c r="C50" s="185"/>
      <c r="D50" s="185"/>
      <c r="E50" s="185"/>
      <c r="F50" s="185"/>
      <c r="G50" s="185"/>
    </row>
    <row r="51" spans="1:15" ht="13.5" customHeight="1" thickBot="1">
      <c r="A51" s="189" t="s">
        <v>59</v>
      </c>
      <c r="B51" s="189"/>
      <c r="C51" s="189"/>
      <c r="D51" s="79" t="s">
        <v>544</v>
      </c>
      <c r="E51" s="185" t="s">
        <v>278</v>
      </c>
      <c r="F51" s="185"/>
      <c r="G51" s="185"/>
    </row>
    <row r="52" spans="1:15" ht="25.5" customHeight="1" thickBot="1">
      <c r="A52" s="185" t="s">
        <v>64</v>
      </c>
      <c r="B52" s="185"/>
      <c r="C52" s="247" t="s">
        <v>71</v>
      </c>
      <c r="D52" s="247"/>
      <c r="E52" s="21" t="s">
        <v>154</v>
      </c>
      <c r="F52" s="21" t="s">
        <v>155</v>
      </c>
      <c r="G52" s="21" t="s">
        <v>0</v>
      </c>
    </row>
    <row r="53" spans="1:15" ht="13.5" thickBot="1">
      <c r="A53" s="29">
        <v>1</v>
      </c>
      <c r="B53" s="27" t="s">
        <v>74</v>
      </c>
      <c r="C53" s="223" t="s">
        <v>320</v>
      </c>
      <c r="D53" s="223"/>
      <c r="E53" s="237" t="s">
        <v>212</v>
      </c>
      <c r="F53" s="238"/>
      <c r="G53" s="239"/>
    </row>
    <row r="54" spans="1:15" ht="13.5" thickBot="1">
      <c r="A54" s="29">
        <v>2</v>
      </c>
      <c r="B54" s="27" t="s">
        <v>21</v>
      </c>
      <c r="C54" s="223" t="s">
        <v>444</v>
      </c>
      <c r="D54" s="223"/>
      <c r="E54" s="240"/>
      <c r="F54" s="241"/>
      <c r="G54" s="242"/>
    </row>
    <row r="55" spans="1:15" ht="13.5" thickBot="1">
      <c r="A55" s="29">
        <v>3</v>
      </c>
      <c r="B55" s="27" t="s">
        <v>28</v>
      </c>
      <c r="C55" s="223" t="s">
        <v>443</v>
      </c>
      <c r="D55" s="223"/>
      <c r="E55" s="240"/>
      <c r="F55" s="241"/>
      <c r="G55" s="242"/>
    </row>
    <row r="56" spans="1:15" ht="13.5" thickBot="1">
      <c r="A56" s="29">
        <v>4</v>
      </c>
      <c r="B56" s="27" t="s">
        <v>42</v>
      </c>
      <c r="C56" s="223" t="s">
        <v>458</v>
      </c>
      <c r="D56" s="223"/>
      <c r="E56" s="240"/>
      <c r="F56" s="241"/>
      <c r="G56" s="242"/>
    </row>
    <row r="57" spans="1:15" ht="13.5" thickBot="1">
      <c r="A57" s="222">
        <v>5</v>
      </c>
      <c r="B57" s="212" t="s">
        <v>111</v>
      </c>
      <c r="C57" s="223" t="s">
        <v>459</v>
      </c>
      <c r="D57" s="223"/>
      <c r="E57" s="240"/>
      <c r="F57" s="241"/>
      <c r="G57" s="242"/>
    </row>
    <row r="58" spans="1:15" ht="13.5" thickBot="1">
      <c r="A58" s="222"/>
      <c r="B58" s="212"/>
      <c r="C58" s="223" t="s">
        <v>460</v>
      </c>
      <c r="D58" s="223"/>
      <c r="E58" s="240"/>
      <c r="F58" s="241"/>
      <c r="G58" s="242"/>
    </row>
    <row r="59" spans="1:15" ht="13.5" thickBot="1">
      <c r="A59" s="29">
        <v>6</v>
      </c>
      <c r="B59" s="27" t="s">
        <v>40</v>
      </c>
      <c r="C59" s="223" t="s">
        <v>334</v>
      </c>
      <c r="D59" s="223"/>
      <c r="E59" s="240"/>
      <c r="F59" s="241"/>
      <c r="G59" s="242"/>
    </row>
    <row r="60" spans="1:15" ht="13.5" thickBot="1">
      <c r="A60" s="29">
        <v>8</v>
      </c>
      <c r="B60" s="27" t="s">
        <v>38</v>
      </c>
      <c r="C60" s="223" t="s">
        <v>454</v>
      </c>
      <c r="D60" s="223"/>
      <c r="E60" s="243"/>
      <c r="F60" s="244"/>
      <c r="G60" s="245"/>
    </row>
    <row r="62" spans="1:15" ht="13.5" customHeight="1" thickBot="1"/>
    <row r="63" spans="1:15" ht="25.5" customHeight="1" thickBot="1">
      <c r="A63" s="185" t="s">
        <v>112</v>
      </c>
      <c r="B63" s="185"/>
      <c r="C63" s="185"/>
      <c r="D63" s="185"/>
      <c r="E63" s="185"/>
      <c r="F63" s="185"/>
      <c r="G63" s="185"/>
      <c r="I63" s="96"/>
      <c r="J63" s="96"/>
      <c r="K63" s="96"/>
      <c r="L63" s="96"/>
      <c r="M63" s="96"/>
      <c r="N63" s="96"/>
      <c r="O63" s="96"/>
    </row>
    <row r="64" spans="1:15" ht="15.75" customHeight="1" thickBot="1">
      <c r="A64" s="189" t="s">
        <v>113</v>
      </c>
      <c r="B64" s="189"/>
      <c r="C64" s="189"/>
      <c r="D64" s="117" t="s">
        <v>545</v>
      </c>
      <c r="E64" s="185" t="s">
        <v>587</v>
      </c>
      <c r="F64" s="185"/>
      <c r="G64" s="185"/>
      <c r="I64" s="96"/>
      <c r="J64" s="96"/>
      <c r="K64" s="96"/>
      <c r="L64" s="96"/>
      <c r="M64" s="96"/>
      <c r="N64" s="96"/>
      <c r="O64" s="96"/>
    </row>
    <row r="65" spans="1:15" ht="13.5" customHeight="1" thickBot="1">
      <c r="A65" s="189" t="s">
        <v>114</v>
      </c>
      <c r="B65" s="189"/>
      <c r="C65" s="189"/>
      <c r="D65" s="78" t="s">
        <v>489</v>
      </c>
      <c r="E65" s="185"/>
      <c r="F65" s="185"/>
      <c r="G65" s="185"/>
      <c r="I65" s="96"/>
      <c r="J65" s="96"/>
      <c r="K65" s="96"/>
      <c r="L65" s="96"/>
      <c r="M65" s="96"/>
      <c r="N65" s="96"/>
      <c r="O65" s="96"/>
    </row>
    <row r="66" spans="1:15" ht="13.5" thickBot="1">
      <c r="A66" s="189" t="s">
        <v>115</v>
      </c>
      <c r="B66" s="189"/>
      <c r="C66" s="189"/>
      <c r="D66" s="79" t="s">
        <v>489</v>
      </c>
      <c r="E66" s="185"/>
      <c r="F66" s="185"/>
      <c r="G66" s="185"/>
      <c r="I66" s="96"/>
      <c r="J66" s="96"/>
      <c r="K66" s="96"/>
      <c r="L66" s="96"/>
      <c r="M66" s="96"/>
      <c r="N66" s="96"/>
      <c r="O66" s="96"/>
    </row>
    <row r="67" spans="1:15" ht="25.5" customHeight="1" thickBot="1">
      <c r="A67" s="185" t="s">
        <v>64</v>
      </c>
      <c r="B67" s="185"/>
      <c r="C67" s="185" t="s">
        <v>71</v>
      </c>
      <c r="D67" s="185"/>
      <c r="E67" s="21" t="s">
        <v>154</v>
      </c>
      <c r="F67" s="21" t="s">
        <v>155</v>
      </c>
      <c r="G67" s="21" t="s">
        <v>0</v>
      </c>
      <c r="I67" s="96"/>
      <c r="J67" s="96"/>
      <c r="K67" s="96"/>
      <c r="L67" s="96"/>
      <c r="M67" s="96"/>
      <c r="N67" s="96"/>
      <c r="O67" s="96"/>
    </row>
    <row r="68" spans="1:15" ht="13.5" thickBot="1">
      <c r="A68" s="29">
        <v>1</v>
      </c>
      <c r="B68" s="27" t="s">
        <v>74</v>
      </c>
      <c r="C68" s="223" t="s">
        <v>320</v>
      </c>
      <c r="D68" s="223"/>
      <c r="E68" s="246" t="s">
        <v>212</v>
      </c>
      <c r="F68" s="246"/>
      <c r="G68" s="246"/>
    </row>
    <row r="69" spans="1:15" ht="13.5" thickBot="1">
      <c r="A69" s="29">
        <v>2</v>
      </c>
      <c r="B69" s="27" t="s">
        <v>21</v>
      </c>
      <c r="C69" s="223" t="s">
        <v>444</v>
      </c>
      <c r="D69" s="223"/>
      <c r="E69" s="246"/>
      <c r="F69" s="246"/>
      <c r="G69" s="246"/>
    </row>
    <row r="70" spans="1:15" ht="13.5" thickBot="1">
      <c r="A70" s="29">
        <v>3</v>
      </c>
      <c r="B70" s="27" t="s">
        <v>28</v>
      </c>
      <c r="C70" s="223" t="s">
        <v>443</v>
      </c>
      <c r="D70" s="223"/>
      <c r="E70" s="246"/>
      <c r="F70" s="246"/>
      <c r="G70" s="246"/>
    </row>
    <row r="71" spans="1:15" ht="13.5" thickBot="1">
      <c r="A71" s="29">
        <v>4</v>
      </c>
      <c r="B71" s="27" t="s">
        <v>98</v>
      </c>
      <c r="C71" s="223" t="s">
        <v>461</v>
      </c>
      <c r="D71" s="223"/>
      <c r="E71" s="246"/>
      <c r="F71" s="246"/>
      <c r="G71" s="246"/>
    </row>
    <row r="72" spans="1:15" ht="13.5" thickBot="1">
      <c r="A72" s="29">
        <v>5</v>
      </c>
      <c r="B72" s="27" t="s">
        <v>39</v>
      </c>
      <c r="C72" s="223" t="s">
        <v>462</v>
      </c>
      <c r="D72" s="223"/>
      <c r="E72" s="246"/>
      <c r="F72" s="246"/>
      <c r="G72" s="246"/>
    </row>
    <row r="73" spans="1:15" ht="13.5" thickBot="1">
      <c r="A73" s="222">
        <v>6</v>
      </c>
      <c r="B73" s="212" t="s">
        <v>116</v>
      </c>
      <c r="C73" s="223" t="s">
        <v>467</v>
      </c>
      <c r="D73" s="223"/>
      <c r="E73" s="246"/>
      <c r="F73" s="246"/>
      <c r="G73" s="246"/>
    </row>
    <row r="74" spans="1:15" ht="13.5" thickBot="1">
      <c r="A74" s="222"/>
      <c r="B74" s="212"/>
      <c r="C74" s="223" t="s">
        <v>468</v>
      </c>
      <c r="D74" s="223"/>
      <c r="E74" s="246"/>
      <c r="F74" s="246"/>
      <c r="G74" s="246"/>
    </row>
    <row r="75" spans="1:15" ht="26.25" thickBot="1">
      <c r="A75" s="29">
        <v>7</v>
      </c>
      <c r="B75" s="27" t="s">
        <v>117</v>
      </c>
      <c r="C75" s="223" t="s">
        <v>463</v>
      </c>
      <c r="D75" s="223"/>
      <c r="E75" s="246"/>
      <c r="F75" s="246"/>
      <c r="G75" s="246"/>
    </row>
    <row r="76" spans="1:15" ht="13.5" thickBot="1">
      <c r="A76" s="29">
        <v>8</v>
      </c>
      <c r="B76" s="27" t="s">
        <v>118</v>
      </c>
      <c r="C76" s="223" t="s">
        <v>464</v>
      </c>
      <c r="D76" s="223"/>
      <c r="E76" s="246"/>
      <c r="F76" s="246"/>
      <c r="G76" s="246"/>
    </row>
    <row r="78" spans="1:15">
      <c r="A78" s="225" t="s">
        <v>563</v>
      </c>
      <c r="B78" s="225"/>
      <c r="C78" s="225"/>
      <c r="D78" s="225"/>
      <c r="E78" s="225"/>
      <c r="F78" s="225"/>
      <c r="G78" s="225"/>
    </row>
    <row r="79" spans="1:15">
      <c r="A79" s="225"/>
      <c r="B79" s="225"/>
      <c r="C79" s="225"/>
      <c r="D79" s="225"/>
      <c r="E79" s="225"/>
      <c r="F79" s="225"/>
      <c r="G79" s="225"/>
    </row>
    <row r="80" spans="1:15">
      <c r="A80" s="225"/>
      <c r="B80" s="225"/>
      <c r="C80" s="225"/>
      <c r="D80" s="225"/>
      <c r="E80" s="225"/>
      <c r="F80" s="225"/>
      <c r="G80" s="225"/>
    </row>
    <row r="81" spans="1:7">
      <c r="A81" s="225"/>
      <c r="B81" s="225"/>
      <c r="C81" s="225"/>
      <c r="D81" s="225"/>
      <c r="E81" s="225"/>
      <c r="F81" s="225"/>
      <c r="G81" s="225"/>
    </row>
    <row r="82" spans="1:7">
      <c r="A82" s="225"/>
      <c r="B82" s="225"/>
      <c r="C82" s="225"/>
      <c r="D82" s="225"/>
      <c r="E82" s="225"/>
      <c r="F82" s="225"/>
      <c r="G82" s="225"/>
    </row>
    <row r="83" spans="1:7">
      <c r="A83" s="225"/>
      <c r="B83" s="225"/>
      <c r="C83" s="225"/>
      <c r="D83" s="225"/>
      <c r="E83" s="225"/>
      <c r="F83" s="225"/>
      <c r="G83" s="225"/>
    </row>
    <row r="84" spans="1:7">
      <c r="A84" s="225"/>
      <c r="B84" s="225"/>
      <c r="C84" s="225"/>
      <c r="D84" s="225"/>
      <c r="E84" s="225"/>
      <c r="F84" s="225"/>
      <c r="G84" s="225"/>
    </row>
    <row r="85" spans="1:7">
      <c r="A85" s="225"/>
      <c r="B85" s="225"/>
      <c r="C85" s="225"/>
      <c r="D85" s="225"/>
      <c r="E85" s="225"/>
      <c r="F85" s="225"/>
      <c r="G85" s="225"/>
    </row>
    <row r="86" spans="1:7">
      <c r="A86" s="225"/>
      <c r="B86" s="225"/>
      <c r="C86" s="225"/>
      <c r="D86" s="225"/>
      <c r="E86" s="225"/>
      <c r="F86" s="225"/>
      <c r="G86" s="225"/>
    </row>
    <row r="87" spans="1:7">
      <c r="A87" s="225"/>
      <c r="B87" s="225"/>
      <c r="C87" s="225"/>
      <c r="D87" s="225"/>
      <c r="E87" s="225"/>
      <c r="F87" s="225"/>
      <c r="G87" s="225"/>
    </row>
  </sheetData>
  <mergeCells count="93">
    <mergeCell ref="A78:G87"/>
    <mergeCell ref="A1:G1"/>
    <mergeCell ref="A5:A6"/>
    <mergeCell ref="B5:B6"/>
    <mergeCell ref="C5:D5"/>
    <mergeCell ref="C6:D6"/>
    <mergeCell ref="A2:C2"/>
    <mergeCell ref="A3:B3"/>
    <mergeCell ref="C3:D3"/>
    <mergeCell ref="C4:D4"/>
    <mergeCell ref="E2:G2"/>
    <mergeCell ref="E4:G11"/>
    <mergeCell ref="A15:C15"/>
    <mergeCell ref="A16:B16"/>
    <mergeCell ref="C16:D16"/>
    <mergeCell ref="C17:D17"/>
    <mergeCell ref="C7:D7"/>
    <mergeCell ref="C8:D8"/>
    <mergeCell ref="C9:D9"/>
    <mergeCell ref="C10:D10"/>
    <mergeCell ref="C11:D11"/>
    <mergeCell ref="C23:D23"/>
    <mergeCell ref="A27:C27"/>
    <mergeCell ref="A28:B28"/>
    <mergeCell ref="C28:D28"/>
    <mergeCell ref="C18:D18"/>
    <mergeCell ref="C19:D19"/>
    <mergeCell ref="C20:D20"/>
    <mergeCell ref="C21:D21"/>
    <mergeCell ref="C22:D22"/>
    <mergeCell ref="C29:D29"/>
    <mergeCell ref="C30:D30"/>
    <mergeCell ref="C31:D31"/>
    <mergeCell ref="A32:A33"/>
    <mergeCell ref="B32:B33"/>
    <mergeCell ref="C32:D32"/>
    <mergeCell ref="C33:D33"/>
    <mergeCell ref="C41:D41"/>
    <mergeCell ref="C42:D42"/>
    <mergeCell ref="C43:D43"/>
    <mergeCell ref="C44:D44"/>
    <mergeCell ref="C34:D34"/>
    <mergeCell ref="C35:D35"/>
    <mergeCell ref="C36:D36"/>
    <mergeCell ref="A40:C40"/>
    <mergeCell ref="A52:B52"/>
    <mergeCell ref="C52:D52"/>
    <mergeCell ref="C53:D53"/>
    <mergeCell ref="C54:D54"/>
    <mergeCell ref="C55:D55"/>
    <mergeCell ref="C56:D56"/>
    <mergeCell ref="A57:A58"/>
    <mergeCell ref="B57:B58"/>
    <mergeCell ref="C57:D57"/>
    <mergeCell ref="C58:D58"/>
    <mergeCell ref="C68:D68"/>
    <mergeCell ref="C69:D69"/>
    <mergeCell ref="C59:D59"/>
    <mergeCell ref="C60:D60"/>
    <mergeCell ref="A64:C64"/>
    <mergeCell ref="A65:C65"/>
    <mergeCell ref="E15:G15"/>
    <mergeCell ref="E27:G27"/>
    <mergeCell ref="E40:G40"/>
    <mergeCell ref="E51:G51"/>
    <mergeCell ref="A14:G14"/>
    <mergeCell ref="A26:G26"/>
    <mergeCell ref="A39:G39"/>
    <mergeCell ref="A50:G50"/>
    <mergeCell ref="E17:G23"/>
    <mergeCell ref="E29:G36"/>
    <mergeCell ref="C45:D45"/>
    <mergeCell ref="C46:D46"/>
    <mergeCell ref="C47:D47"/>
    <mergeCell ref="A51:C51"/>
    <mergeCell ref="E42:G47"/>
    <mergeCell ref="A41:B41"/>
    <mergeCell ref="E53:G60"/>
    <mergeCell ref="E64:G66"/>
    <mergeCell ref="E68:G76"/>
    <mergeCell ref="C75:D75"/>
    <mergeCell ref="C76:D76"/>
    <mergeCell ref="A63:G63"/>
    <mergeCell ref="C70:D70"/>
    <mergeCell ref="C71:D71"/>
    <mergeCell ref="C72:D72"/>
    <mergeCell ref="A73:A74"/>
    <mergeCell ref="B73:B74"/>
    <mergeCell ref="C73:D73"/>
    <mergeCell ref="C74:D74"/>
    <mergeCell ref="A66:C66"/>
    <mergeCell ref="A67:B67"/>
    <mergeCell ref="C67:D67"/>
  </mergeCells>
  <pageMargins left="0.7" right="0.7" top="0.75" bottom="0.75" header="0.3" footer="0.3"/>
  <pageSetup paperSize="9" orientation="portrait" horizontalDpi="200" verticalDpi="200"/>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dimension ref="A1:G15"/>
  <sheetViews>
    <sheetView workbookViewId="0">
      <selection sqref="A1:G1"/>
    </sheetView>
  </sheetViews>
  <sheetFormatPr baseColWidth="10" defaultColWidth="11.42578125" defaultRowHeight="12.75"/>
  <cols>
    <col min="1" max="1" width="11.42578125" style="12"/>
    <col min="2" max="2" width="27.85546875" style="12" customWidth="1"/>
    <col min="3" max="4" width="19.5703125" style="12" customWidth="1"/>
    <col min="5" max="16384" width="11.42578125" style="12"/>
  </cols>
  <sheetData>
    <row r="1" spans="1:7" ht="12.75" customHeight="1" thickBot="1">
      <c r="A1" s="185" t="s">
        <v>119</v>
      </c>
      <c r="B1" s="185"/>
      <c r="C1" s="185"/>
      <c r="D1" s="185"/>
      <c r="E1" s="185"/>
      <c r="F1" s="185"/>
      <c r="G1" s="185"/>
    </row>
    <row r="2" spans="1:7" ht="15.75" customHeight="1" thickBot="1">
      <c r="A2" s="189" t="s">
        <v>59</v>
      </c>
      <c r="B2" s="189"/>
      <c r="C2" s="189"/>
      <c r="D2" s="79" t="s">
        <v>544</v>
      </c>
      <c r="E2" s="185" t="s">
        <v>278</v>
      </c>
      <c r="F2" s="185"/>
      <c r="G2" s="185"/>
    </row>
    <row r="3" spans="1:7" ht="25.5" customHeight="1" thickBot="1">
      <c r="A3" s="189" t="s">
        <v>95</v>
      </c>
      <c r="B3" s="189"/>
      <c r="C3" s="189"/>
      <c r="D3" s="79" t="s">
        <v>546</v>
      </c>
      <c r="E3" s="185"/>
      <c r="F3" s="185"/>
      <c r="G3" s="185"/>
    </row>
    <row r="4" spans="1:7" ht="25.5" customHeight="1" thickBot="1">
      <c r="A4" s="189" t="s">
        <v>96</v>
      </c>
      <c r="B4" s="189"/>
      <c r="C4" s="189"/>
      <c r="D4" s="79" t="s">
        <v>547</v>
      </c>
      <c r="E4" s="185"/>
      <c r="F4" s="185"/>
      <c r="G4" s="185"/>
    </row>
    <row r="5" spans="1:7" ht="25.5" customHeight="1" thickBot="1">
      <c r="A5" s="185" t="s">
        <v>64</v>
      </c>
      <c r="B5" s="185"/>
      <c r="C5" s="185" t="s">
        <v>71</v>
      </c>
      <c r="D5" s="185"/>
      <c r="E5" s="21" t="s">
        <v>154</v>
      </c>
      <c r="F5" s="21" t="s">
        <v>155</v>
      </c>
      <c r="G5" s="21" t="s">
        <v>0</v>
      </c>
    </row>
    <row r="6" spans="1:7" ht="13.5" thickBot="1">
      <c r="A6" s="29">
        <v>1</v>
      </c>
      <c r="B6" s="27" t="s">
        <v>74</v>
      </c>
      <c r="C6" s="212" t="s">
        <v>231</v>
      </c>
      <c r="D6" s="212"/>
      <c r="E6" s="60" t="s">
        <v>488</v>
      </c>
      <c r="F6" s="60"/>
      <c r="G6" s="60">
        <v>220</v>
      </c>
    </row>
    <row r="7" spans="1:7" ht="13.5" thickBot="1">
      <c r="A7" s="29">
        <v>2</v>
      </c>
      <c r="B7" s="27" t="s">
        <v>52</v>
      </c>
      <c r="C7" s="212" t="s">
        <v>328</v>
      </c>
      <c r="D7" s="212"/>
      <c r="E7" s="60" t="s">
        <v>488</v>
      </c>
      <c r="F7" s="60"/>
      <c r="G7" s="60">
        <v>220</v>
      </c>
    </row>
    <row r="8" spans="1:7" ht="13.5" thickBot="1">
      <c r="A8" s="29">
        <v>3</v>
      </c>
      <c r="B8" s="27" t="s">
        <v>21</v>
      </c>
      <c r="C8" s="212" t="s">
        <v>317</v>
      </c>
      <c r="D8" s="212"/>
      <c r="E8" s="60" t="s">
        <v>488</v>
      </c>
      <c r="F8" s="60"/>
      <c r="G8" s="60">
        <v>220</v>
      </c>
    </row>
    <row r="9" spans="1:7" ht="13.5" thickBot="1">
      <c r="A9" s="29">
        <v>4</v>
      </c>
      <c r="B9" s="27" t="s">
        <v>28</v>
      </c>
      <c r="C9" s="212" t="s">
        <v>318</v>
      </c>
      <c r="D9" s="212"/>
      <c r="E9" s="60" t="s">
        <v>488</v>
      </c>
      <c r="F9" s="60"/>
      <c r="G9" s="60">
        <v>220</v>
      </c>
    </row>
    <row r="10" spans="1:7" ht="13.5" thickBot="1">
      <c r="A10" s="29">
        <v>5</v>
      </c>
      <c r="B10" s="27" t="s">
        <v>34</v>
      </c>
      <c r="C10" s="212" t="s">
        <v>329</v>
      </c>
      <c r="D10" s="212"/>
      <c r="E10" s="60" t="s">
        <v>488</v>
      </c>
      <c r="F10" s="60"/>
      <c r="G10" s="60">
        <v>220</v>
      </c>
    </row>
    <row r="11" spans="1:7" ht="26.25" thickBot="1">
      <c r="A11" s="29">
        <v>6</v>
      </c>
      <c r="B11" s="27" t="s">
        <v>35</v>
      </c>
      <c r="C11" s="223" t="s">
        <v>330</v>
      </c>
      <c r="D11" s="223"/>
      <c r="E11" s="216" t="s">
        <v>212</v>
      </c>
      <c r="F11" s="217"/>
      <c r="G11" s="218"/>
    </row>
    <row r="12" spans="1:7" ht="26.25" thickBot="1">
      <c r="A12" s="29">
        <v>7</v>
      </c>
      <c r="B12" s="27" t="s">
        <v>36</v>
      </c>
      <c r="C12" s="223" t="s">
        <v>331</v>
      </c>
      <c r="D12" s="223"/>
      <c r="E12" s="229"/>
      <c r="F12" s="230"/>
      <c r="G12" s="231"/>
    </row>
    <row r="13" spans="1:7" ht="13.5" customHeight="1" thickBot="1">
      <c r="A13" s="222">
        <v>8</v>
      </c>
      <c r="B13" s="212" t="s">
        <v>63</v>
      </c>
      <c r="C13" s="223" t="s">
        <v>332</v>
      </c>
      <c r="D13" s="223"/>
      <c r="E13" s="229"/>
      <c r="F13" s="230"/>
      <c r="G13" s="231"/>
    </row>
    <row r="14" spans="1:7" ht="13.5" customHeight="1" thickBot="1">
      <c r="A14" s="222"/>
      <c r="B14" s="212"/>
      <c r="C14" s="223" t="s">
        <v>333</v>
      </c>
      <c r="D14" s="223"/>
      <c r="E14" s="229"/>
      <c r="F14" s="230"/>
      <c r="G14" s="231"/>
    </row>
    <row r="15" spans="1:7" ht="26.25" thickBot="1">
      <c r="A15" s="29">
        <v>9</v>
      </c>
      <c r="B15" s="27" t="s">
        <v>37</v>
      </c>
      <c r="C15" s="223" t="s">
        <v>334</v>
      </c>
      <c r="D15" s="223"/>
      <c r="E15" s="219"/>
      <c r="F15" s="220"/>
      <c r="G15" s="221"/>
    </row>
  </sheetData>
  <mergeCells count="20">
    <mergeCell ref="C5:D5"/>
    <mergeCell ref="C6:D6"/>
    <mergeCell ref="C7:D7"/>
    <mergeCell ref="C10:D10"/>
    <mergeCell ref="A13:A14"/>
    <mergeCell ref="C8:D8"/>
    <mergeCell ref="C9:D9"/>
    <mergeCell ref="E2:G4"/>
    <mergeCell ref="A1:G1"/>
    <mergeCell ref="E11:G15"/>
    <mergeCell ref="A2:C2"/>
    <mergeCell ref="A3:C3"/>
    <mergeCell ref="C11:D11"/>
    <mergeCell ref="C12:D12"/>
    <mergeCell ref="C13:D13"/>
    <mergeCell ref="C14:D14"/>
    <mergeCell ref="C15:D15"/>
    <mergeCell ref="B13:B14"/>
    <mergeCell ref="A4:C4"/>
    <mergeCell ref="A5:B5"/>
  </mergeCell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dimension ref="A1:G14"/>
  <sheetViews>
    <sheetView workbookViewId="0">
      <selection sqref="A1:G1"/>
    </sheetView>
  </sheetViews>
  <sheetFormatPr baseColWidth="10" defaultRowHeight="15"/>
  <cols>
    <col min="2" max="2" width="22.42578125" customWidth="1"/>
    <col min="3" max="3" width="19.42578125" customWidth="1"/>
    <col min="4" max="4" width="32.5703125" customWidth="1"/>
  </cols>
  <sheetData>
    <row r="1" spans="1:7" ht="15.75" customHeight="1" thickBot="1">
      <c r="A1" s="185" t="s">
        <v>335</v>
      </c>
      <c r="B1" s="185"/>
      <c r="C1" s="185"/>
      <c r="D1" s="185"/>
      <c r="E1" s="185"/>
      <c r="F1" s="185"/>
      <c r="G1" s="185"/>
    </row>
    <row r="2" spans="1:7" ht="15.75" thickBot="1">
      <c r="A2" s="189" t="s">
        <v>59</v>
      </c>
      <c r="B2" s="189"/>
      <c r="C2" s="189"/>
      <c r="D2" s="79" t="s">
        <v>544</v>
      </c>
      <c r="E2" s="185" t="s">
        <v>278</v>
      </c>
      <c r="F2" s="185"/>
      <c r="G2" s="185"/>
    </row>
    <row r="3" spans="1:7" ht="25.5" customHeight="1" thickBot="1">
      <c r="A3" s="189" t="s">
        <v>95</v>
      </c>
      <c r="B3" s="189"/>
      <c r="C3" s="189"/>
      <c r="D3" s="79" t="s">
        <v>548</v>
      </c>
      <c r="E3" s="185"/>
      <c r="F3" s="185"/>
      <c r="G3" s="185"/>
    </row>
    <row r="4" spans="1:7" ht="25.5" customHeight="1" thickBot="1">
      <c r="A4" s="189" t="s">
        <v>96</v>
      </c>
      <c r="B4" s="189"/>
      <c r="C4" s="189"/>
      <c r="D4" s="79" t="s">
        <v>549</v>
      </c>
      <c r="E4" s="185"/>
      <c r="F4" s="185"/>
      <c r="G4" s="185"/>
    </row>
    <row r="5" spans="1:7" ht="25.5" customHeight="1" thickBot="1">
      <c r="A5" s="185" t="s">
        <v>64</v>
      </c>
      <c r="B5" s="185"/>
      <c r="C5" s="185" t="s">
        <v>71</v>
      </c>
      <c r="D5" s="185"/>
      <c r="E5" s="21" t="s">
        <v>154</v>
      </c>
      <c r="F5" s="21" t="s">
        <v>155</v>
      </c>
      <c r="G5" s="21" t="s">
        <v>0</v>
      </c>
    </row>
    <row r="6" spans="1:7" ht="15.75" thickBot="1">
      <c r="A6" s="29">
        <v>1</v>
      </c>
      <c r="B6" s="27" t="s">
        <v>153</v>
      </c>
      <c r="C6" s="212" t="s">
        <v>231</v>
      </c>
      <c r="D6" s="212"/>
      <c r="E6" s="63" t="s">
        <v>488</v>
      </c>
      <c r="F6" s="63"/>
      <c r="G6" s="63">
        <v>221</v>
      </c>
    </row>
    <row r="7" spans="1:7" ht="15.75" thickBot="1">
      <c r="A7" s="29">
        <v>2</v>
      </c>
      <c r="B7" s="27" t="s">
        <v>52</v>
      </c>
      <c r="C7" s="212" t="s">
        <v>328</v>
      </c>
      <c r="D7" s="212"/>
      <c r="E7" s="63" t="s">
        <v>488</v>
      </c>
      <c r="F7" s="63"/>
      <c r="G7" s="63">
        <v>221</v>
      </c>
    </row>
    <row r="8" spans="1:7" ht="15.75" thickBot="1">
      <c r="A8" s="29">
        <v>3</v>
      </c>
      <c r="B8" s="27" t="s">
        <v>21</v>
      </c>
      <c r="C8" s="212" t="s">
        <v>317</v>
      </c>
      <c r="D8" s="212"/>
      <c r="E8" s="63" t="s">
        <v>488</v>
      </c>
      <c r="F8" s="63"/>
      <c r="G8" s="63">
        <v>221</v>
      </c>
    </row>
    <row r="9" spans="1:7" ht="15.75" thickBot="1">
      <c r="A9" s="29">
        <v>4</v>
      </c>
      <c r="B9" s="27" t="s">
        <v>28</v>
      </c>
      <c r="C9" s="212" t="s">
        <v>53</v>
      </c>
      <c r="D9" s="212"/>
      <c r="E9" s="63" t="s">
        <v>488</v>
      </c>
      <c r="F9" s="63"/>
      <c r="G9" s="63">
        <v>221</v>
      </c>
    </row>
    <row r="10" spans="1:7" ht="15.75" thickBot="1">
      <c r="A10" s="29">
        <v>5</v>
      </c>
      <c r="B10" s="27" t="s">
        <v>336</v>
      </c>
      <c r="C10" s="223" t="s">
        <v>337</v>
      </c>
      <c r="D10" s="223"/>
      <c r="E10" s="248" t="s">
        <v>212</v>
      </c>
      <c r="F10" s="249"/>
      <c r="G10" s="250"/>
    </row>
    <row r="11" spans="1:7" ht="15.75" thickBot="1">
      <c r="A11" s="29">
        <v>6</v>
      </c>
      <c r="B11" s="27" t="s">
        <v>34</v>
      </c>
      <c r="C11" s="223" t="s">
        <v>338</v>
      </c>
      <c r="D11" s="223"/>
      <c r="E11" s="251"/>
      <c r="F11" s="252"/>
      <c r="G11" s="253"/>
    </row>
    <row r="12" spans="1:7" ht="15.75" thickBot="1">
      <c r="A12" s="29">
        <v>7</v>
      </c>
      <c r="B12" s="27" t="s">
        <v>339</v>
      </c>
      <c r="C12" s="223" t="s">
        <v>340</v>
      </c>
      <c r="D12" s="223"/>
      <c r="E12" s="251"/>
      <c r="F12" s="252"/>
      <c r="G12" s="253"/>
    </row>
    <row r="13" spans="1:7" ht="15.75" thickBot="1">
      <c r="A13" s="29">
        <v>8</v>
      </c>
      <c r="B13" s="27" t="s">
        <v>341</v>
      </c>
      <c r="C13" s="223" t="s">
        <v>334</v>
      </c>
      <c r="D13" s="223"/>
      <c r="E13" s="251"/>
      <c r="F13" s="252"/>
      <c r="G13" s="253"/>
    </row>
    <row r="14" spans="1:7" ht="24.75" customHeight="1" thickBot="1">
      <c r="A14" s="29">
        <v>9</v>
      </c>
      <c r="B14" s="27" t="s">
        <v>342</v>
      </c>
      <c r="C14" s="223" t="s">
        <v>343</v>
      </c>
      <c r="D14" s="223"/>
      <c r="E14" s="254"/>
      <c r="F14" s="255"/>
      <c r="G14" s="256"/>
    </row>
  </sheetData>
  <mergeCells count="17">
    <mergeCell ref="C13:D13"/>
    <mergeCell ref="C14:D14"/>
    <mergeCell ref="A1:G1"/>
    <mergeCell ref="E2:G4"/>
    <mergeCell ref="E10:G14"/>
    <mergeCell ref="A5:B5"/>
    <mergeCell ref="C5:D5"/>
    <mergeCell ref="C6:D6"/>
    <mergeCell ref="C7:D7"/>
    <mergeCell ref="C8:D8"/>
    <mergeCell ref="C9:D9"/>
    <mergeCell ref="A2:C2"/>
    <mergeCell ref="A3:C3"/>
    <mergeCell ref="A4:C4"/>
    <mergeCell ref="C10:D10"/>
    <mergeCell ref="C11:D11"/>
    <mergeCell ref="C12:D12"/>
  </mergeCells>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G16"/>
  <sheetViews>
    <sheetView workbookViewId="0">
      <selection sqref="A1:G1"/>
    </sheetView>
  </sheetViews>
  <sheetFormatPr baseColWidth="10" defaultColWidth="11.42578125" defaultRowHeight="12.75"/>
  <cols>
    <col min="1" max="1" width="11.42578125" style="12"/>
    <col min="2" max="2" width="27.85546875" style="12" customWidth="1"/>
    <col min="3" max="4" width="28.140625" style="12" customWidth="1"/>
    <col min="5" max="16384" width="11.42578125" style="12"/>
  </cols>
  <sheetData>
    <row r="1" spans="1:7" ht="13.5" customHeight="1" thickBot="1">
      <c r="A1" s="185" t="s">
        <v>62</v>
      </c>
      <c r="B1" s="185"/>
      <c r="C1" s="185"/>
      <c r="D1" s="185"/>
      <c r="E1" s="185"/>
      <c r="F1" s="185"/>
      <c r="G1" s="185"/>
    </row>
    <row r="2" spans="1:7" ht="18.75" customHeight="1" thickBot="1">
      <c r="A2" s="189" t="s">
        <v>59</v>
      </c>
      <c r="B2" s="189"/>
      <c r="C2" s="189"/>
      <c r="D2" s="79" t="s">
        <v>550</v>
      </c>
      <c r="E2" s="185" t="s">
        <v>278</v>
      </c>
      <c r="F2" s="185"/>
      <c r="G2" s="185"/>
    </row>
    <row r="3" spans="1:7" ht="15.75" customHeight="1" thickBot="1">
      <c r="A3" s="189" t="s">
        <v>60</v>
      </c>
      <c r="B3" s="189"/>
      <c r="C3" s="189"/>
      <c r="D3" s="79" t="s">
        <v>551</v>
      </c>
      <c r="E3" s="185"/>
      <c r="F3" s="185"/>
      <c r="G3" s="185"/>
    </row>
    <row r="4" spans="1:7" ht="15.75" customHeight="1" thickBot="1">
      <c r="A4" s="189" t="s">
        <v>61</v>
      </c>
      <c r="B4" s="189"/>
      <c r="C4" s="189"/>
      <c r="D4" s="79" t="s">
        <v>551</v>
      </c>
      <c r="E4" s="185"/>
      <c r="F4" s="185"/>
      <c r="G4" s="185"/>
    </row>
    <row r="5" spans="1:7" ht="25.5" customHeight="1" thickBot="1">
      <c r="A5" s="185" t="s">
        <v>64</v>
      </c>
      <c r="B5" s="185"/>
      <c r="C5" s="185" t="s">
        <v>71</v>
      </c>
      <c r="D5" s="185"/>
      <c r="E5" s="21" t="s">
        <v>154</v>
      </c>
      <c r="F5" s="21" t="s">
        <v>155</v>
      </c>
      <c r="G5" s="21" t="s">
        <v>0</v>
      </c>
    </row>
    <row r="6" spans="1:7" ht="13.5" thickBot="1">
      <c r="A6" s="222">
        <v>1</v>
      </c>
      <c r="B6" s="212" t="s">
        <v>344</v>
      </c>
      <c r="C6" s="212" t="s">
        <v>345</v>
      </c>
      <c r="D6" s="212"/>
      <c r="E6" s="59" t="s">
        <v>488</v>
      </c>
      <c r="F6" s="59"/>
      <c r="G6" s="59">
        <v>231</v>
      </c>
    </row>
    <row r="7" spans="1:7" ht="13.5" thickBot="1">
      <c r="A7" s="222"/>
      <c r="B7" s="212"/>
      <c r="C7" s="212" t="s">
        <v>346</v>
      </c>
      <c r="D7" s="212"/>
      <c r="E7" s="59" t="s">
        <v>488</v>
      </c>
      <c r="F7" s="59"/>
      <c r="G7" s="59">
        <v>233</v>
      </c>
    </row>
    <row r="8" spans="1:7" ht="15.75" customHeight="1" thickBot="1">
      <c r="A8" s="222"/>
      <c r="B8" s="212"/>
      <c r="C8" s="223" t="s">
        <v>347</v>
      </c>
      <c r="D8" s="223"/>
      <c r="E8" s="197" t="s">
        <v>212</v>
      </c>
      <c r="F8" s="198"/>
      <c r="G8" s="199"/>
    </row>
    <row r="9" spans="1:7" ht="15.75" customHeight="1" thickBot="1">
      <c r="A9" s="29">
        <v>2</v>
      </c>
      <c r="B9" s="22" t="s">
        <v>123</v>
      </c>
      <c r="C9" s="223" t="s">
        <v>348</v>
      </c>
      <c r="D9" s="223"/>
      <c r="E9" s="203"/>
      <c r="F9" s="204"/>
      <c r="G9" s="205"/>
    </row>
    <row r="10" spans="1:7" ht="13.5" thickBot="1">
      <c r="A10" s="29">
        <v>3</v>
      </c>
      <c r="B10" s="27" t="s">
        <v>120</v>
      </c>
      <c r="C10" s="212" t="s">
        <v>121</v>
      </c>
      <c r="D10" s="212"/>
      <c r="E10" s="59" t="s">
        <v>488</v>
      </c>
      <c r="F10" s="59"/>
      <c r="G10" s="59" t="s">
        <v>552</v>
      </c>
    </row>
    <row r="11" spans="1:7" ht="15.75" customHeight="1" thickBot="1">
      <c r="A11" s="29">
        <v>4</v>
      </c>
      <c r="B11" s="27" t="s">
        <v>122</v>
      </c>
      <c r="C11" s="223" t="s">
        <v>349</v>
      </c>
      <c r="D11" s="223"/>
      <c r="E11" s="197" t="s">
        <v>212</v>
      </c>
      <c r="F11" s="198"/>
      <c r="G11" s="199"/>
    </row>
    <row r="12" spans="1:7" ht="15.75" customHeight="1" thickBot="1">
      <c r="A12" s="222">
        <v>5</v>
      </c>
      <c r="B12" s="212" t="s">
        <v>44</v>
      </c>
      <c r="C12" s="223" t="s">
        <v>350</v>
      </c>
      <c r="D12" s="223"/>
      <c r="E12" s="203"/>
      <c r="F12" s="204"/>
      <c r="G12" s="205"/>
    </row>
    <row r="13" spans="1:7" ht="13.5" thickBot="1">
      <c r="A13" s="222"/>
      <c r="B13" s="212"/>
      <c r="C13" s="212" t="s">
        <v>295</v>
      </c>
      <c r="D13" s="212"/>
      <c r="E13" s="59" t="s">
        <v>488</v>
      </c>
      <c r="F13" s="59"/>
      <c r="G13" s="59">
        <v>233</v>
      </c>
    </row>
    <row r="14" spans="1:7" ht="15.75" customHeight="1" thickBot="1">
      <c r="A14" s="222"/>
      <c r="B14" s="212"/>
      <c r="C14" s="223" t="s">
        <v>296</v>
      </c>
      <c r="D14" s="223"/>
      <c r="E14" s="197" t="s">
        <v>212</v>
      </c>
      <c r="F14" s="198"/>
      <c r="G14" s="199"/>
    </row>
    <row r="15" spans="1:7" ht="15.75" customHeight="1" thickBot="1">
      <c r="A15" s="29">
        <v>6</v>
      </c>
      <c r="B15" s="27" t="s">
        <v>73</v>
      </c>
      <c r="C15" s="223" t="s">
        <v>351</v>
      </c>
      <c r="D15" s="223"/>
      <c r="E15" s="200"/>
      <c r="F15" s="201"/>
      <c r="G15" s="202"/>
    </row>
    <row r="16" spans="1:7" ht="15.75" customHeight="1" thickBot="1">
      <c r="A16" s="29">
        <v>7</v>
      </c>
      <c r="B16" s="27" t="s">
        <v>352</v>
      </c>
      <c r="C16" s="223" t="s">
        <v>353</v>
      </c>
      <c r="D16" s="223"/>
      <c r="E16" s="203"/>
      <c r="F16" s="204"/>
      <c r="G16" s="205"/>
    </row>
  </sheetData>
  <mergeCells count="25">
    <mergeCell ref="A12:A14"/>
    <mergeCell ref="B12:B14"/>
    <mergeCell ref="C12:D12"/>
    <mergeCell ref="C14:D14"/>
    <mergeCell ref="C8:D8"/>
    <mergeCell ref="C13:D13"/>
    <mergeCell ref="C9:D9"/>
    <mergeCell ref="C10:D10"/>
    <mergeCell ref="C11:D11"/>
    <mergeCell ref="C15:D15"/>
    <mergeCell ref="C16:D16"/>
    <mergeCell ref="E2:G4"/>
    <mergeCell ref="A1:G1"/>
    <mergeCell ref="E8:G9"/>
    <mergeCell ref="E11:G12"/>
    <mergeCell ref="E14:G16"/>
    <mergeCell ref="A2:C2"/>
    <mergeCell ref="A3:C3"/>
    <mergeCell ref="C7:D7"/>
    <mergeCell ref="A4:C4"/>
    <mergeCell ref="A5:B5"/>
    <mergeCell ref="C5:D5"/>
    <mergeCell ref="C6:D6"/>
    <mergeCell ref="A6:A8"/>
    <mergeCell ref="B6:B8"/>
  </mergeCells>
  <pageMargins left="0.7" right="0.7" top="0.75" bottom="0.75" header="0.3" footer="0.3"/>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dimension ref="A1:Q17"/>
  <sheetViews>
    <sheetView workbookViewId="0">
      <selection sqref="A1:G1"/>
    </sheetView>
  </sheetViews>
  <sheetFormatPr baseColWidth="10" defaultColWidth="11.42578125" defaultRowHeight="12.75"/>
  <cols>
    <col min="1" max="1" width="11.42578125" style="12"/>
    <col min="2" max="2" width="19.28515625" style="12" customWidth="1"/>
    <col min="3" max="4" width="21.7109375" style="12" customWidth="1"/>
    <col min="5" max="17" width="11.42578125" style="12"/>
    <col min="18" max="16384" width="11.42578125" style="14"/>
  </cols>
  <sheetData>
    <row r="1" spans="1:7" s="12" customFormat="1" ht="13.5" customHeight="1" thickBot="1">
      <c r="A1" s="185" t="s">
        <v>362</v>
      </c>
      <c r="B1" s="185"/>
      <c r="C1" s="185"/>
      <c r="D1" s="185"/>
      <c r="E1" s="185"/>
      <c r="F1" s="185"/>
      <c r="G1" s="185"/>
    </row>
    <row r="2" spans="1:7" s="12" customFormat="1" ht="15.75" customHeight="1" thickBot="1">
      <c r="A2" s="189" t="s">
        <v>59</v>
      </c>
      <c r="B2" s="189"/>
      <c r="C2" s="189"/>
      <c r="D2" s="78" t="s">
        <v>490</v>
      </c>
      <c r="E2" s="185" t="s">
        <v>278</v>
      </c>
      <c r="F2" s="185"/>
      <c r="G2" s="185"/>
    </row>
    <row r="3" spans="1:7" s="12" customFormat="1" ht="15.75" customHeight="1" thickBot="1">
      <c r="A3" s="189" t="s">
        <v>60</v>
      </c>
      <c r="B3" s="189"/>
      <c r="C3" s="189"/>
      <c r="D3" s="78">
        <v>1451</v>
      </c>
      <c r="E3" s="185"/>
      <c r="F3" s="185"/>
      <c r="G3" s="185"/>
    </row>
    <row r="4" spans="1:7" s="12" customFormat="1" ht="15.75" customHeight="1" thickBot="1">
      <c r="A4" s="189" t="s">
        <v>61</v>
      </c>
      <c r="B4" s="189"/>
      <c r="C4" s="189"/>
      <c r="D4" s="78">
        <v>1451</v>
      </c>
      <c r="E4" s="185"/>
      <c r="F4" s="185"/>
      <c r="G4" s="185"/>
    </row>
    <row r="5" spans="1:7" s="12" customFormat="1" ht="25.5" customHeight="1" thickBot="1">
      <c r="A5" s="185" t="s">
        <v>64</v>
      </c>
      <c r="B5" s="185"/>
      <c r="C5" s="185" t="s">
        <v>71</v>
      </c>
      <c r="D5" s="185"/>
      <c r="E5" s="21" t="s">
        <v>154</v>
      </c>
      <c r="F5" s="21" t="s">
        <v>155</v>
      </c>
      <c r="G5" s="21" t="s">
        <v>0</v>
      </c>
    </row>
    <row r="6" spans="1:7" s="12" customFormat="1" ht="13.5" thickBot="1">
      <c r="A6" s="29">
        <v>1</v>
      </c>
      <c r="B6" s="27" t="s">
        <v>125</v>
      </c>
      <c r="C6" s="212" t="s">
        <v>130</v>
      </c>
      <c r="D6" s="212"/>
      <c r="E6" s="82" t="s">
        <v>491</v>
      </c>
      <c r="F6" s="82"/>
      <c r="G6" s="82">
        <v>367</v>
      </c>
    </row>
    <row r="7" spans="1:7" s="12" customFormat="1" ht="13.5" thickBot="1">
      <c r="A7" s="29">
        <v>2</v>
      </c>
      <c r="B7" s="27" t="s">
        <v>131</v>
      </c>
      <c r="C7" s="212" t="s">
        <v>363</v>
      </c>
      <c r="D7" s="212"/>
      <c r="E7" s="82" t="s">
        <v>491</v>
      </c>
      <c r="F7" s="82"/>
      <c r="G7" s="82">
        <v>367</v>
      </c>
    </row>
    <row r="8" spans="1:7" s="12" customFormat="1" ht="13.5" thickBot="1">
      <c r="A8" s="29">
        <v>3</v>
      </c>
      <c r="B8" s="27" t="s">
        <v>34</v>
      </c>
      <c r="C8" s="212" t="s">
        <v>364</v>
      </c>
      <c r="D8" s="212"/>
      <c r="E8" s="82" t="s">
        <v>491</v>
      </c>
      <c r="F8" s="82"/>
      <c r="G8" s="82">
        <v>367</v>
      </c>
    </row>
    <row r="9" spans="1:7" s="12" customFormat="1" ht="13.5" thickBot="1">
      <c r="A9" s="222">
        <v>4</v>
      </c>
      <c r="B9" s="212" t="s">
        <v>132</v>
      </c>
      <c r="C9" s="212" t="s">
        <v>133</v>
      </c>
      <c r="D9" s="212"/>
      <c r="E9" s="82" t="s">
        <v>491</v>
      </c>
      <c r="F9" s="82"/>
      <c r="G9" s="82">
        <v>367</v>
      </c>
    </row>
    <row r="10" spans="1:7" s="12" customFormat="1" ht="15.75" customHeight="1" thickBot="1">
      <c r="A10" s="222"/>
      <c r="B10" s="212"/>
      <c r="C10" s="223" t="s">
        <v>365</v>
      </c>
      <c r="D10" s="223"/>
      <c r="E10" s="237" t="s">
        <v>212</v>
      </c>
      <c r="F10" s="238"/>
      <c r="G10" s="239"/>
    </row>
    <row r="11" spans="1:7" ht="15.75" customHeight="1" thickBot="1">
      <c r="A11" s="29">
        <v>5</v>
      </c>
      <c r="B11" s="27" t="s">
        <v>42</v>
      </c>
      <c r="C11" s="223" t="s">
        <v>366</v>
      </c>
      <c r="D11" s="223"/>
      <c r="E11" s="240"/>
      <c r="F11" s="241"/>
      <c r="G11" s="242"/>
    </row>
    <row r="12" spans="1:7" ht="15.75" customHeight="1" thickBot="1">
      <c r="A12" s="29">
        <v>6</v>
      </c>
      <c r="B12" s="27" t="s">
        <v>134</v>
      </c>
      <c r="C12" s="223" t="s">
        <v>367</v>
      </c>
      <c r="D12" s="223"/>
      <c r="E12" s="240"/>
      <c r="F12" s="241"/>
      <c r="G12" s="242"/>
    </row>
    <row r="13" spans="1:7" ht="13.5" thickBot="1">
      <c r="A13" s="222">
        <v>7</v>
      </c>
      <c r="B13" s="212" t="s">
        <v>135</v>
      </c>
      <c r="C13" s="223" t="s">
        <v>368</v>
      </c>
      <c r="D13" s="223"/>
      <c r="E13" s="240"/>
      <c r="F13" s="241"/>
      <c r="G13" s="242"/>
    </row>
    <row r="14" spans="1:7" ht="15.75" customHeight="1" thickBot="1">
      <c r="A14" s="222"/>
      <c r="B14" s="212"/>
      <c r="C14" s="223" t="s">
        <v>369</v>
      </c>
      <c r="D14" s="223"/>
      <c r="E14" s="240"/>
      <c r="F14" s="241"/>
      <c r="G14" s="242"/>
    </row>
    <row r="15" spans="1:7" ht="13.5" thickBot="1">
      <c r="A15" s="29">
        <v>8</v>
      </c>
      <c r="B15" s="27" t="s">
        <v>370</v>
      </c>
      <c r="C15" s="223" t="s">
        <v>371</v>
      </c>
      <c r="D15" s="223"/>
      <c r="E15" s="240"/>
      <c r="F15" s="241"/>
      <c r="G15" s="242"/>
    </row>
    <row r="16" spans="1:7" ht="15.75" customHeight="1" thickBot="1">
      <c r="A16" s="222">
        <v>9</v>
      </c>
      <c r="B16" s="212" t="s">
        <v>136</v>
      </c>
      <c r="C16" s="223" t="s">
        <v>137</v>
      </c>
      <c r="D16" s="223"/>
      <c r="E16" s="240"/>
      <c r="F16" s="241"/>
      <c r="G16" s="242"/>
    </row>
    <row r="17" spans="1:7" ht="15.75" customHeight="1" thickBot="1">
      <c r="A17" s="222"/>
      <c r="B17" s="212"/>
      <c r="C17" s="223" t="s">
        <v>138</v>
      </c>
      <c r="D17" s="223"/>
      <c r="E17" s="243"/>
      <c r="F17" s="244"/>
      <c r="G17" s="245"/>
    </row>
  </sheetData>
  <mergeCells count="26">
    <mergeCell ref="A1:G1"/>
    <mergeCell ref="E10:G17"/>
    <mergeCell ref="A2:C2"/>
    <mergeCell ref="A3:C3"/>
    <mergeCell ref="A4:C4"/>
    <mergeCell ref="C6:D6"/>
    <mergeCell ref="C7:D7"/>
    <mergeCell ref="C8:D8"/>
    <mergeCell ref="C9:D9"/>
    <mergeCell ref="A5:B5"/>
    <mergeCell ref="C5:D5"/>
    <mergeCell ref="A9:A10"/>
    <mergeCell ref="B9:B10"/>
    <mergeCell ref="A16:A17"/>
    <mergeCell ref="B16:B17"/>
    <mergeCell ref="A13:A14"/>
    <mergeCell ref="B13:B14"/>
    <mergeCell ref="C17:D17"/>
    <mergeCell ref="E2:G4"/>
    <mergeCell ref="C12:D12"/>
    <mergeCell ref="C13:D13"/>
    <mergeCell ref="C14:D14"/>
    <mergeCell ref="C15:D15"/>
    <mergeCell ref="C16:D16"/>
    <mergeCell ref="C10:D10"/>
    <mergeCell ref="C11:D11"/>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dimension ref="A1:O21"/>
  <sheetViews>
    <sheetView workbookViewId="0">
      <selection sqref="A1:G1"/>
    </sheetView>
  </sheetViews>
  <sheetFormatPr baseColWidth="10" defaultColWidth="11.42578125" defaultRowHeight="12.75"/>
  <cols>
    <col min="1" max="1" width="11.42578125" style="12"/>
    <col min="2" max="2" width="24.140625" style="12" customWidth="1"/>
    <col min="3" max="4" width="22" style="12" customWidth="1"/>
    <col min="5" max="15" width="11.42578125" style="12"/>
    <col min="16" max="16384" width="11.42578125" style="14"/>
  </cols>
  <sheetData>
    <row r="1" spans="1:7" s="12" customFormat="1" ht="15.75" customHeight="1" thickBot="1">
      <c r="A1" s="185" t="s">
        <v>2</v>
      </c>
      <c r="B1" s="185"/>
      <c r="C1" s="185"/>
      <c r="D1" s="185"/>
      <c r="E1" s="185"/>
      <c r="F1" s="185"/>
      <c r="G1" s="185"/>
    </row>
    <row r="2" spans="1:7" s="12" customFormat="1" ht="13.5" thickBot="1">
      <c r="A2" s="189" t="s">
        <v>59</v>
      </c>
      <c r="B2" s="189"/>
      <c r="C2" s="189"/>
      <c r="D2" s="79" t="s">
        <v>553</v>
      </c>
      <c r="E2" s="185" t="s">
        <v>278</v>
      </c>
      <c r="F2" s="185"/>
      <c r="G2" s="185"/>
    </row>
    <row r="3" spans="1:7" s="12" customFormat="1" ht="25.5" customHeight="1" thickBot="1">
      <c r="A3" s="185" t="s">
        <v>64</v>
      </c>
      <c r="B3" s="185"/>
      <c r="C3" s="185" t="s">
        <v>124</v>
      </c>
      <c r="D3" s="185"/>
      <c r="E3" s="21" t="s">
        <v>154</v>
      </c>
      <c r="F3" s="21" t="s">
        <v>155</v>
      </c>
      <c r="G3" s="21" t="s">
        <v>0</v>
      </c>
    </row>
    <row r="4" spans="1:7" s="12" customFormat="1" ht="15.75" customHeight="1" thickBot="1">
      <c r="A4" s="222">
        <v>1</v>
      </c>
      <c r="B4" s="212" t="s">
        <v>125</v>
      </c>
      <c r="C4" s="223" t="s">
        <v>354</v>
      </c>
      <c r="D4" s="223"/>
      <c r="E4" s="216" t="s">
        <v>212</v>
      </c>
      <c r="F4" s="217"/>
      <c r="G4" s="218"/>
    </row>
    <row r="5" spans="1:7" s="12" customFormat="1" ht="15.75" customHeight="1" thickBot="1">
      <c r="A5" s="222"/>
      <c r="B5" s="212"/>
      <c r="C5" s="223" t="s">
        <v>355</v>
      </c>
      <c r="D5" s="223"/>
      <c r="E5" s="229"/>
      <c r="F5" s="230"/>
      <c r="G5" s="231"/>
    </row>
    <row r="6" spans="1:7" s="12" customFormat="1" ht="15.75" customHeight="1" thickBot="1">
      <c r="A6" s="26">
        <v>2</v>
      </c>
      <c r="B6" s="27" t="s">
        <v>34</v>
      </c>
      <c r="C6" s="223" t="s">
        <v>356</v>
      </c>
      <c r="D6" s="223"/>
      <c r="E6" s="229"/>
      <c r="F6" s="230"/>
      <c r="G6" s="231"/>
    </row>
    <row r="7" spans="1:7" s="12" customFormat="1" ht="15.75" customHeight="1" thickBot="1">
      <c r="A7" s="29">
        <v>3</v>
      </c>
      <c r="B7" s="27" t="s">
        <v>126</v>
      </c>
      <c r="C7" s="223" t="s">
        <v>357</v>
      </c>
      <c r="D7" s="223"/>
      <c r="E7" s="229"/>
      <c r="F7" s="230"/>
      <c r="G7" s="231"/>
    </row>
    <row r="8" spans="1:7" s="12" customFormat="1" ht="15.75" customHeight="1" thickBot="1">
      <c r="A8" s="29">
        <v>4</v>
      </c>
      <c r="B8" s="27" t="s">
        <v>45</v>
      </c>
      <c r="C8" s="223" t="s">
        <v>358</v>
      </c>
      <c r="D8" s="223"/>
      <c r="E8" s="229"/>
      <c r="F8" s="230"/>
      <c r="G8" s="231"/>
    </row>
    <row r="9" spans="1:7" s="12" customFormat="1" ht="15.75" customHeight="1" thickBot="1">
      <c r="A9" s="29">
        <v>5</v>
      </c>
      <c r="B9" s="27" t="s">
        <v>127</v>
      </c>
      <c r="C9" s="223" t="s">
        <v>359</v>
      </c>
      <c r="D9" s="223"/>
      <c r="E9" s="229"/>
      <c r="F9" s="230"/>
      <c r="G9" s="231"/>
    </row>
    <row r="10" spans="1:7" s="12" customFormat="1" ht="15.75" customHeight="1" thickBot="1">
      <c r="A10" s="29">
        <v>6</v>
      </c>
      <c r="B10" s="27" t="s">
        <v>128</v>
      </c>
      <c r="C10" s="223" t="s">
        <v>360</v>
      </c>
      <c r="D10" s="223"/>
      <c r="E10" s="229"/>
      <c r="F10" s="230"/>
      <c r="G10" s="231"/>
    </row>
    <row r="11" spans="1:7" s="12" customFormat="1" ht="15.75" customHeight="1" thickBot="1">
      <c r="A11" s="29">
        <v>7</v>
      </c>
      <c r="B11" s="27" t="s">
        <v>129</v>
      </c>
      <c r="C11" s="223" t="s">
        <v>361</v>
      </c>
      <c r="D11" s="223"/>
      <c r="E11" s="219"/>
      <c r="F11" s="220"/>
      <c r="G11" s="221"/>
    </row>
    <row r="12" spans="1:7" s="12" customFormat="1"/>
    <row r="13" spans="1:7" s="12" customFormat="1"/>
    <row r="14" spans="1:7" s="12" customFormat="1"/>
    <row r="15" spans="1:7" s="12" customFormat="1"/>
    <row r="16" spans="1:7" s="12" customFormat="1"/>
    <row r="17" s="12" customFormat="1"/>
    <row r="18" s="12" customFormat="1"/>
    <row r="19" s="12" customFormat="1"/>
    <row r="20" s="12" customFormat="1"/>
    <row r="21" s="12" customFormat="1"/>
  </sheetData>
  <mergeCells count="16">
    <mergeCell ref="E2:G2"/>
    <mergeCell ref="E4:G11"/>
    <mergeCell ref="A1:G1"/>
    <mergeCell ref="C11:D11"/>
    <mergeCell ref="A2:C2"/>
    <mergeCell ref="A3:B3"/>
    <mergeCell ref="C3:D3"/>
    <mergeCell ref="A4:A5"/>
    <mergeCell ref="B4:B5"/>
    <mergeCell ref="C4:D4"/>
    <mergeCell ref="C5:D5"/>
    <mergeCell ref="C6:D6"/>
    <mergeCell ref="C7:D7"/>
    <mergeCell ref="C8:D8"/>
    <mergeCell ref="C9:D9"/>
    <mergeCell ref="C10:D10"/>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dimension ref="A1:G10"/>
  <sheetViews>
    <sheetView workbookViewId="0">
      <selection sqref="A1:G1"/>
    </sheetView>
  </sheetViews>
  <sheetFormatPr baseColWidth="10" defaultRowHeight="15"/>
  <cols>
    <col min="2" max="2" width="13.28515625" customWidth="1"/>
    <col min="3" max="4" width="20" customWidth="1"/>
  </cols>
  <sheetData>
    <row r="1" spans="1:7" ht="15.75" customHeight="1" thickBot="1">
      <c r="A1" s="185" t="s">
        <v>372</v>
      </c>
      <c r="B1" s="185"/>
      <c r="C1" s="185"/>
      <c r="D1" s="185"/>
      <c r="E1" s="185"/>
      <c r="F1" s="185"/>
      <c r="G1" s="185"/>
    </row>
    <row r="2" spans="1:7" ht="15.75" thickBot="1">
      <c r="A2" s="189" t="s">
        <v>59</v>
      </c>
      <c r="B2" s="189"/>
      <c r="C2" s="189"/>
      <c r="D2" s="79" t="s">
        <v>554</v>
      </c>
      <c r="E2" s="185" t="s">
        <v>278</v>
      </c>
      <c r="F2" s="185"/>
      <c r="G2" s="185"/>
    </row>
    <row r="3" spans="1:7" ht="25.5" customHeight="1" thickBot="1">
      <c r="A3" s="185" t="s">
        <v>64</v>
      </c>
      <c r="B3" s="185"/>
      <c r="C3" s="185" t="s">
        <v>124</v>
      </c>
      <c r="D3" s="185"/>
      <c r="E3" s="21" t="s">
        <v>154</v>
      </c>
      <c r="F3" s="21" t="s">
        <v>155</v>
      </c>
      <c r="G3" s="21" t="s">
        <v>0</v>
      </c>
    </row>
    <row r="4" spans="1:7" ht="15.75" thickBot="1">
      <c r="A4" s="29">
        <v>1</v>
      </c>
      <c r="B4" s="27" t="s">
        <v>18</v>
      </c>
      <c r="C4" s="223" t="s">
        <v>373</v>
      </c>
      <c r="D4" s="223"/>
      <c r="E4" s="257" t="s">
        <v>212</v>
      </c>
      <c r="F4" s="258"/>
      <c r="G4" s="259"/>
    </row>
    <row r="5" spans="1:7" ht="15.75" thickBot="1">
      <c r="A5" s="26">
        <v>2</v>
      </c>
      <c r="B5" s="27" t="s">
        <v>374</v>
      </c>
      <c r="C5" s="223" t="s">
        <v>375</v>
      </c>
      <c r="D5" s="223"/>
      <c r="E5" s="260"/>
      <c r="F5" s="261"/>
      <c r="G5" s="262"/>
    </row>
    <row r="6" spans="1:7" ht="15.75" thickBot="1">
      <c r="A6" s="29">
        <v>3</v>
      </c>
      <c r="B6" s="27" t="s">
        <v>25</v>
      </c>
      <c r="C6" s="223" t="s">
        <v>376</v>
      </c>
      <c r="D6" s="223"/>
      <c r="E6" s="260"/>
      <c r="F6" s="261"/>
      <c r="G6" s="262"/>
    </row>
    <row r="7" spans="1:7" ht="15.75" thickBot="1">
      <c r="A7" s="29">
        <v>4</v>
      </c>
      <c r="B7" s="25" t="s">
        <v>377</v>
      </c>
      <c r="C7" s="233" t="s">
        <v>378</v>
      </c>
      <c r="D7" s="233"/>
      <c r="E7" s="260"/>
      <c r="F7" s="261"/>
      <c r="G7" s="262"/>
    </row>
    <row r="8" spans="1:7" ht="15.75" thickBot="1">
      <c r="A8" s="29">
        <v>5</v>
      </c>
      <c r="B8" s="25" t="s">
        <v>379</v>
      </c>
      <c r="C8" s="233" t="s">
        <v>380</v>
      </c>
      <c r="D8" s="233"/>
      <c r="E8" s="260"/>
      <c r="F8" s="261"/>
      <c r="G8" s="262"/>
    </row>
    <row r="9" spans="1:7" ht="15.75" thickBot="1">
      <c r="A9" s="29">
        <v>6</v>
      </c>
      <c r="B9" s="25" t="s">
        <v>381</v>
      </c>
      <c r="C9" s="233" t="s">
        <v>382</v>
      </c>
      <c r="D9" s="233"/>
      <c r="E9" s="260"/>
      <c r="F9" s="261"/>
      <c r="G9" s="262"/>
    </row>
    <row r="10" spans="1:7" ht="15.75" thickBot="1">
      <c r="A10" s="29">
        <v>7</v>
      </c>
      <c r="B10" s="25" t="s">
        <v>342</v>
      </c>
      <c r="C10" s="233" t="s">
        <v>383</v>
      </c>
      <c r="D10" s="233"/>
      <c r="E10" s="263"/>
      <c r="F10" s="264"/>
      <c r="G10" s="265"/>
    </row>
  </sheetData>
  <mergeCells count="13">
    <mergeCell ref="C5:D5"/>
    <mergeCell ref="A1:G1"/>
    <mergeCell ref="E4:G10"/>
    <mergeCell ref="E2:G2"/>
    <mergeCell ref="A2:C2"/>
    <mergeCell ref="A3:B3"/>
    <mergeCell ref="C3:D3"/>
    <mergeCell ref="C4:D4"/>
    <mergeCell ref="C6:D6"/>
    <mergeCell ref="C7:D7"/>
    <mergeCell ref="C8:D8"/>
    <mergeCell ref="C9:D9"/>
    <mergeCell ref="C10:D10"/>
  </mergeCells>
  <pageMargins left="0.7" right="0.7" top="0.75" bottom="0.75" header="0.3" footer="0.3"/>
</worksheet>
</file>

<file path=xl/worksheets/sheet17.xml><?xml version="1.0" encoding="utf-8"?>
<worksheet xmlns="http://schemas.openxmlformats.org/spreadsheetml/2006/main" xmlns:r="http://schemas.openxmlformats.org/officeDocument/2006/relationships">
  <dimension ref="A1:R10"/>
  <sheetViews>
    <sheetView workbookViewId="0">
      <selection sqref="A1:G1"/>
    </sheetView>
  </sheetViews>
  <sheetFormatPr baseColWidth="10" defaultColWidth="11.42578125" defaultRowHeight="12.75"/>
  <cols>
    <col min="1" max="1" width="11.42578125" style="12"/>
    <col min="2" max="2" width="23.140625" style="12" customWidth="1"/>
    <col min="3" max="4" width="23.28515625" style="12" customWidth="1"/>
    <col min="5" max="18" width="11.42578125" style="12"/>
    <col min="19" max="16384" width="11.42578125" style="14"/>
  </cols>
  <sheetData>
    <row r="1" spans="1:7" ht="13.5" customHeight="1" thickBot="1">
      <c r="A1" s="185" t="s">
        <v>139</v>
      </c>
      <c r="B1" s="185"/>
      <c r="C1" s="185"/>
      <c r="D1" s="185"/>
      <c r="E1" s="185"/>
      <c r="F1" s="185"/>
      <c r="G1" s="185"/>
    </row>
    <row r="2" spans="1:7" ht="13.5" thickBot="1">
      <c r="A2" s="189" t="s">
        <v>59</v>
      </c>
      <c r="B2" s="189"/>
      <c r="C2" s="189"/>
      <c r="D2" s="79" t="s">
        <v>555</v>
      </c>
      <c r="E2" s="185" t="s">
        <v>278</v>
      </c>
      <c r="F2" s="185"/>
      <c r="G2" s="185"/>
    </row>
    <row r="3" spans="1:7" ht="25.5" customHeight="1" thickBot="1">
      <c r="A3" s="185" t="s">
        <v>64</v>
      </c>
      <c r="B3" s="185"/>
      <c r="C3" s="185" t="s">
        <v>71</v>
      </c>
      <c r="D3" s="185"/>
      <c r="E3" s="21" t="s">
        <v>154</v>
      </c>
      <c r="F3" s="21" t="s">
        <v>155</v>
      </c>
      <c r="G3" s="21" t="s">
        <v>0</v>
      </c>
    </row>
    <row r="4" spans="1:7" ht="13.5" thickBot="1">
      <c r="A4" s="29">
        <v>1</v>
      </c>
      <c r="B4" s="27" t="s">
        <v>98</v>
      </c>
      <c r="C4" s="223" t="s">
        <v>384</v>
      </c>
      <c r="D4" s="223"/>
      <c r="E4" s="237" t="s">
        <v>212</v>
      </c>
      <c r="F4" s="238"/>
      <c r="G4" s="239"/>
    </row>
    <row r="5" spans="1:7" ht="28.5" customHeight="1" thickBot="1">
      <c r="A5" s="29">
        <v>2</v>
      </c>
      <c r="B5" s="27" t="s">
        <v>1</v>
      </c>
      <c r="C5" s="223" t="s">
        <v>385</v>
      </c>
      <c r="D5" s="223"/>
      <c r="E5" s="240"/>
      <c r="F5" s="241"/>
      <c r="G5" s="242"/>
    </row>
    <row r="6" spans="1:7" ht="13.5" thickBot="1">
      <c r="A6" s="29">
        <v>3</v>
      </c>
      <c r="B6" s="27" t="s">
        <v>140</v>
      </c>
      <c r="C6" s="223" t="s">
        <v>386</v>
      </c>
      <c r="D6" s="223"/>
      <c r="E6" s="240"/>
      <c r="F6" s="241"/>
      <c r="G6" s="242"/>
    </row>
    <row r="7" spans="1:7" ht="13.5" thickBot="1">
      <c r="A7" s="29">
        <v>4</v>
      </c>
      <c r="B7" s="27" t="s">
        <v>141</v>
      </c>
      <c r="C7" s="223" t="s">
        <v>387</v>
      </c>
      <c r="D7" s="223"/>
      <c r="E7" s="240"/>
      <c r="F7" s="241"/>
      <c r="G7" s="242"/>
    </row>
    <row r="8" spans="1:7" ht="13.5" thickBot="1">
      <c r="A8" s="222">
        <v>5</v>
      </c>
      <c r="B8" s="212" t="s">
        <v>45</v>
      </c>
      <c r="C8" s="223" t="s">
        <v>388</v>
      </c>
      <c r="D8" s="223"/>
      <c r="E8" s="240"/>
      <c r="F8" s="241"/>
      <c r="G8" s="242"/>
    </row>
    <row r="9" spans="1:7" ht="15.75" customHeight="1" thickBot="1">
      <c r="A9" s="222"/>
      <c r="B9" s="212"/>
      <c r="C9" s="223" t="s">
        <v>389</v>
      </c>
      <c r="D9" s="223"/>
      <c r="E9" s="240"/>
      <c r="F9" s="241"/>
      <c r="G9" s="242"/>
    </row>
    <row r="10" spans="1:7" ht="13.5" thickBot="1">
      <c r="A10" s="222"/>
      <c r="B10" s="212"/>
      <c r="C10" s="223" t="s">
        <v>390</v>
      </c>
      <c r="D10" s="223"/>
      <c r="E10" s="243"/>
      <c r="F10" s="244"/>
      <c r="G10" s="245"/>
    </row>
  </sheetData>
  <mergeCells count="15">
    <mergeCell ref="A1:G1"/>
    <mergeCell ref="C5:D5"/>
    <mergeCell ref="C6:D6"/>
    <mergeCell ref="C7:D7"/>
    <mergeCell ref="A2:C2"/>
    <mergeCell ref="A3:B3"/>
    <mergeCell ref="C3:D3"/>
    <mergeCell ref="C4:D4"/>
    <mergeCell ref="E4:G10"/>
    <mergeCell ref="E2:G2"/>
    <mergeCell ref="A8:A10"/>
    <mergeCell ref="C8:D8"/>
    <mergeCell ref="C9:D9"/>
    <mergeCell ref="B8:B10"/>
    <mergeCell ref="C10:D10"/>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dimension ref="A1:G26"/>
  <sheetViews>
    <sheetView workbookViewId="0">
      <selection sqref="A1:G1"/>
    </sheetView>
  </sheetViews>
  <sheetFormatPr baseColWidth="10" defaultColWidth="11.42578125" defaultRowHeight="12.75"/>
  <cols>
    <col min="1" max="1" width="11.42578125" style="12"/>
    <col min="2" max="2" width="31.28515625" style="12" customWidth="1"/>
    <col min="3" max="4" width="27" style="12" customWidth="1"/>
    <col min="5" max="16384" width="11.42578125" style="12"/>
  </cols>
  <sheetData>
    <row r="1" spans="1:7" ht="13.5" customHeight="1" thickBot="1">
      <c r="A1" s="185" t="s">
        <v>142</v>
      </c>
      <c r="B1" s="185"/>
      <c r="C1" s="185"/>
      <c r="D1" s="185"/>
      <c r="E1" s="185"/>
      <c r="F1" s="185"/>
      <c r="G1" s="185"/>
    </row>
    <row r="2" spans="1:7" ht="13.5" thickBot="1">
      <c r="A2" s="189" t="s">
        <v>59</v>
      </c>
      <c r="B2" s="189"/>
      <c r="C2" s="189"/>
      <c r="D2" s="79" t="s">
        <v>556</v>
      </c>
      <c r="E2" s="185" t="s">
        <v>278</v>
      </c>
      <c r="F2" s="185"/>
      <c r="G2" s="185"/>
    </row>
    <row r="3" spans="1:7" ht="25.5" customHeight="1" thickBot="1">
      <c r="A3" s="185" t="s">
        <v>64</v>
      </c>
      <c r="B3" s="185"/>
      <c r="C3" s="247" t="s">
        <v>71</v>
      </c>
      <c r="D3" s="247"/>
      <c r="E3" s="21" t="s">
        <v>154</v>
      </c>
      <c r="F3" s="21" t="s">
        <v>155</v>
      </c>
      <c r="G3" s="21" t="s">
        <v>0</v>
      </c>
    </row>
    <row r="4" spans="1:7" ht="15.75" customHeight="1" thickBot="1">
      <c r="A4" s="222">
        <v>1</v>
      </c>
      <c r="B4" s="212" t="s">
        <v>31</v>
      </c>
      <c r="C4" s="223" t="s">
        <v>391</v>
      </c>
      <c r="D4" s="223"/>
      <c r="E4" s="216" t="s">
        <v>212</v>
      </c>
      <c r="F4" s="217"/>
      <c r="G4" s="218"/>
    </row>
    <row r="5" spans="1:7" ht="31.5" customHeight="1" thickBot="1">
      <c r="A5" s="222"/>
      <c r="B5" s="212"/>
      <c r="C5" s="223" t="s">
        <v>392</v>
      </c>
      <c r="D5" s="223"/>
      <c r="E5" s="229"/>
      <c r="F5" s="230"/>
      <c r="G5" s="231"/>
    </row>
    <row r="6" spans="1:7" ht="15.75" customHeight="1" thickBot="1">
      <c r="A6" s="222"/>
      <c r="B6" s="212"/>
      <c r="C6" s="223" t="s">
        <v>393</v>
      </c>
      <c r="D6" s="223"/>
      <c r="E6" s="229"/>
      <c r="F6" s="230"/>
      <c r="G6" s="231"/>
    </row>
    <row r="7" spans="1:7" ht="15.75" customHeight="1" thickBot="1">
      <c r="A7" s="222"/>
      <c r="B7" s="212"/>
      <c r="C7" s="223" t="s">
        <v>394</v>
      </c>
      <c r="D7" s="223"/>
      <c r="E7" s="229"/>
      <c r="F7" s="230"/>
      <c r="G7" s="231"/>
    </row>
    <row r="8" spans="1:7" ht="15.75" customHeight="1" thickBot="1">
      <c r="A8" s="222"/>
      <c r="B8" s="212"/>
      <c r="C8" s="223" t="s">
        <v>395</v>
      </c>
      <c r="D8" s="223"/>
      <c r="E8" s="229"/>
      <c r="F8" s="230"/>
      <c r="G8" s="231"/>
    </row>
    <row r="9" spans="1:7" ht="15.75" customHeight="1" thickBot="1">
      <c r="A9" s="222"/>
      <c r="B9" s="212"/>
      <c r="C9" s="223" t="s">
        <v>396</v>
      </c>
      <c r="D9" s="223"/>
      <c r="E9" s="229"/>
      <c r="F9" s="230"/>
      <c r="G9" s="231"/>
    </row>
    <row r="10" spans="1:7" ht="27" customHeight="1" thickBot="1">
      <c r="A10" s="222"/>
      <c r="B10" s="212"/>
      <c r="C10" s="223" t="s">
        <v>397</v>
      </c>
      <c r="D10" s="223"/>
      <c r="E10" s="229"/>
      <c r="F10" s="230"/>
      <c r="G10" s="231"/>
    </row>
    <row r="11" spans="1:7" ht="15.75" customHeight="1" thickBot="1">
      <c r="A11" s="222"/>
      <c r="B11" s="212"/>
      <c r="C11" s="223" t="s">
        <v>398</v>
      </c>
      <c r="D11" s="223"/>
      <c r="E11" s="229"/>
      <c r="F11" s="230"/>
      <c r="G11" s="231"/>
    </row>
    <row r="12" spans="1:7" ht="15.75" customHeight="1" thickBot="1">
      <c r="A12" s="222"/>
      <c r="B12" s="212"/>
      <c r="C12" s="223" t="s">
        <v>399</v>
      </c>
      <c r="D12" s="223"/>
      <c r="E12" s="229"/>
      <c r="F12" s="230"/>
      <c r="G12" s="231"/>
    </row>
    <row r="13" spans="1:7" ht="15.75" customHeight="1" thickBot="1">
      <c r="A13" s="222"/>
      <c r="B13" s="212"/>
      <c r="C13" s="223" t="s">
        <v>400</v>
      </c>
      <c r="D13" s="223"/>
      <c r="E13" s="229"/>
      <c r="F13" s="230"/>
      <c r="G13" s="231"/>
    </row>
    <row r="14" spans="1:7" ht="15.75" customHeight="1" thickBot="1">
      <c r="A14" s="222"/>
      <c r="B14" s="212"/>
      <c r="C14" s="223" t="s">
        <v>401</v>
      </c>
      <c r="D14" s="223"/>
      <c r="E14" s="229"/>
      <c r="F14" s="230"/>
      <c r="G14" s="231"/>
    </row>
    <row r="15" spans="1:7" ht="15.75" customHeight="1" thickBot="1">
      <c r="A15" s="222"/>
      <c r="B15" s="212"/>
      <c r="C15" s="223" t="s">
        <v>402</v>
      </c>
      <c r="D15" s="223"/>
      <c r="E15" s="229"/>
      <c r="F15" s="230"/>
      <c r="G15" s="231"/>
    </row>
    <row r="16" spans="1:7" ht="27" customHeight="1" thickBot="1">
      <c r="A16" s="222"/>
      <c r="B16" s="212"/>
      <c r="C16" s="223" t="s">
        <v>403</v>
      </c>
      <c r="D16" s="223"/>
      <c r="E16" s="229"/>
      <c r="F16" s="230"/>
      <c r="G16" s="231"/>
    </row>
    <row r="17" spans="1:7" ht="15.75" customHeight="1" thickBot="1">
      <c r="A17" s="222"/>
      <c r="B17" s="212"/>
      <c r="C17" s="223" t="s">
        <v>404</v>
      </c>
      <c r="D17" s="223"/>
      <c r="E17" s="229"/>
      <c r="F17" s="230"/>
      <c r="G17" s="231"/>
    </row>
    <row r="18" spans="1:7" ht="15.75" customHeight="1" thickBot="1">
      <c r="A18" s="222"/>
      <c r="B18" s="212"/>
      <c r="C18" s="223" t="s">
        <v>405</v>
      </c>
      <c r="D18" s="223"/>
      <c r="E18" s="229"/>
      <c r="F18" s="230"/>
      <c r="G18" s="231"/>
    </row>
    <row r="19" spans="1:7" ht="15.75" customHeight="1" thickBot="1">
      <c r="A19" s="222"/>
      <c r="B19" s="212"/>
      <c r="C19" s="223" t="s">
        <v>406</v>
      </c>
      <c r="D19" s="223"/>
      <c r="E19" s="229"/>
      <c r="F19" s="230"/>
      <c r="G19" s="231"/>
    </row>
    <row r="20" spans="1:7" ht="15.75" customHeight="1" thickBot="1">
      <c r="A20" s="222"/>
      <c r="B20" s="212"/>
      <c r="C20" s="223" t="s">
        <v>407</v>
      </c>
      <c r="D20" s="223"/>
      <c r="E20" s="229"/>
      <c r="F20" s="230"/>
      <c r="G20" s="231"/>
    </row>
    <row r="21" spans="1:7" ht="15.75" customHeight="1" thickBot="1">
      <c r="A21" s="222"/>
      <c r="B21" s="212"/>
      <c r="C21" s="223" t="s">
        <v>143</v>
      </c>
      <c r="D21" s="223"/>
      <c r="E21" s="229"/>
      <c r="F21" s="230"/>
      <c r="G21" s="231"/>
    </row>
    <row r="22" spans="1:7" ht="26.25" customHeight="1" thickBot="1">
      <c r="A22" s="222"/>
      <c r="B22" s="212"/>
      <c r="C22" s="223" t="s">
        <v>408</v>
      </c>
      <c r="D22" s="223"/>
      <c r="E22" s="229"/>
      <c r="F22" s="230"/>
      <c r="G22" s="231"/>
    </row>
    <row r="23" spans="1:7" ht="15.75" customHeight="1" thickBot="1">
      <c r="A23" s="222"/>
      <c r="B23" s="212"/>
      <c r="C23" s="223" t="s">
        <v>409</v>
      </c>
      <c r="D23" s="223"/>
      <c r="E23" s="229"/>
      <c r="F23" s="230"/>
      <c r="G23" s="231"/>
    </row>
    <row r="24" spans="1:7" ht="15.75" customHeight="1" thickBot="1">
      <c r="A24" s="222">
        <v>2</v>
      </c>
      <c r="B24" s="212" t="s">
        <v>44</v>
      </c>
      <c r="C24" s="223" t="s">
        <v>410</v>
      </c>
      <c r="D24" s="223"/>
      <c r="E24" s="229"/>
      <c r="F24" s="230"/>
      <c r="G24" s="231"/>
    </row>
    <row r="25" spans="1:7" ht="15.75" customHeight="1" thickBot="1">
      <c r="A25" s="222"/>
      <c r="B25" s="212"/>
      <c r="C25" s="223" t="s">
        <v>296</v>
      </c>
      <c r="D25" s="223"/>
      <c r="E25" s="229"/>
      <c r="F25" s="230"/>
      <c r="G25" s="231"/>
    </row>
    <row r="26" spans="1:7" ht="15.75" customHeight="1" thickBot="1">
      <c r="A26" s="29">
        <v>3</v>
      </c>
      <c r="B26" s="27" t="s">
        <v>411</v>
      </c>
      <c r="C26" s="223" t="s">
        <v>412</v>
      </c>
      <c r="D26" s="223"/>
      <c r="E26" s="219"/>
      <c r="F26" s="220"/>
      <c r="G26" s="221"/>
    </row>
  </sheetData>
  <mergeCells count="33">
    <mergeCell ref="E2:G2"/>
    <mergeCell ref="A4:A23"/>
    <mergeCell ref="C25:D25"/>
    <mergeCell ref="A24:A25"/>
    <mergeCell ref="A1:G1"/>
    <mergeCell ref="C17:D17"/>
    <mergeCell ref="C5:D5"/>
    <mergeCell ref="C6:D6"/>
    <mergeCell ref="C7:D7"/>
    <mergeCell ref="C8:D8"/>
    <mergeCell ref="C9:D9"/>
    <mergeCell ref="C10:D10"/>
    <mergeCell ref="C11:D11"/>
    <mergeCell ref="C12:D12"/>
    <mergeCell ref="C13:D13"/>
    <mergeCell ref="C14:D14"/>
    <mergeCell ref="C15:D15"/>
    <mergeCell ref="B4:B23"/>
    <mergeCell ref="E4:G26"/>
    <mergeCell ref="C16:D16"/>
    <mergeCell ref="C26:D26"/>
    <mergeCell ref="A2:C2"/>
    <mergeCell ref="C4:D4"/>
    <mergeCell ref="B24:B25"/>
    <mergeCell ref="C23:D23"/>
    <mergeCell ref="A3:B3"/>
    <mergeCell ref="C3:D3"/>
    <mergeCell ref="C24:D24"/>
    <mergeCell ref="C18:D18"/>
    <mergeCell ref="C19:D19"/>
    <mergeCell ref="C20:D20"/>
    <mergeCell ref="C21:D21"/>
    <mergeCell ref="C22:D22"/>
  </mergeCells>
  <pageMargins left="0.7" right="0.7" top="0.75" bottom="0.75" header="0.3" footer="0.3"/>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sheetPr codeName="Hoja19"/>
  <dimension ref="A1:G16"/>
  <sheetViews>
    <sheetView zoomScaleNormal="100" zoomScalePageLayoutView="80" workbookViewId="0">
      <selection sqref="A1:G1"/>
    </sheetView>
  </sheetViews>
  <sheetFormatPr baseColWidth="10" defaultColWidth="11.42578125" defaultRowHeight="12.75"/>
  <cols>
    <col min="1" max="1" width="11.42578125" style="12"/>
    <col min="2" max="2" width="18.7109375" style="12" customWidth="1"/>
    <col min="3" max="4" width="23.42578125" style="12" customWidth="1"/>
    <col min="5" max="16384" width="11.42578125" style="12"/>
  </cols>
  <sheetData>
    <row r="1" spans="1:7" ht="13.5" customHeight="1" thickBot="1">
      <c r="A1" s="185" t="s">
        <v>148</v>
      </c>
      <c r="B1" s="185"/>
      <c r="C1" s="185"/>
      <c r="D1" s="185"/>
      <c r="E1" s="185"/>
      <c r="F1" s="185"/>
      <c r="G1" s="185"/>
    </row>
    <row r="2" spans="1:7" ht="15.75" customHeight="1" thickBot="1">
      <c r="A2" s="189" t="s">
        <v>59</v>
      </c>
      <c r="B2" s="189"/>
      <c r="C2" s="189"/>
      <c r="D2" s="79" t="s">
        <v>557</v>
      </c>
      <c r="E2" s="185" t="s">
        <v>278</v>
      </c>
      <c r="F2" s="185"/>
      <c r="G2" s="185"/>
    </row>
    <row r="3" spans="1:7" ht="25.5" customHeight="1" thickBot="1">
      <c r="A3" s="185" t="s">
        <v>64</v>
      </c>
      <c r="B3" s="185"/>
      <c r="C3" s="247" t="s">
        <v>71</v>
      </c>
      <c r="D3" s="247"/>
      <c r="E3" s="21" t="s">
        <v>154</v>
      </c>
      <c r="F3" s="21" t="s">
        <v>155</v>
      </c>
      <c r="G3" s="21" t="s">
        <v>0</v>
      </c>
    </row>
    <row r="4" spans="1:7" ht="29.25" customHeight="1" thickBot="1">
      <c r="A4" s="266">
        <v>1</v>
      </c>
      <c r="B4" s="212" t="s">
        <v>45</v>
      </c>
      <c r="C4" s="223" t="s">
        <v>413</v>
      </c>
      <c r="D4" s="223"/>
      <c r="E4" s="237" t="s">
        <v>212</v>
      </c>
      <c r="F4" s="238"/>
      <c r="G4" s="239"/>
    </row>
    <row r="5" spans="1:7" ht="15.75" customHeight="1" thickBot="1">
      <c r="A5" s="266"/>
      <c r="B5" s="212"/>
      <c r="C5" s="223" t="s">
        <v>414</v>
      </c>
      <c r="D5" s="223"/>
      <c r="E5" s="240"/>
      <c r="F5" s="241"/>
      <c r="G5" s="242"/>
    </row>
    <row r="6" spans="1:7" ht="15.75" customHeight="1" thickBot="1">
      <c r="A6" s="266"/>
      <c r="B6" s="212"/>
      <c r="C6" s="223" t="s">
        <v>415</v>
      </c>
      <c r="D6" s="223"/>
      <c r="E6" s="240"/>
      <c r="F6" s="241"/>
      <c r="G6" s="242"/>
    </row>
    <row r="7" spans="1:7" ht="24" customHeight="1" thickBot="1">
      <c r="A7" s="266"/>
      <c r="B7" s="212"/>
      <c r="C7" s="223" t="s">
        <v>416</v>
      </c>
      <c r="D7" s="223"/>
      <c r="E7" s="240"/>
      <c r="F7" s="241"/>
      <c r="G7" s="242"/>
    </row>
    <row r="8" spans="1:7" ht="15.75" customHeight="1" thickBot="1">
      <c r="A8" s="266"/>
      <c r="B8" s="212"/>
      <c r="C8" s="223" t="s">
        <v>417</v>
      </c>
      <c r="D8" s="223"/>
      <c r="E8" s="240"/>
      <c r="F8" s="241"/>
      <c r="G8" s="242"/>
    </row>
    <row r="9" spans="1:7" ht="15.75" customHeight="1" thickBot="1">
      <c r="A9" s="266"/>
      <c r="B9" s="212"/>
      <c r="C9" s="223" t="s">
        <v>418</v>
      </c>
      <c r="D9" s="223"/>
      <c r="E9" s="240"/>
      <c r="F9" s="241"/>
      <c r="G9" s="242"/>
    </row>
    <row r="10" spans="1:7" ht="39.75" customHeight="1" thickBot="1">
      <c r="A10" s="266"/>
      <c r="B10" s="212"/>
      <c r="C10" s="223" t="s">
        <v>419</v>
      </c>
      <c r="D10" s="223"/>
      <c r="E10" s="240"/>
      <c r="F10" s="241"/>
      <c r="G10" s="242"/>
    </row>
    <row r="11" spans="1:7" ht="28.5" customHeight="1" thickBot="1">
      <c r="A11" s="266"/>
      <c r="B11" s="212"/>
      <c r="C11" s="223" t="s">
        <v>420</v>
      </c>
      <c r="D11" s="223"/>
      <c r="E11" s="240"/>
      <c r="F11" s="241"/>
      <c r="G11" s="242"/>
    </row>
    <row r="12" spans="1:7" ht="15.75" customHeight="1" thickBot="1">
      <c r="A12" s="266"/>
      <c r="B12" s="212"/>
      <c r="C12" s="223" t="s">
        <v>421</v>
      </c>
      <c r="D12" s="223"/>
      <c r="E12" s="240"/>
      <c r="F12" s="241"/>
      <c r="G12" s="242"/>
    </row>
    <row r="13" spans="1:7" ht="42" customHeight="1" thickBot="1">
      <c r="A13" s="266"/>
      <c r="B13" s="212"/>
      <c r="C13" s="223" t="s">
        <v>422</v>
      </c>
      <c r="D13" s="223"/>
      <c r="E13" s="240"/>
      <c r="F13" s="241"/>
      <c r="G13" s="242"/>
    </row>
    <row r="14" spans="1:7" ht="27" customHeight="1" thickBot="1">
      <c r="A14" s="266"/>
      <c r="B14" s="212"/>
      <c r="C14" s="223" t="s">
        <v>423</v>
      </c>
      <c r="D14" s="223"/>
      <c r="E14" s="240"/>
      <c r="F14" s="241"/>
      <c r="G14" s="242"/>
    </row>
    <row r="15" spans="1:7" ht="15.75" customHeight="1" thickBot="1">
      <c r="A15" s="222">
        <v>2</v>
      </c>
      <c r="B15" s="212" t="s">
        <v>44</v>
      </c>
      <c r="C15" s="223" t="s">
        <v>410</v>
      </c>
      <c r="D15" s="223"/>
      <c r="E15" s="240"/>
      <c r="F15" s="241"/>
      <c r="G15" s="242"/>
    </row>
    <row r="16" spans="1:7" ht="15.75" customHeight="1" thickBot="1">
      <c r="A16" s="222"/>
      <c r="B16" s="212"/>
      <c r="C16" s="223" t="s">
        <v>296</v>
      </c>
      <c r="D16" s="223"/>
      <c r="E16" s="243"/>
      <c r="F16" s="244"/>
      <c r="G16" s="245"/>
    </row>
  </sheetData>
  <mergeCells count="23">
    <mergeCell ref="A1:G1"/>
    <mergeCell ref="C10:D10"/>
    <mergeCell ref="C8:D8"/>
    <mergeCell ref="A4:A14"/>
    <mergeCell ref="B4:B14"/>
    <mergeCell ref="C12:D12"/>
    <mergeCell ref="C13:D13"/>
    <mergeCell ref="C14:D14"/>
    <mergeCell ref="A2:C2"/>
    <mergeCell ref="A3:B3"/>
    <mergeCell ref="C3:D3"/>
    <mergeCell ref="C7:D7"/>
    <mergeCell ref="C9:D9"/>
    <mergeCell ref="C11:D11"/>
    <mergeCell ref="C5:D5"/>
    <mergeCell ref="C6:D6"/>
    <mergeCell ref="A15:A16"/>
    <mergeCell ref="B15:B16"/>
    <mergeCell ref="C15:D15"/>
    <mergeCell ref="C16:D16"/>
    <mergeCell ref="E2:G2"/>
    <mergeCell ref="E4:G16"/>
    <mergeCell ref="C4:D4"/>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dimension ref="A1:BE150"/>
  <sheetViews>
    <sheetView zoomScale="85" zoomScaleNormal="85" zoomScalePageLayoutView="90" workbookViewId="0"/>
  </sheetViews>
  <sheetFormatPr baseColWidth="10" defaultColWidth="11.42578125" defaultRowHeight="15"/>
  <cols>
    <col min="1" max="1" width="3.42578125" style="1" customWidth="1"/>
    <col min="2" max="2" width="15.42578125" style="6" customWidth="1"/>
    <col min="3" max="3" width="15.7109375" style="6" customWidth="1"/>
    <col min="4" max="4" width="18.7109375" style="6" customWidth="1"/>
    <col min="5" max="5" width="20.7109375" style="6" customWidth="1"/>
    <col min="6" max="6" width="23.5703125" style="6" customWidth="1"/>
    <col min="7" max="7" width="20.5703125" style="6" customWidth="1"/>
    <col min="8" max="8" width="22.28515625" style="6" customWidth="1"/>
    <col min="9" max="9" width="20.5703125" style="6" customWidth="1"/>
    <col min="10" max="10" width="18.42578125" style="6" customWidth="1"/>
    <col min="11" max="12" width="15" style="6" customWidth="1"/>
    <col min="13" max="13" width="23.85546875" style="6" customWidth="1"/>
    <col min="14" max="14" width="28" style="6" customWidth="1"/>
    <col min="15" max="15" width="24.85546875" style="6" customWidth="1"/>
    <col min="16" max="16" width="22" style="6" customWidth="1"/>
    <col min="17" max="19" width="19.7109375" style="6" customWidth="1"/>
    <col min="20" max="24" width="21.28515625" style="6" customWidth="1"/>
    <col min="25" max="29" width="28.42578125" style="6" customWidth="1"/>
    <col min="30" max="30" width="21.7109375" style="6" bestFit="1" customWidth="1"/>
    <col min="31" max="31" width="21.42578125" style="6" customWidth="1"/>
    <col min="32" max="32" width="16.28515625" style="6" customWidth="1"/>
    <col min="33" max="33" width="16.85546875" style="6" customWidth="1"/>
    <col min="34" max="34" width="14.7109375" style="6" customWidth="1"/>
    <col min="35" max="35" width="54.28515625" style="6" customWidth="1"/>
    <col min="36" max="37" width="11.42578125" style="17"/>
    <col min="38" max="38" width="11.42578125" style="1" hidden="1" customWidth="1"/>
    <col min="39" max="40" width="11.42578125" style="6" hidden="1" customWidth="1"/>
    <col min="41" max="41" width="11.42578125" style="1" hidden="1" customWidth="1"/>
    <col min="42" max="57" width="11.42578125" style="1"/>
    <col min="58" max="16384" width="11.42578125" style="6"/>
  </cols>
  <sheetData>
    <row r="1" spans="2:40">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1"/>
      <c r="AM1" s="1" t="s">
        <v>163</v>
      </c>
      <c r="AN1" s="1">
        <v>0</v>
      </c>
    </row>
    <row r="2" spans="2:40">
      <c r="B2" s="172" t="s">
        <v>13</v>
      </c>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M2" s="1" t="s">
        <v>164</v>
      </c>
      <c r="AN2" s="1">
        <v>1</v>
      </c>
    </row>
    <row r="3" spans="2:40">
      <c r="B3" s="174"/>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5"/>
      <c r="AM3" s="1" t="s">
        <v>165</v>
      </c>
      <c r="AN3" s="1">
        <v>2</v>
      </c>
    </row>
    <row r="4" spans="2:40" ht="21">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M4" s="1"/>
      <c r="AN4" s="1"/>
    </row>
    <row r="5" spans="2:40" ht="21">
      <c r="B5" s="162" t="s">
        <v>188</v>
      </c>
      <c r="C5" s="162"/>
      <c r="D5" s="163" t="s">
        <v>493</v>
      </c>
      <c r="E5" s="164"/>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M5" s="1"/>
      <c r="AN5" s="1"/>
    </row>
    <row r="6" spans="2:40" s="1" customFormat="1" ht="21">
      <c r="B6" s="48"/>
      <c r="C6" s="48"/>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row>
    <row r="7" spans="2:40">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M7" s="1" t="s">
        <v>166</v>
      </c>
      <c r="AN7" s="1">
        <v>3</v>
      </c>
    </row>
    <row r="8" spans="2:40" ht="27.6" customHeight="1">
      <c r="B8" s="165" t="s">
        <v>176</v>
      </c>
      <c r="C8" s="165"/>
      <c r="D8" s="165"/>
      <c r="E8" s="19"/>
      <c r="F8" s="165" t="s">
        <v>179</v>
      </c>
      <c r="G8" s="165"/>
      <c r="H8" s="165"/>
      <c r="I8" s="165"/>
      <c r="J8" s="19"/>
      <c r="K8" s="165" t="s">
        <v>187</v>
      </c>
      <c r="L8" s="165"/>
      <c r="M8" s="165"/>
      <c r="N8" s="165"/>
      <c r="O8" s="3"/>
      <c r="P8" s="19"/>
      <c r="Q8" s="19"/>
      <c r="R8" s="19"/>
      <c r="S8" s="19"/>
      <c r="T8" s="19"/>
      <c r="U8" s="19"/>
      <c r="V8" s="19"/>
      <c r="W8" s="19"/>
      <c r="X8" s="19"/>
      <c r="Y8" s="19"/>
      <c r="Z8" s="19"/>
      <c r="AA8" s="19"/>
      <c r="AB8" s="19"/>
      <c r="AC8" s="19"/>
      <c r="AD8" s="19"/>
      <c r="AE8" s="19"/>
      <c r="AF8" s="19"/>
      <c r="AG8" s="19"/>
      <c r="AH8" s="19"/>
      <c r="AI8" s="19"/>
      <c r="AM8" s="1" t="s">
        <v>167</v>
      </c>
      <c r="AN8" s="1">
        <v>4</v>
      </c>
    </row>
    <row r="9" spans="2:40" ht="74.25" customHeight="1">
      <c r="B9" s="161" t="s">
        <v>172</v>
      </c>
      <c r="C9" s="161"/>
      <c r="D9" s="37">
        <v>31946285963</v>
      </c>
      <c r="E9" s="3"/>
      <c r="F9" s="20" t="s">
        <v>183</v>
      </c>
      <c r="G9" s="23" t="s">
        <v>207</v>
      </c>
      <c r="H9" s="23" t="s">
        <v>208</v>
      </c>
      <c r="I9" s="20" t="s">
        <v>209</v>
      </c>
      <c r="J9" s="40"/>
      <c r="K9" s="166" t="s">
        <v>186</v>
      </c>
      <c r="L9" s="168"/>
      <c r="M9" s="23" t="s">
        <v>213</v>
      </c>
      <c r="N9" s="23" t="s">
        <v>487</v>
      </c>
      <c r="O9" s="1"/>
      <c r="P9" s="40"/>
      <c r="Q9" s="40"/>
      <c r="R9" s="40"/>
      <c r="S9" s="40"/>
      <c r="T9" s="40"/>
      <c r="U9" s="40"/>
      <c r="V9" s="40"/>
      <c r="W9" s="40"/>
      <c r="X9" s="40"/>
      <c r="Y9" s="40"/>
      <c r="Z9" s="41"/>
      <c r="AA9" s="41"/>
      <c r="AB9" s="41"/>
      <c r="AC9" s="41"/>
      <c r="AD9" s="3"/>
      <c r="AE9" s="3"/>
      <c r="AF9" s="3"/>
      <c r="AG9" s="3"/>
      <c r="AH9" s="3"/>
      <c r="AI9" s="3"/>
      <c r="AM9" s="1"/>
      <c r="AN9" s="1">
        <v>5</v>
      </c>
    </row>
    <row r="10" spans="2:40" ht="27" customHeight="1">
      <c r="B10" s="171" t="s">
        <v>174</v>
      </c>
      <c r="C10" s="171"/>
      <c r="D10" s="38">
        <f>D9*0.5/AM20</f>
        <v>20445.832381643588</v>
      </c>
      <c r="E10" s="3"/>
      <c r="F10" s="34" t="s">
        <v>180</v>
      </c>
      <c r="G10" s="50" t="s">
        <v>206</v>
      </c>
      <c r="H10" s="33" t="s">
        <v>211</v>
      </c>
      <c r="I10" s="33" t="s">
        <v>182</v>
      </c>
      <c r="J10" s="35"/>
      <c r="K10" s="169" t="s">
        <v>214</v>
      </c>
      <c r="L10" s="170"/>
      <c r="M10" s="36" t="s">
        <v>210</v>
      </c>
      <c r="N10" s="36" t="s">
        <v>210</v>
      </c>
      <c r="O10" s="1"/>
      <c r="P10" s="35"/>
      <c r="Q10" s="35"/>
      <c r="R10" s="35"/>
      <c r="S10" s="35"/>
      <c r="T10" s="35"/>
      <c r="U10" s="35"/>
      <c r="V10" s="35"/>
      <c r="W10" s="35"/>
      <c r="X10" s="35"/>
      <c r="Y10" s="35"/>
      <c r="Z10" s="8"/>
      <c r="AA10" s="8"/>
      <c r="AB10" s="8"/>
      <c r="AC10" s="8"/>
      <c r="AD10" s="3"/>
      <c r="AE10" s="3"/>
      <c r="AF10" s="3"/>
      <c r="AG10" s="3"/>
      <c r="AH10" s="3"/>
      <c r="AI10" s="3"/>
      <c r="AM10" s="31">
        <v>461500</v>
      </c>
      <c r="AN10" s="1">
        <v>2008</v>
      </c>
    </row>
    <row r="11" spans="2:40" ht="27.75" customHeight="1">
      <c r="B11" s="171" t="s">
        <v>175</v>
      </c>
      <c r="C11" s="171"/>
      <c r="D11" s="51">
        <f>SUM(AG20:AG37)</f>
        <v>63781.48467363626</v>
      </c>
      <c r="E11" s="5"/>
      <c r="F11" s="34" t="s">
        <v>181</v>
      </c>
      <c r="G11" s="52">
        <f>SUMIF($O$20:$O$37,"SI",$K$20:$K$37)+SUM($W$20:$W$37)</f>
        <v>234</v>
      </c>
      <c r="H11" s="52">
        <f>SUMIF($O$20:$O$37,"SI",$M$20:$M$37)+SUM($X$20:$X$37)</f>
        <v>42</v>
      </c>
      <c r="I11" s="52">
        <f>SUM($Y$20:$Y$37)</f>
        <v>35</v>
      </c>
      <c r="J11" s="5"/>
      <c r="K11" s="169" t="s">
        <v>215</v>
      </c>
      <c r="L11" s="170"/>
      <c r="M11" s="77">
        <v>4</v>
      </c>
      <c r="N11" s="77">
        <v>6</v>
      </c>
      <c r="O11" s="1"/>
      <c r="P11" s="5"/>
      <c r="Q11" s="5"/>
      <c r="R11" s="5"/>
      <c r="S11" s="5"/>
      <c r="T11" s="5"/>
      <c r="U11" s="5"/>
      <c r="V11" s="5"/>
      <c r="W11" s="5"/>
      <c r="X11" s="5"/>
      <c r="Y11" s="5"/>
      <c r="Z11" s="5"/>
      <c r="AA11" s="5"/>
      <c r="AB11" s="5"/>
      <c r="AC11" s="5"/>
      <c r="AD11" s="5"/>
      <c r="AE11" s="5"/>
      <c r="AF11" s="5"/>
      <c r="AG11" s="5"/>
      <c r="AH11" s="5"/>
      <c r="AI11" s="8"/>
      <c r="AM11" s="31">
        <v>496900</v>
      </c>
      <c r="AN11" s="1">
        <v>2009</v>
      </c>
    </row>
    <row r="12" spans="2:40" ht="27" customHeight="1">
      <c r="B12" s="171" t="s">
        <v>173</v>
      </c>
      <c r="C12" s="171"/>
      <c r="D12" s="44" t="str">
        <f>IF(D11&gt;=D10,"CUMPLE","NO CUMPLE")</f>
        <v>CUMPLE</v>
      </c>
      <c r="E12" s="5"/>
      <c r="F12" s="45" t="s">
        <v>173</v>
      </c>
      <c r="G12" s="44" t="str">
        <f>IF(G11&gt;=116,"CUMPLE","NO CUMPLE")</f>
        <v>CUMPLE</v>
      </c>
      <c r="H12" s="44" t="str">
        <f>IF(H11&gt;=20,"CUMPLE","NO CUMPLE")</f>
        <v>CUMPLE</v>
      </c>
      <c r="I12" s="44" t="str">
        <f>IF(I11&gt;=10,"CUMPLE","NO CUMPLE")</f>
        <v>CUMPLE</v>
      </c>
      <c r="J12" s="42"/>
      <c r="K12" s="169" t="s">
        <v>173</v>
      </c>
      <c r="L12" s="170"/>
      <c r="M12" s="44" t="str">
        <f>IF(M11&gt;=2,"CUMPLE","NO CUMPLE")</f>
        <v>CUMPLE</v>
      </c>
      <c r="N12" s="44" t="str">
        <f>IF(N11&gt;=2,"CUMPLE","NO CUMPLE")</f>
        <v>CUMPLE</v>
      </c>
      <c r="O12" s="42"/>
      <c r="P12" s="42"/>
      <c r="Q12" s="42"/>
      <c r="R12" s="42"/>
      <c r="S12" s="42"/>
      <c r="T12" s="42"/>
      <c r="U12" s="42"/>
      <c r="V12" s="42"/>
      <c r="W12" s="42"/>
      <c r="X12" s="42"/>
      <c r="Y12" s="42"/>
      <c r="Z12" s="43"/>
      <c r="AA12" s="43"/>
      <c r="AB12" s="43"/>
      <c r="AC12" s="43"/>
      <c r="AD12" s="5"/>
      <c r="AE12" s="5"/>
      <c r="AF12" s="5"/>
      <c r="AG12" s="5"/>
      <c r="AH12" s="5"/>
      <c r="AI12" s="8"/>
      <c r="AM12" s="31">
        <v>515000</v>
      </c>
      <c r="AN12" s="1">
        <v>2010</v>
      </c>
    </row>
    <row r="13" spans="2:40">
      <c r="B13" s="5"/>
      <c r="C13" s="5"/>
      <c r="D13" s="5"/>
      <c r="E13" s="5"/>
      <c r="F13" s="5"/>
      <c r="G13" s="5"/>
      <c r="H13" s="5"/>
      <c r="I13" s="5"/>
      <c r="J13" s="35"/>
      <c r="K13" s="1"/>
      <c r="L13" s="1"/>
      <c r="M13" s="1"/>
      <c r="N13" s="1"/>
      <c r="O13" s="35"/>
      <c r="P13" s="35"/>
      <c r="Q13" s="35"/>
      <c r="R13" s="35"/>
      <c r="S13" s="35"/>
      <c r="T13" s="35"/>
      <c r="U13" s="35"/>
      <c r="V13" s="35"/>
      <c r="W13" s="35"/>
      <c r="X13" s="35"/>
      <c r="Y13" s="35"/>
      <c r="Z13" s="8"/>
      <c r="AA13" s="8"/>
      <c r="AB13" s="8"/>
      <c r="AC13" s="8"/>
      <c r="AD13" s="5"/>
      <c r="AE13" s="5"/>
      <c r="AF13" s="5"/>
      <c r="AG13" s="5"/>
      <c r="AH13" s="5"/>
      <c r="AI13" s="8"/>
      <c r="AM13" s="31">
        <v>535600</v>
      </c>
      <c r="AN13" s="1">
        <v>2011</v>
      </c>
    </row>
    <row r="14" spans="2:40">
      <c r="B14" s="5"/>
      <c r="C14" s="5"/>
      <c r="D14" s="5"/>
      <c r="E14" s="5"/>
      <c r="F14" s="5"/>
      <c r="G14" s="5"/>
      <c r="H14" s="5"/>
      <c r="I14" s="5"/>
      <c r="J14" s="35"/>
      <c r="K14" s="35"/>
      <c r="L14" s="35"/>
      <c r="M14" s="35"/>
      <c r="N14" s="35"/>
      <c r="O14" s="35"/>
      <c r="P14" s="35"/>
      <c r="Q14" s="35"/>
      <c r="R14" s="35"/>
      <c r="S14" s="35"/>
      <c r="T14" s="35"/>
      <c r="U14" s="35"/>
      <c r="V14" s="35"/>
      <c r="W14" s="35"/>
      <c r="X14" s="35"/>
      <c r="Y14" s="35"/>
      <c r="Z14" s="8"/>
      <c r="AA14" s="8"/>
      <c r="AB14" s="8"/>
      <c r="AC14" s="8"/>
      <c r="AD14" s="5"/>
      <c r="AE14" s="5"/>
      <c r="AF14" s="5"/>
      <c r="AG14" s="5"/>
      <c r="AH14" s="5"/>
      <c r="AI14" s="8"/>
      <c r="AM14" s="32">
        <v>566700</v>
      </c>
      <c r="AN14" s="1">
        <v>2012</v>
      </c>
    </row>
    <row r="15" spans="2:40">
      <c r="B15" s="5"/>
      <c r="C15" s="5"/>
      <c r="D15" s="5"/>
      <c r="E15" s="5"/>
      <c r="F15" s="5"/>
      <c r="G15" s="5"/>
      <c r="H15" s="5"/>
      <c r="I15" s="5"/>
      <c r="J15" s="35"/>
      <c r="K15" s="35"/>
      <c r="L15" s="35"/>
      <c r="M15" s="35"/>
      <c r="N15" s="35"/>
      <c r="O15" s="35"/>
      <c r="P15" s="35"/>
      <c r="Q15" s="35"/>
      <c r="R15" s="35"/>
      <c r="S15" s="35"/>
      <c r="T15" s="35"/>
      <c r="U15" s="35"/>
      <c r="V15" s="35"/>
      <c r="W15" s="35"/>
      <c r="X15" s="35"/>
      <c r="Y15" s="35"/>
      <c r="Z15" s="8"/>
      <c r="AA15" s="8"/>
      <c r="AB15" s="8"/>
      <c r="AC15" s="8"/>
      <c r="AD15" s="5"/>
      <c r="AE15" s="5"/>
      <c r="AF15" s="5"/>
      <c r="AG15" s="5"/>
      <c r="AH15" s="5"/>
      <c r="AI15" s="8"/>
      <c r="AM15" s="32">
        <v>589500</v>
      </c>
      <c r="AN15" s="1">
        <v>2013</v>
      </c>
    </row>
    <row r="16" spans="2:40" ht="18.75">
      <c r="B16" s="177" t="s">
        <v>184</v>
      </c>
      <c r="C16" s="178"/>
      <c r="D16" s="178"/>
      <c r="E16" s="178"/>
      <c r="F16" s="178"/>
      <c r="G16" s="178"/>
      <c r="H16" s="178"/>
      <c r="I16" s="178"/>
      <c r="J16" s="178"/>
      <c r="K16" s="178"/>
      <c r="L16" s="178"/>
      <c r="M16" s="178"/>
      <c r="N16" s="178"/>
      <c r="O16" s="178"/>
      <c r="P16" s="178"/>
      <c r="Q16" s="178"/>
      <c r="R16" s="178"/>
      <c r="S16" s="178"/>
      <c r="T16" s="178"/>
      <c r="U16" s="178"/>
      <c r="V16" s="178"/>
      <c r="W16" s="178"/>
      <c r="X16" s="178"/>
      <c r="Y16" s="178"/>
      <c r="Z16" s="178"/>
      <c r="AA16" s="178"/>
      <c r="AB16" s="178"/>
      <c r="AC16" s="178"/>
      <c r="AD16" s="178"/>
      <c r="AE16" s="178"/>
      <c r="AF16" s="178"/>
      <c r="AG16" s="178"/>
      <c r="AH16" s="178"/>
      <c r="AI16" s="178"/>
      <c r="AM16" s="32">
        <v>616000</v>
      </c>
      <c r="AN16" s="1">
        <v>2014</v>
      </c>
    </row>
    <row r="17" spans="2:40" s="1" customFormat="1" ht="21">
      <c r="B17" s="179"/>
      <c r="C17" s="180"/>
      <c r="D17" s="180"/>
      <c r="E17" s="180"/>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c r="AF17" s="180"/>
      <c r="AG17" s="180"/>
      <c r="AH17" s="180"/>
      <c r="AI17" s="180"/>
      <c r="AM17" s="32">
        <v>644350</v>
      </c>
      <c r="AN17" s="1">
        <v>2015</v>
      </c>
    </row>
    <row r="18" spans="2:40" ht="48.6" customHeight="1">
      <c r="B18" s="159" t="s">
        <v>5</v>
      </c>
      <c r="C18" s="159" t="s">
        <v>11</v>
      </c>
      <c r="D18" s="159" t="s">
        <v>12</v>
      </c>
      <c r="E18" s="176" t="s">
        <v>157</v>
      </c>
      <c r="F18" s="176"/>
      <c r="G18" s="159" t="s">
        <v>17</v>
      </c>
      <c r="H18" s="159" t="s">
        <v>15</v>
      </c>
      <c r="I18" s="159" t="s">
        <v>16</v>
      </c>
      <c r="J18" s="181" t="s">
        <v>156</v>
      </c>
      <c r="K18" s="182"/>
      <c r="L18" s="182"/>
      <c r="M18" s="182"/>
      <c r="N18" s="182"/>
      <c r="O18" s="182"/>
      <c r="P18" s="182"/>
      <c r="Q18" s="182"/>
      <c r="R18" s="182"/>
      <c r="S18" s="182"/>
      <c r="T18" s="183"/>
      <c r="U18" s="181" t="s">
        <v>177</v>
      </c>
      <c r="V18" s="182"/>
      <c r="W18" s="182"/>
      <c r="X18" s="183"/>
      <c r="Y18" s="166" t="s">
        <v>171</v>
      </c>
      <c r="Z18" s="167"/>
      <c r="AA18" s="167"/>
      <c r="AB18" s="167"/>
      <c r="AC18" s="167"/>
      <c r="AD18" s="168"/>
      <c r="AE18" s="159" t="s">
        <v>498</v>
      </c>
      <c r="AF18" s="159" t="s">
        <v>50</v>
      </c>
      <c r="AG18" s="159" t="s">
        <v>51</v>
      </c>
      <c r="AH18" s="159" t="s">
        <v>14</v>
      </c>
      <c r="AI18" s="159" t="s">
        <v>6</v>
      </c>
      <c r="AM18" s="32">
        <v>689455</v>
      </c>
      <c r="AN18" s="1">
        <v>2016</v>
      </c>
    </row>
    <row r="19" spans="2:40" ht="49.15" customHeight="1">
      <c r="B19" s="160"/>
      <c r="C19" s="160"/>
      <c r="D19" s="160"/>
      <c r="E19" s="20" t="s">
        <v>158</v>
      </c>
      <c r="F19" s="20" t="s">
        <v>159</v>
      </c>
      <c r="G19" s="160"/>
      <c r="H19" s="160"/>
      <c r="I19" s="160"/>
      <c r="J19" s="20" t="s">
        <v>216</v>
      </c>
      <c r="K19" s="20" t="s">
        <v>217</v>
      </c>
      <c r="L19" s="23" t="s">
        <v>218</v>
      </c>
      <c r="M19" s="20" t="s">
        <v>219</v>
      </c>
      <c r="N19" s="20" t="s">
        <v>161</v>
      </c>
      <c r="O19" s="20" t="s">
        <v>178</v>
      </c>
      <c r="P19" s="20" t="s">
        <v>185</v>
      </c>
      <c r="Q19" s="20" t="s">
        <v>162</v>
      </c>
      <c r="R19" s="20" t="s">
        <v>168</v>
      </c>
      <c r="S19" s="20" t="s">
        <v>169</v>
      </c>
      <c r="T19" s="20" t="s">
        <v>170</v>
      </c>
      <c r="U19" s="20" t="s">
        <v>216</v>
      </c>
      <c r="V19" s="20" t="s">
        <v>160</v>
      </c>
      <c r="W19" s="23" t="s">
        <v>218</v>
      </c>
      <c r="X19" s="20" t="s">
        <v>219</v>
      </c>
      <c r="Y19" s="20" t="s">
        <v>220</v>
      </c>
      <c r="Z19" s="20" t="s">
        <v>161</v>
      </c>
      <c r="AA19" s="20" t="s">
        <v>162</v>
      </c>
      <c r="AB19" s="20" t="s">
        <v>168</v>
      </c>
      <c r="AC19" s="20" t="s">
        <v>169</v>
      </c>
      <c r="AD19" s="20" t="s">
        <v>170</v>
      </c>
      <c r="AE19" s="160"/>
      <c r="AF19" s="160"/>
      <c r="AG19" s="160"/>
      <c r="AH19" s="160"/>
      <c r="AI19" s="160"/>
      <c r="AM19" s="32">
        <v>737717</v>
      </c>
      <c r="AN19" s="1">
        <v>2017</v>
      </c>
    </row>
    <row r="20" spans="2:40" ht="45">
      <c r="B20" s="87" t="s">
        <v>496</v>
      </c>
      <c r="C20" s="85" t="s">
        <v>494</v>
      </c>
      <c r="D20" s="86" t="s">
        <v>495</v>
      </c>
      <c r="E20" s="4" t="s">
        <v>163</v>
      </c>
      <c r="F20" s="10">
        <v>1</v>
      </c>
      <c r="G20" s="4" t="s">
        <v>166</v>
      </c>
      <c r="H20" s="7">
        <v>40247</v>
      </c>
      <c r="I20" s="7">
        <v>40254</v>
      </c>
      <c r="J20" s="39" t="s">
        <v>212</v>
      </c>
      <c r="K20" s="39" t="s">
        <v>212</v>
      </c>
      <c r="L20" s="88" t="s">
        <v>497</v>
      </c>
      <c r="M20" s="39">
        <v>6</v>
      </c>
      <c r="N20" s="11">
        <v>1013925</v>
      </c>
      <c r="O20" s="4" t="s">
        <v>167</v>
      </c>
      <c r="P20" s="46">
        <v>1</v>
      </c>
      <c r="Q20" s="11" t="s">
        <v>486</v>
      </c>
      <c r="R20" s="75">
        <v>1.3664499999999999</v>
      </c>
      <c r="S20" s="11">
        <v>1894.3</v>
      </c>
      <c r="T20" s="31">
        <f t="shared" ref="T20:T36" si="0">N20*R20*S20</f>
        <v>2624510627.3223748</v>
      </c>
      <c r="U20" s="11" t="s">
        <v>212</v>
      </c>
      <c r="V20" s="11" t="s">
        <v>212</v>
      </c>
      <c r="W20" s="39" t="s">
        <v>212</v>
      </c>
      <c r="X20" s="39" t="s">
        <v>212</v>
      </c>
      <c r="Y20" s="39" t="s">
        <v>212</v>
      </c>
      <c r="Z20" s="11" t="s">
        <v>212</v>
      </c>
      <c r="AA20" s="11" t="s">
        <v>212</v>
      </c>
      <c r="AB20" s="11" t="s">
        <v>212</v>
      </c>
      <c r="AC20" s="11" t="s">
        <v>212</v>
      </c>
      <c r="AD20" s="31" t="s">
        <v>212</v>
      </c>
      <c r="AE20" s="31">
        <f t="shared" ref="AE20:AE37" si="1">SUM(AD20,T20)</f>
        <v>2624510627.3223748</v>
      </c>
      <c r="AF20" s="73">
        <f t="shared" ref="AF20" si="2">IF(YEAR(H20)=2008,$AM$10,IF(YEAR(H20)=2009,$AM$11,IF(YEAR(H20)=2010,$AM$12,IF(YEAR(H20)=2011,$AM$13,IF(YEAR(H20)=2012,$AM$14,IF(YEAR(H20)=2013,$AM$15,IF(YEAR(H20)=2014,$AM$16,IF(YEAR(H20)=2015,$AM$17,IF(YEAR(H20)=2016,$AM$18,IF(YEAR(H20)=2017,$AM$19,IF(YEAR(H20)=2018,$AM$20,0)))))))))))</f>
        <v>515000</v>
      </c>
      <c r="AG20" s="74">
        <f t="shared" ref="AG20" si="3">AE20/AF20</f>
        <v>5096.1371404317961</v>
      </c>
      <c r="AH20" s="76" t="s">
        <v>499</v>
      </c>
      <c r="AI20" s="94" t="s">
        <v>560</v>
      </c>
      <c r="AM20" s="32">
        <v>781242</v>
      </c>
      <c r="AN20" s="1">
        <v>2018</v>
      </c>
    </row>
    <row r="21" spans="2:40" ht="45">
      <c r="B21" s="87" t="s">
        <v>500</v>
      </c>
      <c r="C21" s="85" t="s">
        <v>494</v>
      </c>
      <c r="D21" s="86" t="s">
        <v>495</v>
      </c>
      <c r="E21" s="4" t="s">
        <v>163</v>
      </c>
      <c r="F21" s="10">
        <v>1</v>
      </c>
      <c r="G21" s="4" t="s">
        <v>166</v>
      </c>
      <c r="H21" s="7">
        <v>40253</v>
      </c>
      <c r="I21" s="7">
        <v>40268</v>
      </c>
      <c r="J21" s="39" t="s">
        <v>212</v>
      </c>
      <c r="K21" s="39" t="s">
        <v>212</v>
      </c>
      <c r="L21" s="88" t="s">
        <v>497</v>
      </c>
      <c r="M21" s="39">
        <v>8</v>
      </c>
      <c r="N21" s="11">
        <v>1370400</v>
      </c>
      <c r="O21" s="4" t="s">
        <v>167</v>
      </c>
      <c r="P21" s="46">
        <v>1</v>
      </c>
      <c r="Q21" s="11" t="s">
        <v>486</v>
      </c>
      <c r="R21" s="75">
        <v>1.3757999999999999</v>
      </c>
      <c r="S21" s="11">
        <v>1899.75</v>
      </c>
      <c r="T21" s="31">
        <f t="shared" si="0"/>
        <v>3581781658.9199996</v>
      </c>
      <c r="U21" s="11" t="s">
        <v>212</v>
      </c>
      <c r="V21" s="11" t="s">
        <v>212</v>
      </c>
      <c r="W21" s="39" t="s">
        <v>212</v>
      </c>
      <c r="X21" s="39" t="s">
        <v>212</v>
      </c>
      <c r="Y21" s="39" t="s">
        <v>212</v>
      </c>
      <c r="Z21" s="11" t="s">
        <v>212</v>
      </c>
      <c r="AA21" s="11" t="s">
        <v>212</v>
      </c>
      <c r="AB21" s="11" t="s">
        <v>212</v>
      </c>
      <c r="AC21" s="11" t="s">
        <v>212</v>
      </c>
      <c r="AD21" s="31" t="s">
        <v>212</v>
      </c>
      <c r="AE21" s="31">
        <f t="shared" si="1"/>
        <v>3581781658.9199996</v>
      </c>
      <c r="AF21" s="73">
        <f t="shared" ref="AF21" si="4">IF(YEAR(H21)=2008,$AM$10,IF(YEAR(H21)=2009,$AM$11,IF(YEAR(H21)=2010,$AM$12,IF(YEAR(H21)=2011,$AM$13,IF(YEAR(H21)=2012,$AM$14,IF(YEAR(H21)=2013,$AM$15,IF(YEAR(H21)=2014,$AM$16,IF(YEAR(H21)=2015,$AM$17,IF(YEAR(H21)=2016,$AM$18,IF(YEAR(H21)=2017,$AM$19,IF(YEAR(H21)=2018,$AM$20,0)))))))))))</f>
        <v>515000</v>
      </c>
      <c r="AG21" s="74">
        <f t="shared" ref="AG21" si="5">AE21/AF21</f>
        <v>6954.9158425631058</v>
      </c>
      <c r="AH21" s="76" t="s">
        <v>499</v>
      </c>
      <c r="AI21" s="94" t="s">
        <v>560</v>
      </c>
      <c r="AN21" s="1"/>
    </row>
    <row r="22" spans="2:40" ht="45">
      <c r="B22" s="87" t="s">
        <v>501</v>
      </c>
      <c r="C22" s="85" t="s">
        <v>494</v>
      </c>
      <c r="D22" s="86" t="s">
        <v>495</v>
      </c>
      <c r="E22" s="4" t="s">
        <v>163</v>
      </c>
      <c r="F22" s="10">
        <v>1</v>
      </c>
      <c r="G22" s="4" t="s">
        <v>166</v>
      </c>
      <c r="H22" s="7">
        <v>40681</v>
      </c>
      <c r="I22" s="7">
        <v>40724</v>
      </c>
      <c r="J22" s="39" t="s">
        <v>212</v>
      </c>
      <c r="K22" s="39" t="s">
        <v>212</v>
      </c>
      <c r="L22" s="88" t="s">
        <v>497</v>
      </c>
      <c r="M22" s="39">
        <v>6</v>
      </c>
      <c r="N22" s="11">
        <v>645000</v>
      </c>
      <c r="O22" s="4" t="s">
        <v>167</v>
      </c>
      <c r="P22" s="46">
        <v>1</v>
      </c>
      <c r="Q22" s="11" t="s">
        <v>486</v>
      </c>
      <c r="R22" s="75">
        <v>1.4250499999999999</v>
      </c>
      <c r="S22" s="11">
        <v>1826.03</v>
      </c>
      <c r="T22" s="31">
        <f t="shared" si="0"/>
        <v>1678408713.2175</v>
      </c>
      <c r="U22" s="11" t="s">
        <v>212</v>
      </c>
      <c r="V22" s="11" t="s">
        <v>212</v>
      </c>
      <c r="W22" s="39" t="s">
        <v>212</v>
      </c>
      <c r="X22" s="39" t="s">
        <v>212</v>
      </c>
      <c r="Y22" s="39" t="s">
        <v>212</v>
      </c>
      <c r="Z22" s="11" t="s">
        <v>212</v>
      </c>
      <c r="AA22" s="11" t="s">
        <v>212</v>
      </c>
      <c r="AB22" s="11" t="s">
        <v>212</v>
      </c>
      <c r="AC22" s="11" t="s">
        <v>212</v>
      </c>
      <c r="AD22" s="31" t="s">
        <v>212</v>
      </c>
      <c r="AE22" s="31">
        <f t="shared" si="1"/>
        <v>1678408713.2175</v>
      </c>
      <c r="AF22" s="73">
        <f t="shared" ref="AF22" si="6">IF(YEAR(H22)=2008,$AM$10,IF(YEAR(H22)=2009,$AM$11,IF(YEAR(H22)=2010,$AM$12,IF(YEAR(H22)=2011,$AM$13,IF(YEAR(H22)=2012,$AM$14,IF(YEAR(H22)=2013,$AM$15,IF(YEAR(H22)=2014,$AM$16,IF(YEAR(H22)=2015,$AM$17,IF(YEAR(H22)=2016,$AM$18,IF(YEAR(H22)=2017,$AM$19,IF(YEAR(H22)=2018,$AM$20,0)))))))))))</f>
        <v>535600</v>
      </c>
      <c r="AG22" s="74">
        <f t="shared" ref="AG22" si="7">AE22/AF22</f>
        <v>3133.6981202716579</v>
      </c>
      <c r="AH22" s="76" t="s">
        <v>499</v>
      </c>
      <c r="AI22" s="94" t="s">
        <v>560</v>
      </c>
      <c r="AN22" s="1"/>
    </row>
    <row r="23" spans="2:40" ht="45">
      <c r="B23" s="87" t="s">
        <v>502</v>
      </c>
      <c r="C23" s="85" t="s">
        <v>494</v>
      </c>
      <c r="D23" s="86" t="s">
        <v>495</v>
      </c>
      <c r="E23" s="4" t="s">
        <v>163</v>
      </c>
      <c r="F23" s="10">
        <v>1</v>
      </c>
      <c r="G23" s="4" t="s">
        <v>166</v>
      </c>
      <c r="H23" s="7">
        <v>40681</v>
      </c>
      <c r="I23" s="7">
        <v>40802</v>
      </c>
      <c r="J23" s="39" t="s">
        <v>212</v>
      </c>
      <c r="K23" s="39" t="s">
        <v>212</v>
      </c>
      <c r="L23" s="88" t="s">
        <v>497</v>
      </c>
      <c r="M23" s="39">
        <v>8</v>
      </c>
      <c r="N23" s="11">
        <v>860000</v>
      </c>
      <c r="O23" s="4" t="s">
        <v>167</v>
      </c>
      <c r="P23" s="46">
        <v>1</v>
      </c>
      <c r="Q23" s="11" t="s">
        <v>486</v>
      </c>
      <c r="R23" s="75">
        <v>1.4250499999999999</v>
      </c>
      <c r="S23" s="11">
        <v>1826.03</v>
      </c>
      <c r="T23" s="31">
        <f t="shared" si="0"/>
        <v>2237878284.29</v>
      </c>
      <c r="U23" s="11" t="s">
        <v>212</v>
      </c>
      <c r="V23" s="11" t="s">
        <v>212</v>
      </c>
      <c r="W23" s="39" t="s">
        <v>212</v>
      </c>
      <c r="X23" s="39" t="s">
        <v>212</v>
      </c>
      <c r="Y23" s="39" t="s">
        <v>212</v>
      </c>
      <c r="Z23" s="11" t="s">
        <v>212</v>
      </c>
      <c r="AA23" s="11" t="s">
        <v>212</v>
      </c>
      <c r="AB23" s="11" t="s">
        <v>212</v>
      </c>
      <c r="AC23" s="11" t="s">
        <v>212</v>
      </c>
      <c r="AD23" s="31" t="s">
        <v>212</v>
      </c>
      <c r="AE23" s="31">
        <f t="shared" si="1"/>
        <v>2237878284.29</v>
      </c>
      <c r="AF23" s="73">
        <f t="shared" ref="AF23" si="8">IF(YEAR(H23)=2008,$AM$10,IF(YEAR(H23)=2009,$AM$11,IF(YEAR(H23)=2010,$AM$12,IF(YEAR(H23)=2011,$AM$13,IF(YEAR(H23)=2012,$AM$14,IF(YEAR(H23)=2013,$AM$15,IF(YEAR(H23)=2014,$AM$16,IF(YEAR(H23)=2015,$AM$17,IF(YEAR(H23)=2016,$AM$18,IF(YEAR(H23)=2017,$AM$19,IF(YEAR(H23)=2018,$AM$20,0)))))))))))</f>
        <v>535600</v>
      </c>
      <c r="AG23" s="74">
        <f t="shared" ref="AG23" si="9">AE23/AF23</f>
        <v>4178.2641603622105</v>
      </c>
      <c r="AH23" s="76" t="s">
        <v>499</v>
      </c>
      <c r="AI23" s="94" t="s">
        <v>560</v>
      </c>
      <c r="AN23" s="1"/>
    </row>
    <row r="24" spans="2:40" ht="45">
      <c r="B24" s="87" t="s">
        <v>503</v>
      </c>
      <c r="C24" s="85" t="s">
        <v>494</v>
      </c>
      <c r="D24" s="86" t="s">
        <v>495</v>
      </c>
      <c r="E24" s="4" t="s">
        <v>163</v>
      </c>
      <c r="F24" s="10">
        <v>1</v>
      </c>
      <c r="G24" s="4" t="s">
        <v>166</v>
      </c>
      <c r="H24" s="7">
        <v>41012</v>
      </c>
      <c r="I24" s="7">
        <v>41060</v>
      </c>
      <c r="J24" s="39" t="s">
        <v>212</v>
      </c>
      <c r="K24" s="39" t="s">
        <v>212</v>
      </c>
      <c r="L24" s="88" t="s">
        <v>497</v>
      </c>
      <c r="M24" s="39">
        <v>10</v>
      </c>
      <c r="N24" s="11">
        <v>1038750</v>
      </c>
      <c r="O24" s="4" t="s">
        <v>167</v>
      </c>
      <c r="P24" s="46">
        <v>1</v>
      </c>
      <c r="Q24" s="11" t="s">
        <v>486</v>
      </c>
      <c r="R24" s="75">
        <v>1.3083</v>
      </c>
      <c r="S24" s="11">
        <v>1778.78</v>
      </c>
      <c r="T24" s="31">
        <f t="shared" si="0"/>
        <v>2417356016.6174998</v>
      </c>
      <c r="U24" s="11" t="s">
        <v>212</v>
      </c>
      <c r="V24" s="11" t="s">
        <v>212</v>
      </c>
      <c r="W24" s="39" t="s">
        <v>212</v>
      </c>
      <c r="X24" s="39" t="s">
        <v>212</v>
      </c>
      <c r="Y24" s="39" t="s">
        <v>212</v>
      </c>
      <c r="Z24" s="11" t="s">
        <v>212</v>
      </c>
      <c r="AA24" s="11" t="s">
        <v>212</v>
      </c>
      <c r="AB24" s="11" t="s">
        <v>212</v>
      </c>
      <c r="AC24" s="11" t="s">
        <v>212</v>
      </c>
      <c r="AD24" s="31" t="s">
        <v>212</v>
      </c>
      <c r="AE24" s="31">
        <f t="shared" si="1"/>
        <v>2417356016.6174998</v>
      </c>
      <c r="AF24" s="73">
        <f t="shared" ref="AF24" si="10">IF(YEAR(H24)=2008,$AM$10,IF(YEAR(H24)=2009,$AM$11,IF(YEAR(H24)=2010,$AM$12,IF(YEAR(H24)=2011,$AM$13,IF(YEAR(H24)=2012,$AM$14,IF(YEAR(H24)=2013,$AM$15,IF(YEAR(H24)=2014,$AM$16,IF(YEAR(H24)=2015,$AM$17,IF(YEAR(H24)=2016,$AM$18,IF(YEAR(H24)=2017,$AM$19,IF(YEAR(H24)=2018,$AM$20,0)))))))))))</f>
        <v>566700</v>
      </c>
      <c r="AG24" s="74">
        <f t="shared" ref="AG24" si="11">AE24/AF24</f>
        <v>4265.6714604155632</v>
      </c>
      <c r="AH24" s="76" t="s">
        <v>499</v>
      </c>
      <c r="AI24" s="94" t="s">
        <v>560</v>
      </c>
      <c r="AN24" s="1"/>
    </row>
    <row r="25" spans="2:40" ht="45">
      <c r="B25" s="87" t="s">
        <v>504</v>
      </c>
      <c r="C25" s="85" t="s">
        <v>494</v>
      </c>
      <c r="D25" s="86" t="s">
        <v>495</v>
      </c>
      <c r="E25" s="4" t="s">
        <v>163</v>
      </c>
      <c r="F25" s="10">
        <v>1</v>
      </c>
      <c r="G25" s="4" t="s">
        <v>166</v>
      </c>
      <c r="H25" s="7">
        <v>40603</v>
      </c>
      <c r="I25" s="7">
        <v>40633</v>
      </c>
      <c r="J25" s="88" t="s">
        <v>505</v>
      </c>
      <c r="K25" s="39">
        <v>44</v>
      </c>
      <c r="L25" s="39" t="s">
        <v>212</v>
      </c>
      <c r="M25" s="39" t="s">
        <v>212</v>
      </c>
      <c r="N25" s="11">
        <v>1815110</v>
      </c>
      <c r="O25" s="4" t="s">
        <v>167</v>
      </c>
      <c r="P25" s="46">
        <v>1</v>
      </c>
      <c r="Q25" s="11" t="s">
        <v>486</v>
      </c>
      <c r="R25" s="75">
        <v>1.3829</v>
      </c>
      <c r="S25" s="11">
        <v>1907.37</v>
      </c>
      <c r="T25" s="31">
        <f t="shared" si="0"/>
        <v>4787719228.2120295</v>
      </c>
      <c r="U25" s="11" t="s">
        <v>212</v>
      </c>
      <c r="V25" s="11" t="s">
        <v>212</v>
      </c>
      <c r="W25" s="39" t="s">
        <v>212</v>
      </c>
      <c r="X25" s="39" t="s">
        <v>212</v>
      </c>
      <c r="Y25" s="39" t="s">
        <v>212</v>
      </c>
      <c r="Z25" s="11" t="s">
        <v>212</v>
      </c>
      <c r="AA25" s="11" t="s">
        <v>212</v>
      </c>
      <c r="AB25" s="11" t="s">
        <v>212</v>
      </c>
      <c r="AC25" s="11" t="s">
        <v>212</v>
      </c>
      <c r="AD25" s="31" t="s">
        <v>212</v>
      </c>
      <c r="AE25" s="31">
        <f t="shared" si="1"/>
        <v>4787719228.2120295</v>
      </c>
      <c r="AF25" s="73">
        <f t="shared" ref="AF25" si="12">IF(YEAR(H25)=2008,$AM$10,IF(YEAR(H25)=2009,$AM$11,IF(YEAR(H25)=2010,$AM$12,IF(YEAR(H25)=2011,$AM$13,IF(YEAR(H25)=2012,$AM$14,IF(YEAR(H25)=2013,$AM$15,IF(YEAR(H25)=2014,$AM$16,IF(YEAR(H25)=2015,$AM$17,IF(YEAR(H25)=2016,$AM$18,IF(YEAR(H25)=2017,$AM$19,IF(YEAR(H25)=2018,$AM$20,0)))))))))))</f>
        <v>535600</v>
      </c>
      <c r="AG25" s="74">
        <f t="shared" ref="AG25" si="13">AE25/AF25</f>
        <v>8938.9828756759325</v>
      </c>
      <c r="AH25" s="76" t="s">
        <v>499</v>
      </c>
      <c r="AI25" s="94" t="s">
        <v>560</v>
      </c>
      <c r="AN25" s="1"/>
    </row>
    <row r="26" spans="2:40" ht="45">
      <c r="B26" s="87" t="s">
        <v>506</v>
      </c>
      <c r="C26" s="85" t="s">
        <v>494</v>
      </c>
      <c r="D26" s="86" t="s">
        <v>495</v>
      </c>
      <c r="E26" s="4" t="s">
        <v>163</v>
      </c>
      <c r="F26" s="10">
        <v>1</v>
      </c>
      <c r="G26" s="4" t="s">
        <v>166</v>
      </c>
      <c r="H26" s="7">
        <v>40975</v>
      </c>
      <c r="I26" s="7">
        <v>41060</v>
      </c>
      <c r="J26" s="89" t="s">
        <v>507</v>
      </c>
      <c r="K26" s="39">
        <v>44</v>
      </c>
      <c r="L26" s="39" t="s">
        <v>212</v>
      </c>
      <c r="M26" s="39" t="s">
        <v>212</v>
      </c>
      <c r="N26" s="11">
        <v>1136980</v>
      </c>
      <c r="O26" s="4" t="s">
        <v>167</v>
      </c>
      <c r="P26" s="46">
        <v>1</v>
      </c>
      <c r="Q26" s="11" t="s">
        <v>486</v>
      </c>
      <c r="R26" s="75">
        <v>1.3120499999999999</v>
      </c>
      <c r="S26" s="11">
        <v>1779.32</v>
      </c>
      <c r="T26" s="31">
        <f t="shared" si="0"/>
        <v>2654344397.2858796</v>
      </c>
      <c r="U26" s="11" t="s">
        <v>212</v>
      </c>
      <c r="V26" s="11" t="s">
        <v>212</v>
      </c>
      <c r="W26" s="39" t="s">
        <v>212</v>
      </c>
      <c r="X26" s="39" t="s">
        <v>212</v>
      </c>
      <c r="Y26" s="39" t="s">
        <v>212</v>
      </c>
      <c r="Z26" s="11" t="s">
        <v>212</v>
      </c>
      <c r="AA26" s="11" t="s">
        <v>212</v>
      </c>
      <c r="AB26" s="11" t="s">
        <v>212</v>
      </c>
      <c r="AC26" s="11" t="s">
        <v>212</v>
      </c>
      <c r="AD26" s="31" t="s">
        <v>212</v>
      </c>
      <c r="AE26" s="31">
        <f t="shared" si="1"/>
        <v>2654344397.2858796</v>
      </c>
      <c r="AF26" s="73">
        <f t="shared" ref="AF26" si="14">IF(YEAR(H26)=2008,$AM$10,IF(YEAR(H26)=2009,$AM$11,IF(YEAR(H26)=2010,$AM$12,IF(YEAR(H26)=2011,$AM$13,IF(YEAR(H26)=2012,$AM$14,IF(YEAR(H26)=2013,$AM$15,IF(YEAR(H26)=2014,$AM$16,IF(YEAR(H26)=2015,$AM$17,IF(YEAR(H26)=2016,$AM$18,IF(YEAR(H26)=2017,$AM$19,IF(YEAR(H26)=2018,$AM$20,0)))))))))))</f>
        <v>566700</v>
      </c>
      <c r="AG26" s="74">
        <f t="shared" ref="AG26" si="15">AE26/AF26</f>
        <v>4683.8616504074107</v>
      </c>
      <c r="AH26" s="76" t="s">
        <v>499</v>
      </c>
      <c r="AI26" s="94" t="s">
        <v>560</v>
      </c>
      <c r="AN26" s="1"/>
    </row>
    <row r="27" spans="2:40" ht="45">
      <c r="B27" s="87" t="s">
        <v>508</v>
      </c>
      <c r="C27" s="85" t="s">
        <v>494</v>
      </c>
      <c r="D27" s="86" t="s">
        <v>495</v>
      </c>
      <c r="E27" s="4" t="s">
        <v>163</v>
      </c>
      <c r="F27" s="10">
        <v>1</v>
      </c>
      <c r="G27" s="4" t="s">
        <v>166</v>
      </c>
      <c r="H27" s="7">
        <v>40451</v>
      </c>
      <c r="I27" s="7">
        <v>40526</v>
      </c>
      <c r="J27" s="39" t="s">
        <v>212</v>
      </c>
      <c r="K27" s="39" t="s">
        <v>212</v>
      </c>
      <c r="L27" s="88" t="s">
        <v>497</v>
      </c>
      <c r="M27" s="39">
        <v>14</v>
      </c>
      <c r="N27" s="11">
        <v>322800</v>
      </c>
      <c r="O27" s="4" t="s">
        <v>166</v>
      </c>
      <c r="P27" s="46">
        <v>0</v>
      </c>
      <c r="Q27" s="11" t="s">
        <v>486</v>
      </c>
      <c r="R27" s="75">
        <v>1.3652</v>
      </c>
      <c r="S27" s="11">
        <v>1799.89</v>
      </c>
      <c r="T27" s="31">
        <f t="shared" si="0"/>
        <v>793187332.47839999</v>
      </c>
      <c r="U27" s="11" t="s">
        <v>212</v>
      </c>
      <c r="V27" s="11" t="s">
        <v>212</v>
      </c>
      <c r="W27" s="39" t="s">
        <v>212</v>
      </c>
      <c r="X27" s="39" t="s">
        <v>212</v>
      </c>
      <c r="Y27" s="39" t="s">
        <v>212</v>
      </c>
      <c r="Z27" s="11" t="s">
        <v>212</v>
      </c>
      <c r="AA27" s="11" t="s">
        <v>212</v>
      </c>
      <c r="AB27" s="11" t="s">
        <v>212</v>
      </c>
      <c r="AC27" s="11" t="s">
        <v>212</v>
      </c>
      <c r="AD27" s="31" t="s">
        <v>212</v>
      </c>
      <c r="AE27" s="31">
        <f t="shared" si="1"/>
        <v>793187332.47839999</v>
      </c>
      <c r="AF27" s="73">
        <f t="shared" ref="AF27" si="16">IF(YEAR(H27)=2008,$AM$10,IF(YEAR(H27)=2009,$AM$11,IF(YEAR(H27)=2010,$AM$12,IF(YEAR(H27)=2011,$AM$13,IF(YEAR(H27)=2012,$AM$14,IF(YEAR(H27)=2013,$AM$15,IF(YEAR(H27)=2014,$AM$16,IF(YEAR(H27)=2015,$AM$17,IF(YEAR(H27)=2016,$AM$18,IF(YEAR(H27)=2017,$AM$19,IF(YEAR(H27)=2018,$AM$20,0)))))))))))</f>
        <v>515000</v>
      </c>
      <c r="AG27" s="74">
        <f t="shared" ref="AG27" si="17">AE27/AF27</f>
        <v>1540.1695776279612</v>
      </c>
      <c r="AH27" s="76" t="s">
        <v>499</v>
      </c>
      <c r="AI27" s="9"/>
      <c r="AN27" s="1"/>
    </row>
    <row r="28" spans="2:40" ht="45">
      <c r="B28" s="87" t="s">
        <v>509</v>
      </c>
      <c r="C28" s="85" t="s">
        <v>494</v>
      </c>
      <c r="D28" s="86" t="s">
        <v>495</v>
      </c>
      <c r="E28" s="4" t="s">
        <v>163</v>
      </c>
      <c r="F28" s="10">
        <v>1</v>
      </c>
      <c r="G28" s="4" t="s">
        <v>166</v>
      </c>
      <c r="H28" s="7">
        <v>40385</v>
      </c>
      <c r="I28" s="7">
        <v>40529</v>
      </c>
      <c r="J28" s="39" t="s">
        <v>212</v>
      </c>
      <c r="K28" s="39" t="s">
        <v>212</v>
      </c>
      <c r="L28" s="88" t="s">
        <v>497</v>
      </c>
      <c r="M28" s="39">
        <v>14</v>
      </c>
      <c r="N28" s="11">
        <v>479000</v>
      </c>
      <c r="O28" s="4" t="s">
        <v>166</v>
      </c>
      <c r="P28" s="46">
        <v>0</v>
      </c>
      <c r="Q28" s="11" t="s">
        <v>486</v>
      </c>
      <c r="R28" s="75">
        <v>1.2936000000000001</v>
      </c>
      <c r="S28" s="11">
        <v>1867.47</v>
      </c>
      <c r="T28" s="31">
        <f t="shared" si="0"/>
        <v>1157148652.9680002</v>
      </c>
      <c r="U28" s="11" t="s">
        <v>212</v>
      </c>
      <c r="V28" s="11" t="s">
        <v>212</v>
      </c>
      <c r="W28" s="39" t="s">
        <v>212</v>
      </c>
      <c r="X28" s="39" t="s">
        <v>212</v>
      </c>
      <c r="Y28" s="39" t="s">
        <v>212</v>
      </c>
      <c r="Z28" s="11" t="s">
        <v>212</v>
      </c>
      <c r="AA28" s="11" t="s">
        <v>212</v>
      </c>
      <c r="AB28" s="11" t="s">
        <v>212</v>
      </c>
      <c r="AC28" s="11" t="s">
        <v>212</v>
      </c>
      <c r="AD28" s="31" t="s">
        <v>212</v>
      </c>
      <c r="AE28" s="31">
        <f t="shared" si="1"/>
        <v>1157148652.9680002</v>
      </c>
      <c r="AF28" s="73">
        <f t="shared" ref="AF28" si="18">IF(YEAR(H28)=2008,$AM$10,IF(YEAR(H28)=2009,$AM$11,IF(YEAR(H28)=2010,$AM$12,IF(YEAR(H28)=2011,$AM$13,IF(YEAR(H28)=2012,$AM$14,IF(YEAR(H28)=2013,$AM$15,IF(YEAR(H28)=2014,$AM$16,IF(YEAR(H28)=2015,$AM$17,IF(YEAR(H28)=2016,$AM$18,IF(YEAR(H28)=2017,$AM$19,IF(YEAR(H28)=2018,$AM$20,0)))))))))))</f>
        <v>515000</v>
      </c>
      <c r="AG28" s="74">
        <f t="shared" ref="AG28" si="19">AE28/AF28</f>
        <v>2246.8905882873792</v>
      </c>
      <c r="AH28" s="76" t="s">
        <v>499</v>
      </c>
      <c r="AI28" s="9"/>
      <c r="AN28" s="1"/>
    </row>
    <row r="29" spans="2:40" ht="45">
      <c r="B29" s="87" t="s">
        <v>510</v>
      </c>
      <c r="C29" s="85" t="s">
        <v>494</v>
      </c>
      <c r="D29" s="86" t="s">
        <v>495</v>
      </c>
      <c r="E29" s="4" t="s">
        <v>163</v>
      </c>
      <c r="F29" s="10">
        <v>1</v>
      </c>
      <c r="G29" s="4" t="s">
        <v>166</v>
      </c>
      <c r="H29" s="7">
        <v>40382</v>
      </c>
      <c r="I29" s="7">
        <v>40522</v>
      </c>
      <c r="J29" s="39" t="s">
        <v>212</v>
      </c>
      <c r="K29" s="39" t="s">
        <v>212</v>
      </c>
      <c r="L29" s="88" t="s">
        <v>497</v>
      </c>
      <c r="M29" s="39">
        <v>14</v>
      </c>
      <c r="N29" s="11">
        <v>434500</v>
      </c>
      <c r="O29" s="4" t="s">
        <v>166</v>
      </c>
      <c r="P29" s="46">
        <v>0</v>
      </c>
      <c r="Q29" s="11" t="s">
        <v>486</v>
      </c>
      <c r="R29" s="75">
        <v>1.2818000000000001</v>
      </c>
      <c r="S29" s="11">
        <v>1864.04</v>
      </c>
      <c r="T29" s="31">
        <f t="shared" si="0"/>
        <v>1038162352.084</v>
      </c>
      <c r="U29" s="11" t="s">
        <v>212</v>
      </c>
      <c r="V29" s="11" t="s">
        <v>212</v>
      </c>
      <c r="W29" s="39" t="s">
        <v>212</v>
      </c>
      <c r="X29" s="39" t="s">
        <v>212</v>
      </c>
      <c r="Y29" s="39" t="s">
        <v>212</v>
      </c>
      <c r="Z29" s="11" t="s">
        <v>212</v>
      </c>
      <c r="AA29" s="11" t="s">
        <v>212</v>
      </c>
      <c r="AB29" s="11" t="s">
        <v>212</v>
      </c>
      <c r="AC29" s="11" t="s">
        <v>212</v>
      </c>
      <c r="AD29" s="31" t="s">
        <v>212</v>
      </c>
      <c r="AE29" s="31">
        <f t="shared" si="1"/>
        <v>1038162352.084</v>
      </c>
      <c r="AF29" s="73">
        <f t="shared" ref="AF29" si="20">IF(YEAR(H29)=2008,$AM$10,IF(YEAR(H29)=2009,$AM$11,IF(YEAR(H29)=2010,$AM$12,IF(YEAR(H29)=2011,$AM$13,IF(YEAR(H29)=2012,$AM$14,IF(YEAR(H29)=2013,$AM$15,IF(YEAR(H29)=2014,$AM$16,IF(YEAR(H29)=2015,$AM$17,IF(YEAR(H29)=2016,$AM$18,IF(YEAR(H29)=2017,$AM$19,IF(YEAR(H29)=2018,$AM$20,0)))))))))))</f>
        <v>515000</v>
      </c>
      <c r="AG29" s="74">
        <f t="shared" ref="AG29" si="21">AE29/AF29</f>
        <v>2015.8492273475729</v>
      </c>
      <c r="AH29" s="76" t="s">
        <v>499</v>
      </c>
      <c r="AI29" s="9"/>
      <c r="AN29" s="1"/>
    </row>
    <row r="30" spans="2:40" ht="45">
      <c r="B30" s="87" t="s">
        <v>511</v>
      </c>
      <c r="C30" s="85" t="s">
        <v>494</v>
      </c>
      <c r="D30" s="86" t="s">
        <v>495</v>
      </c>
      <c r="E30" s="4" t="s">
        <v>163</v>
      </c>
      <c r="F30" s="10">
        <v>1</v>
      </c>
      <c r="G30" s="4" t="s">
        <v>166</v>
      </c>
      <c r="H30" s="7">
        <v>40392</v>
      </c>
      <c r="I30" s="7">
        <v>40553</v>
      </c>
      <c r="J30" s="39" t="s">
        <v>212</v>
      </c>
      <c r="K30" s="39">
        <v>68</v>
      </c>
      <c r="L30" s="39" t="s">
        <v>212</v>
      </c>
      <c r="M30" s="39" t="s">
        <v>212</v>
      </c>
      <c r="N30" s="11">
        <v>257870</v>
      </c>
      <c r="O30" s="4" t="s">
        <v>166</v>
      </c>
      <c r="P30" s="46">
        <v>0</v>
      </c>
      <c r="Q30" s="11" t="s">
        <v>486</v>
      </c>
      <c r="R30" s="75">
        <v>1.3185500000000001</v>
      </c>
      <c r="S30" s="11">
        <v>1842.79</v>
      </c>
      <c r="T30" s="31">
        <f t="shared" si="0"/>
        <v>626575299.26291502</v>
      </c>
      <c r="U30" s="11" t="s">
        <v>212</v>
      </c>
      <c r="V30" s="11" t="s">
        <v>212</v>
      </c>
      <c r="W30" s="39" t="s">
        <v>212</v>
      </c>
      <c r="X30" s="39" t="s">
        <v>212</v>
      </c>
      <c r="Y30" s="39" t="s">
        <v>212</v>
      </c>
      <c r="Z30" s="11" t="s">
        <v>212</v>
      </c>
      <c r="AA30" s="11" t="s">
        <v>212</v>
      </c>
      <c r="AB30" s="11" t="s">
        <v>212</v>
      </c>
      <c r="AC30" s="11" t="s">
        <v>212</v>
      </c>
      <c r="AD30" s="31" t="s">
        <v>212</v>
      </c>
      <c r="AE30" s="31">
        <f t="shared" si="1"/>
        <v>626575299.26291502</v>
      </c>
      <c r="AF30" s="73">
        <f t="shared" ref="AF30" si="22">IF(YEAR(H30)=2008,$AM$10,IF(YEAR(H30)=2009,$AM$11,IF(YEAR(H30)=2010,$AM$12,IF(YEAR(H30)=2011,$AM$13,IF(YEAR(H30)=2012,$AM$14,IF(YEAR(H30)=2013,$AM$15,IF(YEAR(H30)=2014,$AM$16,IF(YEAR(H30)=2015,$AM$17,IF(YEAR(H30)=2016,$AM$18,IF(YEAR(H30)=2017,$AM$19,IF(YEAR(H30)=2018,$AM$20,0)))))))))))</f>
        <v>515000</v>
      </c>
      <c r="AG30" s="74">
        <f t="shared" ref="AG30" si="23">AE30/AF30</f>
        <v>1216.651066529932</v>
      </c>
      <c r="AH30" s="76" t="s">
        <v>499</v>
      </c>
      <c r="AI30" s="9"/>
      <c r="AN30" s="1"/>
    </row>
    <row r="31" spans="2:40" ht="45">
      <c r="B31" s="87" t="s">
        <v>512</v>
      </c>
      <c r="C31" s="85" t="s">
        <v>494</v>
      </c>
      <c r="D31" s="86" t="s">
        <v>495</v>
      </c>
      <c r="E31" s="4" t="s">
        <v>163</v>
      </c>
      <c r="F31" s="10">
        <v>1</v>
      </c>
      <c r="G31" s="4" t="s">
        <v>166</v>
      </c>
      <c r="H31" s="7">
        <v>40392</v>
      </c>
      <c r="I31" s="7">
        <v>40588</v>
      </c>
      <c r="J31" s="39" t="s">
        <v>212</v>
      </c>
      <c r="K31" s="39">
        <v>43</v>
      </c>
      <c r="L31" s="39" t="s">
        <v>212</v>
      </c>
      <c r="M31" s="39" t="s">
        <v>212</v>
      </c>
      <c r="N31" s="11">
        <v>90690</v>
      </c>
      <c r="O31" s="4" t="s">
        <v>166</v>
      </c>
      <c r="P31" s="46">
        <v>0</v>
      </c>
      <c r="Q31" s="11" t="s">
        <v>486</v>
      </c>
      <c r="R31" s="75">
        <v>1.3185500000000001</v>
      </c>
      <c r="S31" s="11">
        <v>1842.79</v>
      </c>
      <c r="T31" s="31">
        <f t="shared" si="0"/>
        <v>220359537.32560501</v>
      </c>
      <c r="U31" s="11" t="s">
        <v>212</v>
      </c>
      <c r="V31" s="11" t="s">
        <v>212</v>
      </c>
      <c r="W31" s="39" t="s">
        <v>212</v>
      </c>
      <c r="X31" s="39" t="s">
        <v>212</v>
      </c>
      <c r="Y31" s="39" t="s">
        <v>212</v>
      </c>
      <c r="Z31" s="11" t="s">
        <v>212</v>
      </c>
      <c r="AA31" s="11" t="s">
        <v>212</v>
      </c>
      <c r="AB31" s="11" t="s">
        <v>212</v>
      </c>
      <c r="AC31" s="11" t="s">
        <v>212</v>
      </c>
      <c r="AD31" s="31" t="s">
        <v>212</v>
      </c>
      <c r="AE31" s="31">
        <f t="shared" si="1"/>
        <v>220359537.32560501</v>
      </c>
      <c r="AF31" s="73">
        <f t="shared" ref="AF31" si="24">IF(YEAR(H31)=2008,$AM$10,IF(YEAR(H31)=2009,$AM$11,IF(YEAR(H31)=2010,$AM$12,IF(YEAR(H31)=2011,$AM$13,IF(YEAR(H31)=2012,$AM$14,IF(YEAR(H31)=2013,$AM$15,IF(YEAR(H31)=2014,$AM$16,IF(YEAR(H31)=2015,$AM$17,IF(YEAR(H31)=2016,$AM$18,IF(YEAR(H31)=2017,$AM$19,IF(YEAR(H31)=2018,$AM$20,0)))))))))))</f>
        <v>515000</v>
      </c>
      <c r="AG31" s="74">
        <f t="shared" ref="AG31" si="25">AE31/AF31</f>
        <v>427.88259674874757</v>
      </c>
      <c r="AH31" s="76" t="s">
        <v>499</v>
      </c>
      <c r="AI31" s="9"/>
      <c r="AN31" s="1"/>
    </row>
    <row r="32" spans="2:40" ht="45">
      <c r="B32" s="87" t="s">
        <v>513</v>
      </c>
      <c r="C32" s="85" t="s">
        <v>494</v>
      </c>
      <c r="D32" s="86" t="s">
        <v>495</v>
      </c>
      <c r="E32" s="4" t="s">
        <v>163</v>
      </c>
      <c r="F32" s="10">
        <v>1</v>
      </c>
      <c r="G32" s="4" t="s">
        <v>166</v>
      </c>
      <c r="H32" s="7">
        <v>40392</v>
      </c>
      <c r="I32" s="7">
        <v>40560</v>
      </c>
      <c r="J32" s="39" t="s">
        <v>212</v>
      </c>
      <c r="K32" s="39">
        <v>46</v>
      </c>
      <c r="L32" s="39" t="s">
        <v>212</v>
      </c>
      <c r="M32" s="39" t="s">
        <v>212</v>
      </c>
      <c r="N32" s="11">
        <v>101045</v>
      </c>
      <c r="O32" s="4" t="s">
        <v>166</v>
      </c>
      <c r="P32" s="46">
        <v>0</v>
      </c>
      <c r="Q32" s="11" t="s">
        <v>486</v>
      </c>
      <c r="R32" s="75">
        <v>1.3185500000000001</v>
      </c>
      <c r="S32" s="11">
        <v>1842.79</v>
      </c>
      <c r="T32" s="31">
        <f t="shared" si="0"/>
        <v>245520227.68845248</v>
      </c>
      <c r="U32" s="11" t="s">
        <v>212</v>
      </c>
      <c r="V32" s="11" t="s">
        <v>212</v>
      </c>
      <c r="W32" s="39" t="s">
        <v>212</v>
      </c>
      <c r="X32" s="39" t="s">
        <v>212</v>
      </c>
      <c r="Y32" s="39" t="s">
        <v>212</v>
      </c>
      <c r="Z32" s="11" t="s">
        <v>212</v>
      </c>
      <c r="AA32" s="11" t="s">
        <v>212</v>
      </c>
      <c r="AB32" s="11" t="s">
        <v>212</v>
      </c>
      <c r="AC32" s="11" t="s">
        <v>212</v>
      </c>
      <c r="AD32" s="31" t="s">
        <v>212</v>
      </c>
      <c r="AE32" s="31">
        <f t="shared" si="1"/>
        <v>245520227.68845248</v>
      </c>
      <c r="AF32" s="73">
        <f t="shared" ref="AF32" si="26">IF(YEAR(H32)=2008,$AM$10,IF(YEAR(H32)=2009,$AM$11,IF(YEAR(H32)=2010,$AM$12,IF(YEAR(H32)=2011,$AM$13,IF(YEAR(H32)=2012,$AM$14,IF(YEAR(H32)=2013,$AM$15,IF(YEAR(H32)=2014,$AM$16,IF(YEAR(H32)=2015,$AM$17,IF(YEAR(H32)=2016,$AM$18,IF(YEAR(H32)=2017,$AM$19,IF(YEAR(H32)=2018,$AM$20,0)))))))))))</f>
        <v>515000</v>
      </c>
      <c r="AG32" s="74">
        <f t="shared" ref="AG32" si="27">AE32/AF32</f>
        <v>476.73830619116984</v>
      </c>
      <c r="AH32" s="76" t="s">
        <v>499</v>
      </c>
      <c r="AI32" s="9"/>
      <c r="AN32" s="1"/>
    </row>
    <row r="33" spans="2:40" ht="45">
      <c r="B33" s="87" t="s">
        <v>514</v>
      </c>
      <c r="C33" s="85" t="s">
        <v>494</v>
      </c>
      <c r="D33" s="86" t="s">
        <v>495</v>
      </c>
      <c r="E33" s="4" t="s">
        <v>163</v>
      </c>
      <c r="F33" s="10">
        <v>1</v>
      </c>
      <c r="G33" s="4" t="s">
        <v>166</v>
      </c>
      <c r="H33" s="7">
        <v>40392</v>
      </c>
      <c r="I33" s="7">
        <v>40560</v>
      </c>
      <c r="J33" s="39" t="s">
        <v>212</v>
      </c>
      <c r="K33" s="39">
        <v>41</v>
      </c>
      <c r="L33" s="39" t="s">
        <v>212</v>
      </c>
      <c r="M33" s="39" t="s">
        <v>212</v>
      </c>
      <c r="N33" s="11">
        <v>101045</v>
      </c>
      <c r="O33" s="4" t="s">
        <v>166</v>
      </c>
      <c r="P33" s="46">
        <v>0</v>
      </c>
      <c r="Q33" s="11" t="s">
        <v>486</v>
      </c>
      <c r="R33" s="75">
        <v>1.3185500000000001</v>
      </c>
      <c r="S33" s="11">
        <v>1842.79</v>
      </c>
      <c r="T33" s="31">
        <f t="shared" si="0"/>
        <v>245520227.68845248</v>
      </c>
      <c r="U33" s="11" t="s">
        <v>212</v>
      </c>
      <c r="V33" s="11" t="s">
        <v>212</v>
      </c>
      <c r="W33" s="39" t="s">
        <v>212</v>
      </c>
      <c r="X33" s="39" t="s">
        <v>212</v>
      </c>
      <c r="Y33" s="39" t="s">
        <v>212</v>
      </c>
      <c r="Z33" s="11" t="s">
        <v>212</v>
      </c>
      <c r="AA33" s="11" t="s">
        <v>212</v>
      </c>
      <c r="AB33" s="11" t="s">
        <v>212</v>
      </c>
      <c r="AC33" s="11" t="s">
        <v>212</v>
      </c>
      <c r="AD33" s="31" t="s">
        <v>212</v>
      </c>
      <c r="AE33" s="31">
        <f t="shared" si="1"/>
        <v>245520227.68845248</v>
      </c>
      <c r="AF33" s="73">
        <f t="shared" ref="AF33:AF35" si="28">IF(YEAR(H33)=2008,$AM$10,IF(YEAR(H33)=2009,$AM$11,IF(YEAR(H33)=2010,$AM$12,IF(YEAR(H33)=2011,$AM$13,IF(YEAR(H33)=2012,$AM$14,IF(YEAR(H33)=2013,$AM$15,IF(YEAR(H33)=2014,$AM$16,IF(YEAR(H33)=2015,$AM$17,IF(YEAR(H33)=2016,$AM$18,IF(YEAR(H33)=2017,$AM$19,IF(YEAR(H33)=2018,$AM$20,0)))))))))))</f>
        <v>515000</v>
      </c>
      <c r="AG33" s="74">
        <f t="shared" ref="AG33:AG35" si="29">AE33/AF33</f>
        <v>476.73830619116984</v>
      </c>
      <c r="AH33" s="76" t="s">
        <v>499</v>
      </c>
      <c r="AI33" s="9"/>
      <c r="AN33" s="1"/>
    </row>
    <row r="34" spans="2:40" ht="45">
      <c r="B34" s="87" t="s">
        <v>515</v>
      </c>
      <c r="C34" s="85" t="s">
        <v>494</v>
      </c>
      <c r="D34" s="86" t="s">
        <v>495</v>
      </c>
      <c r="E34" s="4" t="s">
        <v>163</v>
      </c>
      <c r="F34" s="10">
        <v>1</v>
      </c>
      <c r="G34" s="4" t="s">
        <v>166</v>
      </c>
      <c r="H34" s="7">
        <v>40392</v>
      </c>
      <c r="I34" s="7">
        <v>40613</v>
      </c>
      <c r="J34" s="39" t="s">
        <v>212</v>
      </c>
      <c r="K34" s="39">
        <v>36</v>
      </c>
      <c r="L34" s="39" t="s">
        <v>212</v>
      </c>
      <c r="M34" s="39" t="s">
        <v>212</v>
      </c>
      <c r="N34" s="11">
        <v>101045</v>
      </c>
      <c r="O34" s="4" t="s">
        <v>166</v>
      </c>
      <c r="P34" s="46">
        <v>0</v>
      </c>
      <c r="Q34" s="11" t="s">
        <v>486</v>
      </c>
      <c r="R34" s="75">
        <v>1.3185500000000001</v>
      </c>
      <c r="S34" s="11">
        <v>1842.79</v>
      </c>
      <c r="T34" s="31">
        <f t="shared" si="0"/>
        <v>245520227.68845248</v>
      </c>
      <c r="U34" s="11" t="s">
        <v>212</v>
      </c>
      <c r="V34" s="11" t="s">
        <v>212</v>
      </c>
      <c r="W34" s="39" t="s">
        <v>212</v>
      </c>
      <c r="X34" s="39" t="s">
        <v>212</v>
      </c>
      <c r="Y34" s="39" t="s">
        <v>212</v>
      </c>
      <c r="Z34" s="11" t="s">
        <v>212</v>
      </c>
      <c r="AA34" s="11" t="s">
        <v>212</v>
      </c>
      <c r="AB34" s="11" t="s">
        <v>212</v>
      </c>
      <c r="AC34" s="11" t="s">
        <v>212</v>
      </c>
      <c r="AD34" s="31" t="s">
        <v>212</v>
      </c>
      <c r="AE34" s="31">
        <f t="shared" si="1"/>
        <v>245520227.68845248</v>
      </c>
      <c r="AF34" s="73">
        <f t="shared" si="28"/>
        <v>515000</v>
      </c>
      <c r="AG34" s="74">
        <f t="shared" si="29"/>
        <v>476.73830619116984</v>
      </c>
      <c r="AH34" s="76" t="s">
        <v>499</v>
      </c>
      <c r="AI34" s="9"/>
      <c r="AN34" s="1"/>
    </row>
    <row r="35" spans="2:40">
      <c r="B35" s="87" t="s">
        <v>516</v>
      </c>
      <c r="C35" s="85" t="s">
        <v>517</v>
      </c>
      <c r="D35" s="86" t="s">
        <v>495</v>
      </c>
      <c r="E35" s="4" t="s">
        <v>163</v>
      </c>
      <c r="F35" s="10">
        <v>1</v>
      </c>
      <c r="G35" s="4" t="s">
        <v>166</v>
      </c>
      <c r="H35" s="7">
        <v>41029</v>
      </c>
      <c r="I35" s="7">
        <v>41030</v>
      </c>
      <c r="J35" s="90" t="s">
        <v>518</v>
      </c>
      <c r="K35" s="39">
        <v>50</v>
      </c>
      <c r="L35" s="88" t="s">
        <v>497</v>
      </c>
      <c r="M35" s="39">
        <v>2</v>
      </c>
      <c r="N35" s="11">
        <f>1300785+207750</f>
        <v>1508535</v>
      </c>
      <c r="O35" s="4" t="s">
        <v>167</v>
      </c>
      <c r="P35" s="46">
        <v>1</v>
      </c>
      <c r="Q35" s="11" t="s">
        <v>486</v>
      </c>
      <c r="R35" s="75">
        <v>1.32355</v>
      </c>
      <c r="S35" s="11">
        <v>1761.2</v>
      </c>
      <c r="T35" s="31">
        <f t="shared" si="0"/>
        <v>3516449784.4791002</v>
      </c>
      <c r="U35" s="11" t="s">
        <v>212</v>
      </c>
      <c r="V35" s="11" t="s">
        <v>212</v>
      </c>
      <c r="W35" s="39" t="s">
        <v>212</v>
      </c>
      <c r="X35" s="39" t="s">
        <v>212</v>
      </c>
      <c r="Y35" s="39" t="s">
        <v>212</v>
      </c>
      <c r="Z35" s="11" t="s">
        <v>212</v>
      </c>
      <c r="AA35" s="11" t="s">
        <v>212</v>
      </c>
      <c r="AB35" s="11" t="s">
        <v>212</v>
      </c>
      <c r="AC35" s="11" t="s">
        <v>212</v>
      </c>
      <c r="AD35" s="31" t="s">
        <v>212</v>
      </c>
      <c r="AE35" s="31">
        <f t="shared" si="1"/>
        <v>3516449784.4791002</v>
      </c>
      <c r="AF35" s="73">
        <f t="shared" si="28"/>
        <v>566700</v>
      </c>
      <c r="AG35" s="74">
        <f t="shared" si="29"/>
        <v>6205.1346117506619</v>
      </c>
      <c r="AH35" s="76" t="s">
        <v>519</v>
      </c>
      <c r="AI35" s="95"/>
      <c r="AM35" s="17"/>
      <c r="AN35" s="1"/>
    </row>
    <row r="36" spans="2:40">
      <c r="B36" s="87" t="s">
        <v>520</v>
      </c>
      <c r="C36" s="85" t="s">
        <v>517</v>
      </c>
      <c r="D36" s="86" t="s">
        <v>495</v>
      </c>
      <c r="E36" s="4" t="s">
        <v>163</v>
      </c>
      <c r="F36" s="10">
        <v>1</v>
      </c>
      <c r="G36" s="4" t="s">
        <v>166</v>
      </c>
      <c r="H36" s="7">
        <v>41090</v>
      </c>
      <c r="I36" s="7">
        <v>41091</v>
      </c>
      <c r="J36" s="90" t="s">
        <v>518</v>
      </c>
      <c r="K36" s="39">
        <v>4</v>
      </c>
      <c r="L36" s="39" t="s">
        <v>212</v>
      </c>
      <c r="M36" s="39" t="s">
        <v>212</v>
      </c>
      <c r="N36" s="11">
        <v>118000</v>
      </c>
      <c r="O36" s="4" t="s">
        <v>167</v>
      </c>
      <c r="P36" s="46">
        <v>1</v>
      </c>
      <c r="Q36" s="11" t="s">
        <v>486</v>
      </c>
      <c r="R36" s="75">
        <v>1.26905</v>
      </c>
      <c r="S36" s="11">
        <v>1784.6</v>
      </c>
      <c r="T36" s="31">
        <f t="shared" si="0"/>
        <v>267240102.33999997</v>
      </c>
      <c r="U36" s="11" t="s">
        <v>212</v>
      </c>
      <c r="V36" s="11" t="s">
        <v>212</v>
      </c>
      <c r="W36" s="39" t="s">
        <v>212</v>
      </c>
      <c r="X36" s="39" t="s">
        <v>212</v>
      </c>
      <c r="Y36" s="39" t="s">
        <v>212</v>
      </c>
      <c r="Z36" s="11" t="s">
        <v>212</v>
      </c>
      <c r="AA36" s="11" t="s">
        <v>212</v>
      </c>
      <c r="AB36" s="11" t="s">
        <v>212</v>
      </c>
      <c r="AC36" s="11" t="s">
        <v>212</v>
      </c>
      <c r="AD36" s="31" t="s">
        <v>212</v>
      </c>
      <c r="AE36" s="31">
        <f t="shared" si="1"/>
        <v>267240102.33999997</v>
      </c>
      <c r="AF36" s="73">
        <f t="shared" ref="AF36:AF37" si="30">IF(YEAR(H36)=2008,$AM$10,IF(YEAR(H36)=2009,$AM$11,IF(YEAR(H36)=2010,$AM$12,IF(YEAR(H36)=2011,$AM$13,IF(YEAR(H36)=2012,$AM$14,IF(YEAR(H36)=2013,$AM$15,IF(YEAR(H36)=2014,$AM$16,IF(YEAR(H36)=2015,$AM$17,IF(YEAR(H36)=2016,$AM$18,IF(YEAR(H36)=2017,$AM$19,IF(YEAR(H36)=2018,$AM$20,0)))))))))))</f>
        <v>566700</v>
      </c>
      <c r="AG36" s="74">
        <f t="shared" ref="AG36:AG37" si="31">AE36/AF36</f>
        <v>471.57244104464439</v>
      </c>
      <c r="AH36" s="76" t="s">
        <v>519</v>
      </c>
      <c r="AI36" s="95"/>
      <c r="AM36" s="17"/>
      <c r="AN36" s="1"/>
    </row>
    <row r="37" spans="2:40" ht="79.5" customHeight="1">
      <c r="B37" s="33">
        <v>3</v>
      </c>
      <c r="C37" s="85" t="s">
        <v>521</v>
      </c>
      <c r="D37" s="86" t="s">
        <v>495</v>
      </c>
      <c r="E37" s="4" t="s">
        <v>163</v>
      </c>
      <c r="F37" s="10">
        <v>1</v>
      </c>
      <c r="G37" s="4" t="s">
        <v>166</v>
      </c>
      <c r="H37" s="7">
        <v>41164</v>
      </c>
      <c r="I37" s="7">
        <v>42471</v>
      </c>
      <c r="J37" s="39" t="s">
        <v>212</v>
      </c>
      <c r="K37" s="39" t="s">
        <v>212</v>
      </c>
      <c r="L37" s="39" t="s">
        <v>212</v>
      </c>
      <c r="M37" s="39" t="s">
        <v>212</v>
      </c>
      <c r="N37" s="11" t="s">
        <v>212</v>
      </c>
      <c r="O37" s="4" t="s">
        <v>166</v>
      </c>
      <c r="P37" s="72" t="s">
        <v>212</v>
      </c>
      <c r="Q37" s="11" t="s">
        <v>212</v>
      </c>
      <c r="R37" s="75" t="s">
        <v>212</v>
      </c>
      <c r="S37" s="11" t="s">
        <v>212</v>
      </c>
      <c r="T37" s="31" t="s">
        <v>212</v>
      </c>
      <c r="U37" s="11" t="s">
        <v>212</v>
      </c>
      <c r="V37" s="11" t="s">
        <v>212</v>
      </c>
      <c r="W37" s="39" t="s">
        <v>212</v>
      </c>
      <c r="X37" s="39" t="s">
        <v>212</v>
      </c>
      <c r="Y37" s="39">
        <v>35</v>
      </c>
      <c r="Z37" s="11">
        <f>1254254.86+1433671.88</f>
        <v>2687926.74</v>
      </c>
      <c r="AA37" s="11" t="s">
        <v>486</v>
      </c>
      <c r="AB37" s="75">
        <v>1.2888500000000001</v>
      </c>
      <c r="AC37" s="11">
        <v>1795.4</v>
      </c>
      <c r="AD37" s="31">
        <f>Z37*AB37*AC37</f>
        <v>6219865943.7854958</v>
      </c>
      <c r="AE37" s="31">
        <f t="shared" si="1"/>
        <v>6219865943.7854958</v>
      </c>
      <c r="AF37" s="73">
        <f t="shared" si="30"/>
        <v>566700</v>
      </c>
      <c r="AG37" s="74">
        <f t="shared" si="31"/>
        <v>10975.588395598194</v>
      </c>
      <c r="AH37" s="76" t="s">
        <v>522</v>
      </c>
      <c r="AI37" s="94" t="s">
        <v>561</v>
      </c>
      <c r="AM37" s="17"/>
      <c r="AN37" s="1"/>
    </row>
    <row r="38" spans="2:40">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1"/>
      <c r="AM38" s="1"/>
      <c r="AN38" s="1"/>
    </row>
    <row r="39" spans="2:40" s="1" customFormat="1"/>
    <row r="40" spans="2:40" s="1" customFormat="1"/>
    <row r="41" spans="2:40" s="1" customFormat="1"/>
    <row r="42" spans="2:40" s="1" customFormat="1"/>
    <row r="43" spans="2:40" s="1" customFormat="1"/>
    <row r="44" spans="2:40" s="1" customFormat="1"/>
    <row r="45" spans="2:40" s="1" customFormat="1"/>
    <row r="46" spans="2:40" s="1" customFormat="1">
      <c r="AI46" s="18"/>
    </row>
    <row r="47" spans="2:40" s="1" customFormat="1"/>
    <row r="48" spans="2:40"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sheetData>
  <mergeCells count="31">
    <mergeCell ref="B2:AI3"/>
    <mergeCell ref="E18:F18"/>
    <mergeCell ref="K9:L9"/>
    <mergeCell ref="K10:L10"/>
    <mergeCell ref="K12:L12"/>
    <mergeCell ref="B16:AI16"/>
    <mergeCell ref="B17:AI17"/>
    <mergeCell ref="J18:T18"/>
    <mergeCell ref="U18:X18"/>
    <mergeCell ref="AI18:AI19"/>
    <mergeCell ref="AH18:AH19"/>
    <mergeCell ref="AG18:AG19"/>
    <mergeCell ref="AF18:AF19"/>
    <mergeCell ref="C18:C19"/>
    <mergeCell ref="D18:D19"/>
    <mergeCell ref="B18:B19"/>
    <mergeCell ref="AE18:AE19"/>
    <mergeCell ref="B9:C9"/>
    <mergeCell ref="B5:C5"/>
    <mergeCell ref="D5:E5"/>
    <mergeCell ref="B8:D8"/>
    <mergeCell ref="Y18:AD18"/>
    <mergeCell ref="K8:N8"/>
    <mergeCell ref="G18:G19"/>
    <mergeCell ref="H18:H19"/>
    <mergeCell ref="I18:I19"/>
    <mergeCell ref="K11:L11"/>
    <mergeCell ref="F8:I8"/>
    <mergeCell ref="B10:C10"/>
    <mergeCell ref="B11:C11"/>
    <mergeCell ref="B12:C12"/>
  </mergeCells>
  <dataValidations count="3">
    <dataValidation type="list" allowBlank="1" showInputMessage="1" showErrorMessage="1" sqref="E20:E37">
      <formula1>$AM$1:$AM$3</formula1>
    </dataValidation>
    <dataValidation type="list" allowBlank="1" showInputMessage="1" showErrorMessage="1" sqref="O20:O37 G20:G37">
      <formula1>$AM$7:$AM$9</formula1>
    </dataValidation>
    <dataValidation type="list" allowBlank="1" showInputMessage="1" showErrorMessage="1" sqref="P20:P36">
      <formula1>$AN$1:$AN$9</formula1>
    </dataValidation>
  </dataValidations>
  <pageMargins left="0.11811023622047245" right="0.11811023622047245" top="1.3385826771653544" bottom="0.15748031496062992" header="0.31496062992125984" footer="0.31496062992125984"/>
  <pageSetup scale="36" orientation="landscape" r:id="rId1"/>
  <colBreaks count="1" manualBreakCount="1">
    <brk id="20" max="23" man="1"/>
  </colBreaks>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dimension ref="A1:G20"/>
  <sheetViews>
    <sheetView workbookViewId="0">
      <selection sqref="A1:G1"/>
    </sheetView>
  </sheetViews>
  <sheetFormatPr baseColWidth="10" defaultColWidth="11.42578125" defaultRowHeight="12.75"/>
  <cols>
    <col min="1" max="1" width="11.42578125" style="12"/>
    <col min="2" max="2" width="24" style="12" customWidth="1"/>
    <col min="3" max="4" width="28.140625" style="12" customWidth="1"/>
    <col min="5" max="16384" width="11.42578125" style="12"/>
  </cols>
  <sheetData>
    <row r="1" spans="1:7" ht="13.5" customHeight="1" thickBot="1">
      <c r="A1" s="185" t="s">
        <v>7</v>
      </c>
      <c r="B1" s="185"/>
      <c r="C1" s="185"/>
      <c r="D1" s="185"/>
      <c r="E1" s="185"/>
      <c r="F1" s="185"/>
      <c r="G1" s="185"/>
    </row>
    <row r="2" spans="1:7" ht="13.5" customHeight="1" thickBot="1">
      <c r="A2" s="189" t="s">
        <v>59</v>
      </c>
      <c r="B2" s="189"/>
      <c r="C2" s="189"/>
      <c r="D2" s="78" t="s">
        <v>492</v>
      </c>
      <c r="E2" s="185" t="s">
        <v>278</v>
      </c>
      <c r="F2" s="185"/>
      <c r="G2" s="185"/>
    </row>
    <row r="3" spans="1:7" ht="25.5" customHeight="1" thickBot="1">
      <c r="A3" s="185" t="s">
        <v>64</v>
      </c>
      <c r="B3" s="185"/>
      <c r="C3" s="185" t="s">
        <v>71</v>
      </c>
      <c r="D3" s="185"/>
      <c r="E3" s="21" t="s">
        <v>154</v>
      </c>
      <c r="F3" s="21" t="s">
        <v>155</v>
      </c>
      <c r="G3" s="21" t="s">
        <v>0</v>
      </c>
    </row>
    <row r="4" spans="1:7" ht="13.5" thickBot="1">
      <c r="A4" s="222">
        <v>1</v>
      </c>
      <c r="B4" s="212" t="s">
        <v>45</v>
      </c>
      <c r="C4" s="223" t="s">
        <v>424</v>
      </c>
      <c r="D4" s="223"/>
      <c r="E4" s="237" t="s">
        <v>212</v>
      </c>
      <c r="F4" s="238"/>
      <c r="G4" s="239"/>
    </row>
    <row r="5" spans="1:7" ht="13.5" thickBot="1">
      <c r="A5" s="222"/>
      <c r="B5" s="212"/>
      <c r="C5" s="223" t="s">
        <v>425</v>
      </c>
      <c r="D5" s="223"/>
      <c r="E5" s="240"/>
      <c r="F5" s="241"/>
      <c r="G5" s="242"/>
    </row>
    <row r="6" spans="1:7" ht="13.5" thickBot="1">
      <c r="A6" s="222"/>
      <c r="B6" s="212"/>
      <c r="C6" s="223" t="s">
        <v>426</v>
      </c>
      <c r="D6" s="223"/>
      <c r="E6" s="240"/>
      <c r="F6" s="241"/>
      <c r="G6" s="242"/>
    </row>
    <row r="7" spans="1:7" ht="13.5" thickBot="1">
      <c r="A7" s="222"/>
      <c r="B7" s="212"/>
      <c r="C7" s="223" t="s">
        <v>427</v>
      </c>
      <c r="D7" s="223"/>
      <c r="E7" s="240"/>
      <c r="F7" s="241"/>
      <c r="G7" s="242"/>
    </row>
    <row r="8" spans="1:7" ht="13.5" thickBot="1">
      <c r="A8" s="222"/>
      <c r="B8" s="212"/>
      <c r="C8" s="223" t="s">
        <v>428</v>
      </c>
      <c r="D8" s="223"/>
      <c r="E8" s="240"/>
      <c r="F8" s="241"/>
      <c r="G8" s="242"/>
    </row>
    <row r="9" spans="1:7" ht="13.5" thickBot="1">
      <c r="A9" s="222"/>
      <c r="B9" s="212"/>
      <c r="C9" s="223" t="s">
        <v>429</v>
      </c>
      <c r="D9" s="223"/>
      <c r="E9" s="240"/>
      <c r="F9" s="241"/>
      <c r="G9" s="242"/>
    </row>
    <row r="10" spans="1:7" ht="13.5" thickBot="1">
      <c r="A10" s="222"/>
      <c r="B10" s="212"/>
      <c r="C10" s="223" t="s">
        <v>430</v>
      </c>
      <c r="D10" s="223"/>
      <c r="E10" s="240"/>
      <c r="F10" s="241"/>
      <c r="G10" s="242"/>
    </row>
    <row r="11" spans="1:7" ht="28.5" customHeight="1" thickBot="1">
      <c r="A11" s="222"/>
      <c r="B11" s="212"/>
      <c r="C11" s="223" t="s">
        <v>431</v>
      </c>
      <c r="D11" s="223"/>
      <c r="E11" s="240"/>
      <c r="F11" s="241"/>
      <c r="G11" s="242"/>
    </row>
    <row r="12" spans="1:7" ht="13.5" thickBot="1">
      <c r="A12" s="222"/>
      <c r="B12" s="212"/>
      <c r="C12" s="223" t="s">
        <v>432</v>
      </c>
      <c r="D12" s="223"/>
      <c r="E12" s="240"/>
      <c r="F12" s="241"/>
      <c r="G12" s="242"/>
    </row>
    <row r="13" spans="1:7" ht="13.5" thickBot="1">
      <c r="A13" s="222"/>
      <c r="B13" s="212"/>
      <c r="C13" s="223" t="s">
        <v>433</v>
      </c>
      <c r="D13" s="223"/>
      <c r="E13" s="240"/>
      <c r="F13" s="241"/>
      <c r="G13" s="242"/>
    </row>
    <row r="14" spans="1:7" ht="13.5" thickBot="1">
      <c r="A14" s="222"/>
      <c r="B14" s="212"/>
      <c r="C14" s="223" t="s">
        <v>434</v>
      </c>
      <c r="D14" s="223"/>
      <c r="E14" s="240"/>
      <c r="F14" s="241"/>
      <c r="G14" s="242"/>
    </row>
    <row r="15" spans="1:7" ht="13.5" thickBot="1">
      <c r="A15" s="222"/>
      <c r="B15" s="212"/>
      <c r="C15" s="223" t="s">
        <v>435</v>
      </c>
      <c r="D15" s="223"/>
      <c r="E15" s="240"/>
      <c r="F15" s="241"/>
      <c r="G15" s="242"/>
    </row>
    <row r="16" spans="1:7" ht="27" customHeight="1" thickBot="1">
      <c r="A16" s="222"/>
      <c r="B16" s="212"/>
      <c r="C16" s="223" t="s">
        <v>436</v>
      </c>
      <c r="D16" s="223"/>
      <c r="E16" s="240"/>
      <c r="F16" s="241"/>
      <c r="G16" s="242"/>
    </row>
    <row r="17" spans="1:7" ht="41.25" customHeight="1" thickBot="1">
      <c r="A17" s="222"/>
      <c r="B17" s="212"/>
      <c r="C17" s="223" t="s">
        <v>437</v>
      </c>
      <c r="D17" s="223"/>
      <c r="E17" s="240"/>
      <c r="F17" s="241"/>
      <c r="G17" s="242"/>
    </row>
    <row r="18" spans="1:7" ht="13.5" thickBot="1">
      <c r="A18" s="222"/>
      <c r="B18" s="212"/>
      <c r="C18" s="223" t="s">
        <v>438</v>
      </c>
      <c r="D18" s="223"/>
      <c r="E18" s="240"/>
      <c r="F18" s="241"/>
      <c r="G18" s="242"/>
    </row>
    <row r="19" spans="1:7" ht="13.5" thickBot="1">
      <c r="A19" s="222">
        <v>2</v>
      </c>
      <c r="B19" s="212" t="s">
        <v>44</v>
      </c>
      <c r="C19" s="223" t="s">
        <v>410</v>
      </c>
      <c r="D19" s="223"/>
      <c r="E19" s="240"/>
      <c r="F19" s="241"/>
      <c r="G19" s="242"/>
    </row>
    <row r="20" spans="1:7" ht="13.5" thickBot="1">
      <c r="A20" s="222"/>
      <c r="B20" s="212"/>
      <c r="C20" s="223" t="s">
        <v>296</v>
      </c>
      <c r="D20" s="223"/>
      <c r="E20" s="243"/>
      <c r="F20" s="244"/>
      <c r="G20" s="245"/>
    </row>
  </sheetData>
  <mergeCells count="27">
    <mergeCell ref="C4:D4"/>
    <mergeCell ref="C5:D5"/>
    <mergeCell ref="A1:G1"/>
    <mergeCell ref="C7:D7"/>
    <mergeCell ref="C8:D8"/>
    <mergeCell ref="C3:D3"/>
    <mergeCell ref="C10:D10"/>
    <mergeCell ref="C11:D11"/>
    <mergeCell ref="C12:D12"/>
    <mergeCell ref="C13:D13"/>
    <mergeCell ref="C6:D6"/>
    <mergeCell ref="A19:A20"/>
    <mergeCell ref="B19:B20"/>
    <mergeCell ref="C19:D19"/>
    <mergeCell ref="C20:D20"/>
    <mergeCell ref="E2:G2"/>
    <mergeCell ref="C14:D14"/>
    <mergeCell ref="C15:D15"/>
    <mergeCell ref="C16:D16"/>
    <mergeCell ref="C17:D17"/>
    <mergeCell ref="C18:D18"/>
    <mergeCell ref="E4:G20"/>
    <mergeCell ref="A2:C2"/>
    <mergeCell ref="A3:B3"/>
    <mergeCell ref="A4:A18"/>
    <mergeCell ref="B4:B18"/>
    <mergeCell ref="C9:D9"/>
  </mergeCells>
  <pageMargins left="0.7" right="0.7" top="0.75" bottom="0.75" header="0.3" footer="0.3"/>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dimension ref="A1:G7"/>
  <sheetViews>
    <sheetView workbookViewId="0">
      <selection sqref="A1:G1"/>
    </sheetView>
  </sheetViews>
  <sheetFormatPr baseColWidth="10" defaultColWidth="11.42578125" defaultRowHeight="12.75"/>
  <cols>
    <col min="1" max="1" width="11.42578125" style="12"/>
    <col min="2" max="2" width="24.7109375" style="12" customWidth="1"/>
    <col min="3" max="4" width="19.85546875" style="12" customWidth="1"/>
    <col min="5" max="16384" width="11.42578125" style="12"/>
  </cols>
  <sheetData>
    <row r="1" spans="1:7" ht="15.75" customHeight="1" thickBot="1">
      <c r="A1" s="185" t="s">
        <v>144</v>
      </c>
      <c r="B1" s="185"/>
      <c r="C1" s="185"/>
      <c r="D1" s="185"/>
      <c r="E1" s="185"/>
      <c r="F1" s="185"/>
      <c r="G1" s="185"/>
    </row>
    <row r="2" spans="1:7" ht="13.5" thickBot="1">
      <c r="A2" s="189" t="s">
        <v>59</v>
      </c>
      <c r="B2" s="189"/>
      <c r="C2" s="189"/>
      <c r="D2" s="79" t="s">
        <v>558</v>
      </c>
      <c r="E2" s="185" t="s">
        <v>278</v>
      </c>
      <c r="F2" s="185"/>
      <c r="G2" s="185"/>
    </row>
    <row r="3" spans="1:7" ht="25.5" customHeight="1" thickBot="1">
      <c r="A3" s="185" t="s">
        <v>64</v>
      </c>
      <c r="B3" s="185"/>
      <c r="C3" s="185" t="s">
        <v>71</v>
      </c>
      <c r="D3" s="185"/>
      <c r="E3" s="21" t="s">
        <v>154</v>
      </c>
      <c r="F3" s="21" t="s">
        <v>155</v>
      </c>
      <c r="G3" s="21" t="s">
        <v>0</v>
      </c>
    </row>
    <row r="4" spans="1:7" ht="15.75" customHeight="1" thickBot="1">
      <c r="A4" s="26">
        <v>1</v>
      </c>
      <c r="B4" s="30" t="s">
        <v>145</v>
      </c>
      <c r="C4" s="267" t="s">
        <v>439</v>
      </c>
      <c r="D4" s="267"/>
      <c r="E4" s="216" t="s">
        <v>212</v>
      </c>
      <c r="F4" s="217"/>
      <c r="G4" s="218"/>
    </row>
    <row r="5" spans="1:7" ht="15.75" customHeight="1" thickBot="1">
      <c r="A5" s="26">
        <v>2</v>
      </c>
      <c r="B5" s="30" t="s">
        <v>146</v>
      </c>
      <c r="C5" s="267" t="s">
        <v>440</v>
      </c>
      <c r="D5" s="267"/>
      <c r="E5" s="229"/>
      <c r="F5" s="230"/>
      <c r="G5" s="231"/>
    </row>
    <row r="6" spans="1:7" ht="15.75" customHeight="1" thickBot="1">
      <c r="A6" s="26">
        <v>3</v>
      </c>
      <c r="B6" s="30" t="s">
        <v>147</v>
      </c>
      <c r="C6" s="267" t="s">
        <v>441</v>
      </c>
      <c r="D6" s="267"/>
      <c r="E6" s="229"/>
      <c r="F6" s="230"/>
      <c r="G6" s="231"/>
    </row>
    <row r="7" spans="1:7" ht="15.75" customHeight="1" thickBot="1">
      <c r="A7" s="26">
        <v>4</v>
      </c>
      <c r="B7" s="30" t="s">
        <v>25</v>
      </c>
      <c r="C7" s="267" t="s">
        <v>376</v>
      </c>
      <c r="D7" s="267"/>
      <c r="E7" s="219"/>
      <c r="F7" s="220"/>
      <c r="G7" s="221"/>
    </row>
  </sheetData>
  <mergeCells count="10">
    <mergeCell ref="A1:G1"/>
    <mergeCell ref="C7:D7"/>
    <mergeCell ref="E2:G2"/>
    <mergeCell ref="E4:G7"/>
    <mergeCell ref="C6:D6"/>
    <mergeCell ref="A2:C2"/>
    <mergeCell ref="A3:B3"/>
    <mergeCell ref="C3:D3"/>
    <mergeCell ref="C4:D4"/>
    <mergeCell ref="C5:D5"/>
  </mergeCells>
  <pageMargins left="0.7" right="0.7" top="0.75" bottom="0.75" header="0.3" footer="0.3"/>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dimension ref="A1:O26"/>
  <sheetViews>
    <sheetView zoomScale="80" zoomScaleNormal="80" zoomScalePageLayoutView="80" workbookViewId="0">
      <selection sqref="A1:I1"/>
    </sheetView>
  </sheetViews>
  <sheetFormatPr baseColWidth="10" defaultColWidth="11.42578125" defaultRowHeight="12.75"/>
  <cols>
    <col min="1" max="1" width="4.7109375" style="12" customWidth="1"/>
    <col min="2" max="2" width="17.28515625" style="12" customWidth="1"/>
    <col min="3" max="3" width="41" style="12" customWidth="1"/>
    <col min="4" max="4" width="14.28515625" style="12" customWidth="1"/>
    <col min="5" max="6" width="15.85546875" style="12" customWidth="1"/>
    <col min="7" max="8" width="15.85546875" style="13" customWidth="1"/>
    <col min="9" max="9" width="20.85546875" style="16" customWidth="1"/>
    <col min="10" max="15" width="16.7109375" style="15" customWidth="1"/>
    <col min="16" max="16384" width="11.42578125" style="12"/>
  </cols>
  <sheetData>
    <row r="1" spans="1:9" ht="27" customHeight="1" thickBot="1">
      <c r="A1" s="268" t="s">
        <v>8</v>
      </c>
      <c r="B1" s="268"/>
      <c r="C1" s="268"/>
      <c r="D1" s="268"/>
      <c r="E1" s="268"/>
      <c r="F1" s="268"/>
      <c r="G1" s="268"/>
      <c r="H1" s="268"/>
      <c r="I1" s="268"/>
    </row>
    <row r="2" spans="1:9" ht="50.25" customHeight="1" thickBot="1">
      <c r="A2" s="268" t="s">
        <v>48</v>
      </c>
      <c r="B2" s="268"/>
      <c r="C2" s="64" t="s">
        <v>55</v>
      </c>
      <c r="D2" s="268" t="s">
        <v>3</v>
      </c>
      <c r="E2" s="268"/>
      <c r="F2" s="54" t="s">
        <v>485</v>
      </c>
      <c r="G2" s="65" t="s">
        <v>9</v>
      </c>
      <c r="H2" s="65" t="s">
        <v>205</v>
      </c>
      <c r="I2" s="65" t="s">
        <v>0</v>
      </c>
    </row>
    <row r="3" spans="1:9" ht="18" customHeight="1" thickBot="1">
      <c r="A3" s="269">
        <v>1</v>
      </c>
      <c r="B3" s="270" t="s">
        <v>469</v>
      </c>
      <c r="C3" s="64" t="s">
        <v>476</v>
      </c>
      <c r="D3" s="268" t="s">
        <v>471</v>
      </c>
      <c r="E3" s="268"/>
      <c r="F3" s="268"/>
      <c r="G3" s="268"/>
      <c r="H3" s="268"/>
      <c r="I3" s="268"/>
    </row>
    <row r="4" spans="1:9" ht="19.5" customHeight="1" thickBot="1">
      <c r="A4" s="269"/>
      <c r="B4" s="270"/>
      <c r="C4" s="70" t="s">
        <v>477</v>
      </c>
      <c r="D4" s="271">
        <v>292</v>
      </c>
      <c r="E4" s="271"/>
      <c r="F4" s="67" t="s">
        <v>167</v>
      </c>
      <c r="G4" s="272">
        <v>0</v>
      </c>
      <c r="H4" s="273" t="s">
        <v>567</v>
      </c>
      <c r="I4" s="274">
        <v>262</v>
      </c>
    </row>
    <row r="5" spans="1:9" ht="19.5" customHeight="1" thickBot="1">
      <c r="A5" s="269"/>
      <c r="B5" s="270"/>
      <c r="C5" s="66" t="s">
        <v>478</v>
      </c>
      <c r="D5" s="271">
        <v>265</v>
      </c>
      <c r="E5" s="271"/>
      <c r="F5" s="67" t="s">
        <v>167</v>
      </c>
      <c r="G5" s="272"/>
      <c r="H5" s="273"/>
      <c r="I5" s="274"/>
    </row>
    <row r="6" spans="1:9" ht="19.5" customHeight="1" thickBot="1">
      <c r="A6" s="269"/>
      <c r="B6" s="270"/>
      <c r="C6" s="66" t="s">
        <v>479</v>
      </c>
      <c r="D6" s="271">
        <v>93</v>
      </c>
      <c r="E6" s="271"/>
      <c r="F6" s="67" t="s">
        <v>167</v>
      </c>
      <c r="G6" s="272"/>
      <c r="H6" s="273"/>
      <c r="I6" s="274"/>
    </row>
    <row r="7" spans="1:9" ht="18" customHeight="1" thickBot="1">
      <c r="A7" s="269">
        <v>2</v>
      </c>
      <c r="B7" s="270" t="s">
        <v>46</v>
      </c>
      <c r="C7" s="275" t="s">
        <v>4</v>
      </c>
      <c r="D7" s="276"/>
      <c r="E7" s="276"/>
      <c r="F7" s="276"/>
      <c r="G7" s="276"/>
      <c r="H7" s="276"/>
      <c r="I7" s="277"/>
    </row>
    <row r="8" spans="1:9" ht="21.75" customHeight="1" thickBot="1">
      <c r="A8" s="269"/>
      <c r="B8" s="270"/>
      <c r="C8" s="66" t="s">
        <v>149</v>
      </c>
      <c r="D8" s="271">
        <v>25</v>
      </c>
      <c r="E8" s="271"/>
      <c r="F8" s="67"/>
      <c r="G8" s="272">
        <v>0</v>
      </c>
      <c r="H8" s="273" t="s">
        <v>567</v>
      </c>
      <c r="I8" s="274">
        <v>263</v>
      </c>
    </row>
    <row r="9" spans="1:9" ht="21.75" customHeight="1" thickBot="1">
      <c r="A9" s="269"/>
      <c r="B9" s="270"/>
      <c r="C9" s="66" t="s">
        <v>150</v>
      </c>
      <c r="D9" s="271">
        <v>50</v>
      </c>
      <c r="E9" s="271"/>
      <c r="F9" s="67"/>
      <c r="G9" s="272"/>
      <c r="H9" s="273"/>
      <c r="I9" s="274"/>
    </row>
    <row r="10" spans="1:9" ht="21.75" customHeight="1" thickBot="1">
      <c r="A10" s="269"/>
      <c r="B10" s="270"/>
      <c r="C10" s="66" t="s">
        <v>151</v>
      </c>
      <c r="D10" s="271">
        <v>100</v>
      </c>
      <c r="E10" s="271"/>
      <c r="F10" s="67" t="s">
        <v>166</v>
      </c>
      <c r="G10" s="272"/>
      <c r="H10" s="273"/>
      <c r="I10" s="274"/>
    </row>
    <row r="11" spans="1:9" ht="57.75" customHeight="1" thickBot="1">
      <c r="A11" s="283" t="s">
        <v>10</v>
      </c>
      <c r="B11" s="283"/>
      <c r="C11" s="283"/>
      <c r="D11" s="275" t="s">
        <v>475</v>
      </c>
      <c r="E11" s="277"/>
      <c r="F11" s="68"/>
      <c r="G11" s="99">
        <f>SUM(G4,G8)</f>
        <v>0</v>
      </c>
      <c r="H11" s="100" t="s">
        <v>567</v>
      </c>
      <c r="I11" s="69"/>
    </row>
    <row r="12" spans="1:9">
      <c r="A12" s="278"/>
      <c r="B12" s="278"/>
      <c r="C12" s="278"/>
      <c r="D12" s="278"/>
      <c r="E12" s="278"/>
      <c r="F12" s="278"/>
      <c r="G12" s="278"/>
      <c r="H12" s="278"/>
      <c r="I12" s="278"/>
    </row>
    <row r="13" spans="1:9" ht="13.5" thickBot="1">
      <c r="A13" s="278"/>
      <c r="B13" s="278"/>
      <c r="C13" s="278"/>
      <c r="D13" s="278"/>
      <c r="E13" s="278"/>
      <c r="F13" s="278"/>
      <c r="G13" s="278"/>
      <c r="H13" s="278"/>
      <c r="I13" s="278"/>
    </row>
    <row r="14" spans="1:9" ht="13.5" thickBot="1">
      <c r="A14" s="279" t="s">
        <v>202</v>
      </c>
      <c r="B14" s="279"/>
      <c r="C14" s="279"/>
      <c r="D14" s="279"/>
      <c r="E14" s="279"/>
      <c r="F14" s="279"/>
      <c r="G14" s="279"/>
      <c r="H14" s="279"/>
      <c r="I14" s="279"/>
    </row>
    <row r="15" spans="1:9" ht="45.75" thickBot="1">
      <c r="A15" s="21" t="s">
        <v>189</v>
      </c>
      <c r="B15" s="279" t="s">
        <v>190</v>
      </c>
      <c r="C15" s="279"/>
      <c r="D15" s="83" t="s">
        <v>152</v>
      </c>
      <c r="E15" s="83" t="s">
        <v>203</v>
      </c>
      <c r="F15" s="83" t="s">
        <v>204</v>
      </c>
      <c r="G15" s="83" t="s">
        <v>205</v>
      </c>
      <c r="H15" s="83" t="s">
        <v>0</v>
      </c>
      <c r="I15" s="83" t="s">
        <v>6</v>
      </c>
    </row>
    <row r="16" spans="1:9" ht="15.75" thickBot="1">
      <c r="A16" s="49">
        <v>1</v>
      </c>
      <c r="B16" s="186" t="s">
        <v>191</v>
      </c>
      <c r="C16" s="186"/>
      <c r="D16" s="84" t="str">
        <f>'TRANSMISORES (IA 26)'!E2</f>
        <v>SyES srl</v>
      </c>
      <c r="E16" s="84" t="s">
        <v>523</v>
      </c>
      <c r="F16" s="84">
        <v>4</v>
      </c>
      <c r="G16" s="280" t="s">
        <v>568</v>
      </c>
      <c r="H16" s="84">
        <v>209</v>
      </c>
      <c r="I16" s="97"/>
    </row>
    <row r="17" spans="1:9" ht="15.75" thickBot="1">
      <c r="A17" s="49">
        <v>2</v>
      </c>
      <c r="B17" s="186" t="s">
        <v>192</v>
      </c>
      <c r="C17" s="186"/>
      <c r="D17" s="84" t="str">
        <f>'GPS (IA 26)'!D2:E2</f>
        <v>SyES srl</v>
      </c>
      <c r="E17" s="84" t="s">
        <v>523</v>
      </c>
      <c r="F17" s="84">
        <v>4</v>
      </c>
      <c r="G17" s="281"/>
      <c r="H17" s="84">
        <v>209</v>
      </c>
      <c r="I17" s="97"/>
    </row>
    <row r="18" spans="1:9" ht="15.75" thickBot="1">
      <c r="A18" s="49">
        <v>3</v>
      </c>
      <c r="B18" s="186" t="s">
        <v>193</v>
      </c>
      <c r="C18" s="186"/>
      <c r="D18" s="84" t="str">
        <f>'FILTROS (IA 26)'!D2</f>
        <v>COM-TECH</v>
      </c>
      <c r="E18" s="84" t="s">
        <v>534</v>
      </c>
      <c r="F18" s="84">
        <v>4</v>
      </c>
      <c r="G18" s="281"/>
      <c r="H18" s="84">
        <v>222</v>
      </c>
      <c r="I18" s="97"/>
    </row>
    <row r="19" spans="1:9" ht="15.75" thickBot="1">
      <c r="A19" s="49">
        <v>4</v>
      </c>
      <c r="B19" s="186" t="s">
        <v>194</v>
      </c>
      <c r="C19" s="186"/>
      <c r="D19" s="84" t="str">
        <f>'COMB (IA 26)'!D2</f>
        <v>COM-TECH</v>
      </c>
      <c r="E19" s="84" t="s">
        <v>534</v>
      </c>
      <c r="F19" s="84">
        <v>4</v>
      </c>
      <c r="G19" s="281"/>
      <c r="H19" s="84">
        <v>222</v>
      </c>
      <c r="I19" s="97"/>
    </row>
    <row r="20" spans="1:9" ht="30.75" thickBot="1">
      <c r="A20" s="49">
        <v>5</v>
      </c>
      <c r="B20" s="186" t="s">
        <v>195</v>
      </c>
      <c r="C20" s="186"/>
      <c r="D20" s="84" t="str">
        <f>'CARGA FANT (IA 26)'!D2</f>
        <v>COM-TECH, DICONEX</v>
      </c>
      <c r="E20" s="84" t="s">
        <v>534</v>
      </c>
      <c r="F20" s="84">
        <v>4</v>
      </c>
      <c r="G20" s="281"/>
      <c r="H20" s="84">
        <v>222</v>
      </c>
      <c r="I20" s="97"/>
    </row>
    <row r="21" spans="1:9" ht="15" customHeight="1" thickBot="1">
      <c r="A21" s="49">
        <v>6</v>
      </c>
      <c r="B21" s="186" t="s">
        <v>196</v>
      </c>
      <c r="C21" s="186"/>
      <c r="D21" s="84" t="str">
        <f>'CONM COAXIAL Tx (IA 26)'!D2</f>
        <v>COMTECH / SPINNER</v>
      </c>
      <c r="E21" s="98"/>
      <c r="F21" s="84">
        <v>0</v>
      </c>
      <c r="G21" s="281"/>
      <c r="H21" s="98"/>
      <c r="I21" s="97" t="s">
        <v>565</v>
      </c>
    </row>
    <row r="22" spans="1:9" ht="15" customHeight="1" thickBot="1">
      <c r="A22" s="49">
        <v>7</v>
      </c>
      <c r="B22" s="186" t="s">
        <v>197</v>
      </c>
      <c r="C22" s="186"/>
      <c r="D22" s="84" t="str">
        <f>'CONMU ANTENAS (IA 26)'!D2</f>
        <v>COM-TECH</v>
      </c>
      <c r="E22" s="84" t="s">
        <v>534</v>
      </c>
      <c r="F22" s="84">
        <v>4</v>
      </c>
      <c r="G22" s="281"/>
      <c r="H22" s="84">
        <v>222</v>
      </c>
      <c r="I22" s="97"/>
    </row>
    <row r="23" spans="1:9" ht="15.75" thickBot="1">
      <c r="A23" s="49">
        <v>8</v>
      </c>
      <c r="B23" s="186" t="s">
        <v>198</v>
      </c>
      <c r="C23" s="186"/>
      <c r="D23" s="84" t="str">
        <f>'ELEM. COMPLEMEN. (IA 26)'!D2</f>
        <v>COM-TECH</v>
      </c>
      <c r="E23" s="84" t="s">
        <v>534</v>
      </c>
      <c r="F23" s="84">
        <v>4</v>
      </c>
      <c r="G23" s="281"/>
      <c r="H23" s="84">
        <v>222</v>
      </c>
      <c r="I23" s="97"/>
    </row>
    <row r="24" spans="1:9" ht="30.75" thickBot="1">
      <c r="A24" s="49">
        <v>9</v>
      </c>
      <c r="B24" s="186" t="s">
        <v>199</v>
      </c>
      <c r="C24" s="186"/>
      <c r="D24" s="84" t="str">
        <f>'ELEM. COMPLEMEN. (IA 26)'!D64</f>
        <v>ANDREW - EUPEN</v>
      </c>
      <c r="E24" s="98"/>
      <c r="F24" s="84">
        <v>0</v>
      </c>
      <c r="G24" s="281"/>
      <c r="H24" s="98"/>
      <c r="I24" s="97" t="s">
        <v>565</v>
      </c>
    </row>
    <row r="25" spans="1:9" ht="30.75" thickBot="1">
      <c r="A25" s="49">
        <v>10</v>
      </c>
      <c r="B25" s="186" t="s">
        <v>200</v>
      </c>
      <c r="C25" s="186"/>
      <c r="D25" s="84" t="str">
        <f>'ELEM. COMPLEMEN. (IA 26)'!D51</f>
        <v>COEL</v>
      </c>
      <c r="E25" s="98"/>
      <c r="F25" s="84">
        <v>0</v>
      </c>
      <c r="G25" s="281"/>
      <c r="H25" s="98" t="s">
        <v>559</v>
      </c>
      <c r="I25" s="97" t="s">
        <v>566</v>
      </c>
    </row>
    <row r="26" spans="1:9" ht="15.75" thickBot="1">
      <c r="A26" s="49">
        <v>11</v>
      </c>
      <c r="B26" s="186" t="s">
        <v>201</v>
      </c>
      <c r="C26" s="186"/>
      <c r="D26" s="84" t="str">
        <f>'ANTENA PANEL (IA 26)'!D2</f>
        <v>COEL</v>
      </c>
      <c r="E26" s="84" t="s">
        <v>523</v>
      </c>
      <c r="F26" s="84">
        <v>0</v>
      </c>
      <c r="G26" s="282"/>
      <c r="H26" s="84">
        <v>218</v>
      </c>
      <c r="I26" s="97"/>
    </row>
  </sheetData>
  <mergeCells count="38">
    <mergeCell ref="G16:G26"/>
    <mergeCell ref="G8:G10"/>
    <mergeCell ref="H8:H10"/>
    <mergeCell ref="I8:I10"/>
    <mergeCell ref="D9:E9"/>
    <mergeCell ref="A1:I1"/>
    <mergeCell ref="A2:B2"/>
    <mergeCell ref="D2:E2"/>
    <mergeCell ref="A3:A6"/>
    <mergeCell ref="B3:B6"/>
    <mergeCell ref="D3:I3"/>
    <mergeCell ref="D4:E4"/>
    <mergeCell ref="G4:G6"/>
    <mergeCell ref="H4:H6"/>
    <mergeCell ref="I4:I6"/>
    <mergeCell ref="D5:E5"/>
    <mergeCell ref="D6:E6"/>
    <mergeCell ref="B21:C21"/>
    <mergeCell ref="D10:E10"/>
    <mergeCell ref="A11:C11"/>
    <mergeCell ref="D11:E11"/>
    <mergeCell ref="A12:I13"/>
    <mergeCell ref="A14:I14"/>
    <mergeCell ref="B15:C15"/>
    <mergeCell ref="B16:C16"/>
    <mergeCell ref="B17:C17"/>
    <mergeCell ref="B18:C18"/>
    <mergeCell ref="B19:C19"/>
    <mergeCell ref="B20:C20"/>
    <mergeCell ref="A7:A10"/>
    <mergeCell ref="B7:B10"/>
    <mergeCell ref="C7:I7"/>
    <mergeCell ref="D8:E8"/>
    <mergeCell ref="B22:C22"/>
    <mergeCell ref="B23:C23"/>
    <mergeCell ref="B24:C24"/>
    <mergeCell ref="B25:C25"/>
    <mergeCell ref="B26:C26"/>
  </mergeCells>
  <pageMargins left="0.7" right="0.7" top="0.75" bottom="0.75" header="0.3" footer="0.3"/>
  <pageSetup paperSize="0" orientation="portrait"/>
</worksheet>
</file>

<file path=xl/worksheets/sheet23.xml><?xml version="1.0" encoding="utf-8"?>
<worksheet xmlns="http://schemas.openxmlformats.org/spreadsheetml/2006/main" xmlns:r="http://schemas.openxmlformats.org/officeDocument/2006/relationships">
  <dimension ref="A1:P26"/>
  <sheetViews>
    <sheetView zoomScale="80" zoomScaleNormal="80" zoomScalePageLayoutView="80" workbookViewId="0">
      <selection sqref="A1:I1"/>
    </sheetView>
  </sheetViews>
  <sheetFormatPr baseColWidth="10" defaultColWidth="11.42578125" defaultRowHeight="12.75"/>
  <cols>
    <col min="1" max="1" width="4.7109375" style="12" customWidth="1"/>
    <col min="2" max="2" width="17.28515625" style="12" customWidth="1"/>
    <col min="3" max="3" width="41" style="12" customWidth="1"/>
    <col min="4" max="4" width="14.28515625" style="12" customWidth="1"/>
    <col min="5" max="6" width="15.85546875" style="12" customWidth="1"/>
    <col min="7" max="8" width="15.85546875" style="13" customWidth="1"/>
    <col min="9" max="9" width="20.85546875" style="16" customWidth="1"/>
    <col min="10" max="15" width="16.7109375" style="15" customWidth="1"/>
    <col min="16" max="16384" width="11.42578125" style="12"/>
  </cols>
  <sheetData>
    <row r="1" spans="1:16" ht="27" customHeight="1" thickBot="1">
      <c r="A1" s="268" t="s">
        <v>8</v>
      </c>
      <c r="B1" s="268"/>
      <c r="C1" s="268"/>
      <c r="D1" s="268"/>
      <c r="E1" s="268"/>
      <c r="F1" s="268"/>
      <c r="G1" s="268"/>
      <c r="H1" s="268"/>
      <c r="I1" s="268"/>
    </row>
    <row r="2" spans="1:16" ht="50.25" customHeight="1" thickBot="1">
      <c r="A2" s="268" t="s">
        <v>48</v>
      </c>
      <c r="B2" s="268"/>
      <c r="C2" s="64" t="s">
        <v>55</v>
      </c>
      <c r="D2" s="268" t="s">
        <v>3</v>
      </c>
      <c r="E2" s="268"/>
      <c r="F2" s="54" t="s">
        <v>484</v>
      </c>
      <c r="G2" s="65" t="s">
        <v>9</v>
      </c>
      <c r="H2" s="65" t="s">
        <v>205</v>
      </c>
      <c r="I2" s="65" t="s">
        <v>0</v>
      </c>
    </row>
    <row r="3" spans="1:16" ht="18" customHeight="1" thickBot="1">
      <c r="A3" s="269">
        <v>1</v>
      </c>
      <c r="B3" s="270" t="s">
        <v>469</v>
      </c>
      <c r="C3" s="64" t="s">
        <v>480</v>
      </c>
      <c r="D3" s="268" t="s">
        <v>471</v>
      </c>
      <c r="E3" s="268"/>
      <c r="F3" s="268"/>
      <c r="G3" s="268"/>
      <c r="H3" s="268"/>
      <c r="I3" s="268"/>
    </row>
    <row r="4" spans="1:16" ht="21" customHeight="1" thickBot="1">
      <c r="A4" s="269"/>
      <c r="B4" s="270"/>
      <c r="C4" s="66" t="s">
        <v>481</v>
      </c>
      <c r="D4" s="271">
        <v>371</v>
      </c>
      <c r="E4" s="271"/>
      <c r="F4" s="67" t="s">
        <v>167</v>
      </c>
      <c r="G4" s="272">
        <v>0</v>
      </c>
      <c r="H4" s="273" t="s">
        <v>567</v>
      </c>
      <c r="I4" s="274">
        <v>262</v>
      </c>
    </row>
    <row r="5" spans="1:16" ht="21" customHeight="1" thickBot="1">
      <c r="A5" s="269"/>
      <c r="B5" s="270"/>
      <c r="C5" s="66" t="s">
        <v>482</v>
      </c>
      <c r="D5" s="271">
        <v>168</v>
      </c>
      <c r="E5" s="271"/>
      <c r="F5" s="67" t="s">
        <v>166</v>
      </c>
      <c r="G5" s="272"/>
      <c r="H5" s="273"/>
      <c r="I5" s="274"/>
    </row>
    <row r="6" spans="1:16" ht="21" customHeight="1" thickBot="1">
      <c r="A6" s="269"/>
      <c r="B6" s="270"/>
      <c r="C6" s="66" t="s">
        <v>483</v>
      </c>
      <c r="D6" s="271">
        <v>111</v>
      </c>
      <c r="E6" s="271"/>
      <c r="F6" s="67" t="s">
        <v>167</v>
      </c>
      <c r="G6" s="272"/>
      <c r="H6" s="273"/>
      <c r="I6" s="274"/>
    </row>
    <row r="7" spans="1:16" ht="18" customHeight="1" thickBot="1">
      <c r="A7" s="269">
        <v>2</v>
      </c>
      <c r="B7" s="270" t="s">
        <v>46</v>
      </c>
      <c r="C7" s="275" t="s">
        <v>4</v>
      </c>
      <c r="D7" s="276"/>
      <c r="E7" s="276"/>
      <c r="F7" s="276"/>
      <c r="G7" s="276"/>
      <c r="H7" s="276"/>
      <c r="I7" s="277"/>
    </row>
    <row r="8" spans="1:16" ht="21.75" customHeight="1" thickBot="1">
      <c r="A8" s="269"/>
      <c r="B8" s="270"/>
      <c r="C8" s="66" t="s">
        <v>149</v>
      </c>
      <c r="D8" s="271">
        <v>25</v>
      </c>
      <c r="E8" s="271"/>
      <c r="F8" s="67"/>
      <c r="G8" s="272">
        <v>0</v>
      </c>
      <c r="H8" s="273" t="s">
        <v>567</v>
      </c>
      <c r="I8" s="274">
        <v>263</v>
      </c>
    </row>
    <row r="9" spans="1:16" ht="21.75" customHeight="1" thickBot="1">
      <c r="A9" s="269"/>
      <c r="B9" s="270"/>
      <c r="C9" s="66" t="s">
        <v>150</v>
      </c>
      <c r="D9" s="271">
        <v>50</v>
      </c>
      <c r="E9" s="271"/>
      <c r="F9" s="67"/>
      <c r="G9" s="272"/>
      <c r="H9" s="273"/>
      <c r="I9" s="274"/>
    </row>
    <row r="10" spans="1:16" ht="21.75" customHeight="1" thickBot="1">
      <c r="A10" s="269"/>
      <c r="B10" s="270"/>
      <c r="C10" s="66" t="s">
        <v>151</v>
      </c>
      <c r="D10" s="271">
        <v>100</v>
      </c>
      <c r="E10" s="271"/>
      <c r="F10" s="67" t="s">
        <v>166</v>
      </c>
      <c r="G10" s="272"/>
      <c r="H10" s="273"/>
      <c r="I10" s="274"/>
    </row>
    <row r="11" spans="1:16" ht="63.75" customHeight="1" thickBot="1">
      <c r="A11" s="283" t="s">
        <v>10</v>
      </c>
      <c r="B11" s="283"/>
      <c r="C11" s="283"/>
      <c r="D11" s="275" t="s">
        <v>475</v>
      </c>
      <c r="E11" s="277"/>
      <c r="F11" s="68"/>
      <c r="G11" s="99">
        <f>SUM(G4,G8)</f>
        <v>0</v>
      </c>
      <c r="H11" s="100" t="s">
        <v>567</v>
      </c>
      <c r="I11" s="69"/>
    </row>
    <row r="12" spans="1:16">
      <c r="A12" s="278"/>
      <c r="B12" s="278"/>
      <c r="C12" s="278"/>
      <c r="D12" s="278"/>
      <c r="E12" s="278"/>
      <c r="F12" s="278"/>
      <c r="G12" s="278"/>
      <c r="H12" s="278"/>
      <c r="I12" s="278"/>
    </row>
    <row r="13" spans="1:16" ht="13.5" thickBot="1">
      <c r="A13" s="278"/>
      <c r="B13" s="278"/>
      <c r="C13" s="278"/>
      <c r="D13" s="278"/>
      <c r="E13" s="278"/>
      <c r="F13" s="278"/>
      <c r="G13" s="278"/>
      <c r="H13" s="278"/>
      <c r="I13" s="278"/>
    </row>
    <row r="14" spans="1:16" ht="12.75" customHeight="1" thickBot="1">
      <c r="A14" s="279" t="s">
        <v>202</v>
      </c>
      <c r="B14" s="279"/>
      <c r="C14" s="279"/>
      <c r="D14" s="279"/>
      <c r="E14" s="279"/>
      <c r="F14" s="279"/>
      <c r="G14" s="279"/>
      <c r="H14" s="279"/>
      <c r="I14" s="279"/>
    </row>
    <row r="15" spans="1:16" ht="51" customHeight="1" thickBot="1">
      <c r="A15" s="21" t="s">
        <v>189</v>
      </c>
      <c r="B15" s="279" t="s">
        <v>190</v>
      </c>
      <c r="C15" s="279"/>
      <c r="D15" s="83" t="s">
        <v>152</v>
      </c>
      <c r="E15" s="83" t="s">
        <v>203</v>
      </c>
      <c r="F15" s="83" t="s">
        <v>204</v>
      </c>
      <c r="G15" s="83" t="s">
        <v>205</v>
      </c>
      <c r="H15" s="83" t="s">
        <v>0</v>
      </c>
      <c r="I15" s="83" t="s">
        <v>6</v>
      </c>
      <c r="J15" s="16"/>
      <c r="P15" s="15"/>
    </row>
    <row r="16" spans="1:16" ht="15.75" thickBot="1">
      <c r="A16" s="49">
        <v>1</v>
      </c>
      <c r="B16" s="186" t="s">
        <v>191</v>
      </c>
      <c r="C16" s="186"/>
      <c r="D16" s="84" t="str">
        <f>'TRANSMISORES (IA 26)'!E2</f>
        <v>SyES srl</v>
      </c>
      <c r="E16" s="84" t="s">
        <v>523</v>
      </c>
      <c r="F16" s="84">
        <v>4</v>
      </c>
      <c r="G16" s="280" t="s">
        <v>568</v>
      </c>
      <c r="H16" s="84">
        <v>209</v>
      </c>
      <c r="I16" s="97"/>
      <c r="J16" s="16"/>
      <c r="P16" s="15"/>
    </row>
    <row r="17" spans="1:16" ht="15.75" thickBot="1">
      <c r="A17" s="49">
        <v>2</v>
      </c>
      <c r="B17" s="186" t="s">
        <v>192</v>
      </c>
      <c r="C17" s="186"/>
      <c r="D17" s="84" t="str">
        <f>'GPS (IA 26)'!D2:E2</f>
        <v>SyES srl</v>
      </c>
      <c r="E17" s="84" t="s">
        <v>523</v>
      </c>
      <c r="F17" s="84">
        <v>4</v>
      </c>
      <c r="G17" s="281"/>
      <c r="H17" s="84">
        <v>209</v>
      </c>
      <c r="I17" s="97"/>
      <c r="J17" s="16"/>
      <c r="P17" s="15"/>
    </row>
    <row r="18" spans="1:16" ht="15.75" thickBot="1">
      <c r="A18" s="49">
        <v>3</v>
      </c>
      <c r="B18" s="186" t="s">
        <v>193</v>
      </c>
      <c r="C18" s="186"/>
      <c r="D18" s="84" t="str">
        <f>'FILTROS (IA 26)'!D2</f>
        <v>COM-TECH</v>
      </c>
      <c r="E18" s="84" t="s">
        <v>534</v>
      </c>
      <c r="F18" s="84">
        <v>4</v>
      </c>
      <c r="G18" s="281"/>
      <c r="H18" s="84">
        <v>222</v>
      </c>
      <c r="I18" s="97"/>
      <c r="J18" s="16"/>
      <c r="P18" s="15"/>
    </row>
    <row r="19" spans="1:16" ht="15.75" thickBot="1">
      <c r="A19" s="49">
        <v>4</v>
      </c>
      <c r="B19" s="186" t="s">
        <v>194</v>
      </c>
      <c r="C19" s="186"/>
      <c r="D19" s="84" t="str">
        <f>'COMB (IA 26)'!D2</f>
        <v>COM-TECH</v>
      </c>
      <c r="E19" s="84" t="s">
        <v>534</v>
      </c>
      <c r="F19" s="84">
        <v>4</v>
      </c>
      <c r="G19" s="281"/>
      <c r="H19" s="84">
        <v>222</v>
      </c>
      <c r="I19" s="97"/>
      <c r="J19" s="16"/>
      <c r="P19" s="15"/>
    </row>
    <row r="20" spans="1:16" ht="30.75" thickBot="1">
      <c r="A20" s="49">
        <v>5</v>
      </c>
      <c r="B20" s="186" t="s">
        <v>195</v>
      </c>
      <c r="C20" s="186"/>
      <c r="D20" s="84" t="str">
        <f>'CARGA FANT (IA 26)'!D2</f>
        <v>COM-TECH, DICONEX</v>
      </c>
      <c r="E20" s="84" t="s">
        <v>534</v>
      </c>
      <c r="F20" s="84">
        <v>4</v>
      </c>
      <c r="G20" s="281"/>
      <c r="H20" s="84">
        <v>222</v>
      </c>
      <c r="I20" s="97"/>
      <c r="J20" s="16"/>
      <c r="P20" s="15"/>
    </row>
    <row r="21" spans="1:16" ht="30.75" thickBot="1">
      <c r="A21" s="49">
        <v>6</v>
      </c>
      <c r="B21" s="186" t="s">
        <v>196</v>
      </c>
      <c r="C21" s="186"/>
      <c r="D21" s="84" t="str">
        <f>'CONM COAXIAL Tx (IA 26)'!D2</f>
        <v>COMTECH / SPINNER</v>
      </c>
      <c r="E21" s="98"/>
      <c r="F21" s="84">
        <v>0</v>
      </c>
      <c r="G21" s="281"/>
      <c r="H21" s="98"/>
      <c r="I21" s="97" t="s">
        <v>565</v>
      </c>
      <c r="J21" s="16"/>
      <c r="P21" s="15"/>
    </row>
    <row r="22" spans="1:16" ht="15" customHeight="1" thickBot="1">
      <c r="A22" s="49">
        <v>7</v>
      </c>
      <c r="B22" s="186" t="s">
        <v>197</v>
      </c>
      <c r="C22" s="186"/>
      <c r="D22" s="84" t="str">
        <f>'CONMU ANTENAS (IA 26)'!D2</f>
        <v>COM-TECH</v>
      </c>
      <c r="E22" s="84" t="s">
        <v>534</v>
      </c>
      <c r="F22" s="84">
        <v>4</v>
      </c>
      <c r="G22" s="281"/>
      <c r="H22" s="84">
        <v>222</v>
      </c>
      <c r="I22" s="97"/>
      <c r="J22" s="16"/>
      <c r="P22" s="15"/>
    </row>
    <row r="23" spans="1:16" ht="15.75" thickBot="1">
      <c r="A23" s="49">
        <v>8</v>
      </c>
      <c r="B23" s="186" t="s">
        <v>198</v>
      </c>
      <c r="C23" s="186"/>
      <c r="D23" s="84" t="str">
        <f>'ELEM. COMPLEMEN. (IA 26)'!D2</f>
        <v>COM-TECH</v>
      </c>
      <c r="E23" s="84" t="s">
        <v>534</v>
      </c>
      <c r="F23" s="84">
        <v>4</v>
      </c>
      <c r="G23" s="281"/>
      <c r="H23" s="84">
        <v>222</v>
      </c>
      <c r="I23" s="97"/>
      <c r="J23" s="16"/>
      <c r="P23" s="15"/>
    </row>
    <row r="24" spans="1:16" ht="30.75" thickBot="1">
      <c r="A24" s="49">
        <v>9</v>
      </c>
      <c r="B24" s="186" t="s">
        <v>199</v>
      </c>
      <c r="C24" s="186"/>
      <c r="D24" s="84" t="str">
        <f>'ELEM. COMPLEMEN. (IA 26)'!D64</f>
        <v>ANDREW - EUPEN</v>
      </c>
      <c r="E24" s="98"/>
      <c r="F24" s="84">
        <v>0</v>
      </c>
      <c r="G24" s="281"/>
      <c r="H24" s="98"/>
      <c r="I24" s="97" t="s">
        <v>565</v>
      </c>
      <c r="J24" s="16"/>
      <c r="P24" s="15"/>
    </row>
    <row r="25" spans="1:16" ht="30.75" thickBot="1">
      <c r="A25" s="49">
        <v>10</v>
      </c>
      <c r="B25" s="186" t="s">
        <v>200</v>
      </c>
      <c r="C25" s="186"/>
      <c r="D25" s="84" t="str">
        <f>'ELEM. COMPLEMEN. (IA 26)'!D51</f>
        <v>COEL</v>
      </c>
      <c r="E25" s="98"/>
      <c r="F25" s="84">
        <v>0</v>
      </c>
      <c r="G25" s="281"/>
      <c r="H25" s="98" t="s">
        <v>559</v>
      </c>
      <c r="I25" s="97" t="s">
        <v>566</v>
      </c>
      <c r="J25" s="16"/>
      <c r="P25" s="15"/>
    </row>
    <row r="26" spans="1:16" ht="15.75" thickBot="1">
      <c r="A26" s="49">
        <v>11</v>
      </c>
      <c r="B26" s="186" t="s">
        <v>201</v>
      </c>
      <c r="C26" s="186"/>
      <c r="D26" s="84" t="str">
        <f>'ANTENA PANEL (IA 26)'!D2</f>
        <v>COEL</v>
      </c>
      <c r="E26" s="84" t="s">
        <v>523</v>
      </c>
      <c r="F26" s="84">
        <v>0</v>
      </c>
      <c r="G26" s="282"/>
      <c r="H26" s="84">
        <v>218</v>
      </c>
      <c r="I26" s="97"/>
      <c r="J26" s="16"/>
      <c r="P26" s="15"/>
    </row>
  </sheetData>
  <mergeCells count="38">
    <mergeCell ref="G16:G26"/>
    <mergeCell ref="G8:G10"/>
    <mergeCell ref="H8:H10"/>
    <mergeCell ref="I8:I10"/>
    <mergeCell ref="D9:E9"/>
    <mergeCell ref="A1:I1"/>
    <mergeCell ref="A2:B2"/>
    <mergeCell ref="D2:E2"/>
    <mergeCell ref="A3:A6"/>
    <mergeCell ref="B3:B6"/>
    <mergeCell ref="D3:I3"/>
    <mergeCell ref="D4:E4"/>
    <mergeCell ref="G4:G6"/>
    <mergeCell ref="H4:H6"/>
    <mergeCell ref="I4:I6"/>
    <mergeCell ref="D5:E5"/>
    <mergeCell ref="D6:E6"/>
    <mergeCell ref="B21:C21"/>
    <mergeCell ref="D10:E10"/>
    <mergeCell ref="A11:C11"/>
    <mergeCell ref="D11:E11"/>
    <mergeCell ref="A12:I13"/>
    <mergeCell ref="B15:C15"/>
    <mergeCell ref="A14:I14"/>
    <mergeCell ref="B16:C16"/>
    <mergeCell ref="B17:C17"/>
    <mergeCell ref="B18:C18"/>
    <mergeCell ref="B19:C19"/>
    <mergeCell ref="B20:C20"/>
    <mergeCell ref="A7:A10"/>
    <mergeCell ref="B7:B10"/>
    <mergeCell ref="C7:I7"/>
    <mergeCell ref="D8:E8"/>
    <mergeCell ref="B22:C22"/>
    <mergeCell ref="B23:C23"/>
    <mergeCell ref="B24:C24"/>
    <mergeCell ref="B25:C25"/>
    <mergeCell ref="B26:C26"/>
  </mergeCells>
  <pageMargins left="0.7" right="0.7" top="0.75" bottom="0.75" header="0.3" footer="0.3"/>
  <pageSetup paperSize="0" orientation="portrait"/>
</worksheet>
</file>

<file path=xl/worksheets/sheet24.xml><?xml version="1.0" encoding="utf-8"?>
<worksheet xmlns="http://schemas.openxmlformats.org/spreadsheetml/2006/main" xmlns:r="http://schemas.openxmlformats.org/officeDocument/2006/relationships">
  <sheetPr codeName="Hoja23"/>
  <dimension ref="A1:O26"/>
  <sheetViews>
    <sheetView zoomScale="80" zoomScaleNormal="80" zoomScalePageLayoutView="80" workbookViewId="0">
      <selection sqref="A1:I1"/>
    </sheetView>
  </sheetViews>
  <sheetFormatPr baseColWidth="10" defaultColWidth="11.42578125" defaultRowHeight="12.75"/>
  <cols>
    <col min="1" max="1" width="4.7109375" style="12" customWidth="1"/>
    <col min="2" max="2" width="17.28515625" style="12" customWidth="1"/>
    <col min="3" max="3" width="41" style="12" customWidth="1"/>
    <col min="4" max="4" width="14.28515625" style="12" customWidth="1"/>
    <col min="5" max="6" width="15.85546875" style="12" customWidth="1"/>
    <col min="7" max="8" width="15.85546875" style="13" customWidth="1"/>
    <col min="9" max="9" width="20.85546875" style="16" customWidth="1"/>
    <col min="10" max="15" width="16.7109375" style="15" customWidth="1"/>
    <col min="16" max="16384" width="11.42578125" style="12"/>
  </cols>
  <sheetData>
    <row r="1" spans="1:9" ht="27" customHeight="1" thickBot="1">
      <c r="A1" s="268" t="s">
        <v>8</v>
      </c>
      <c r="B1" s="268"/>
      <c r="C1" s="268"/>
      <c r="D1" s="268"/>
      <c r="E1" s="268"/>
      <c r="F1" s="268"/>
      <c r="G1" s="268"/>
      <c r="H1" s="268"/>
      <c r="I1" s="268"/>
    </row>
    <row r="2" spans="1:9" ht="56.25" customHeight="1" thickBot="1">
      <c r="A2" s="268" t="s">
        <v>48</v>
      </c>
      <c r="B2" s="268"/>
      <c r="C2" s="64" t="s">
        <v>55</v>
      </c>
      <c r="D2" s="268" t="s">
        <v>3</v>
      </c>
      <c r="E2" s="268"/>
      <c r="F2" s="54" t="s">
        <v>484</v>
      </c>
      <c r="G2" s="65" t="s">
        <v>9</v>
      </c>
      <c r="H2" s="65" t="s">
        <v>205</v>
      </c>
      <c r="I2" s="65" t="s">
        <v>0</v>
      </c>
    </row>
    <row r="3" spans="1:9" ht="18" customHeight="1" thickBot="1">
      <c r="A3" s="269">
        <v>1</v>
      </c>
      <c r="B3" s="270" t="s">
        <v>469</v>
      </c>
      <c r="C3" s="64" t="s">
        <v>470</v>
      </c>
      <c r="D3" s="268" t="s">
        <v>471</v>
      </c>
      <c r="E3" s="268"/>
      <c r="F3" s="268"/>
      <c r="G3" s="268"/>
      <c r="H3" s="268"/>
      <c r="I3" s="268"/>
    </row>
    <row r="4" spans="1:9" ht="21" customHeight="1" thickBot="1">
      <c r="A4" s="269"/>
      <c r="B4" s="270"/>
      <c r="C4" s="66" t="s">
        <v>472</v>
      </c>
      <c r="D4" s="271">
        <v>276</v>
      </c>
      <c r="E4" s="271"/>
      <c r="F4" s="67" t="s">
        <v>167</v>
      </c>
      <c r="G4" s="272">
        <v>0</v>
      </c>
      <c r="H4" s="273" t="s">
        <v>567</v>
      </c>
      <c r="I4" s="274">
        <v>262</v>
      </c>
    </row>
    <row r="5" spans="1:9" ht="21" customHeight="1" thickBot="1">
      <c r="A5" s="269"/>
      <c r="B5" s="270"/>
      <c r="C5" s="66" t="s">
        <v>473</v>
      </c>
      <c r="D5" s="271">
        <v>252</v>
      </c>
      <c r="E5" s="271"/>
      <c r="F5" s="67" t="s">
        <v>167</v>
      </c>
      <c r="G5" s="272"/>
      <c r="H5" s="273"/>
      <c r="I5" s="274"/>
    </row>
    <row r="6" spans="1:9" ht="21" customHeight="1" thickBot="1">
      <c r="A6" s="269"/>
      <c r="B6" s="270"/>
      <c r="C6" s="66" t="s">
        <v>474</v>
      </c>
      <c r="D6" s="271">
        <v>122</v>
      </c>
      <c r="E6" s="271"/>
      <c r="F6" s="67" t="s">
        <v>167</v>
      </c>
      <c r="G6" s="272"/>
      <c r="H6" s="273"/>
      <c r="I6" s="274"/>
    </row>
    <row r="7" spans="1:9" ht="18" customHeight="1" thickBot="1">
      <c r="A7" s="269">
        <v>2</v>
      </c>
      <c r="B7" s="270" t="s">
        <v>46</v>
      </c>
      <c r="C7" s="275" t="s">
        <v>4</v>
      </c>
      <c r="D7" s="276"/>
      <c r="E7" s="276"/>
      <c r="F7" s="276"/>
      <c r="G7" s="276"/>
      <c r="H7" s="276"/>
      <c r="I7" s="277"/>
    </row>
    <row r="8" spans="1:9" ht="19.5" customHeight="1" thickBot="1">
      <c r="A8" s="269"/>
      <c r="B8" s="270"/>
      <c r="C8" s="66" t="s">
        <v>149</v>
      </c>
      <c r="D8" s="271">
        <v>25</v>
      </c>
      <c r="E8" s="271"/>
      <c r="F8" s="67"/>
      <c r="G8" s="272">
        <v>0</v>
      </c>
      <c r="H8" s="273" t="s">
        <v>567</v>
      </c>
      <c r="I8" s="274">
        <v>263</v>
      </c>
    </row>
    <row r="9" spans="1:9" ht="19.5" customHeight="1" thickBot="1">
      <c r="A9" s="269"/>
      <c r="B9" s="270"/>
      <c r="C9" s="66" t="s">
        <v>150</v>
      </c>
      <c r="D9" s="271">
        <v>50</v>
      </c>
      <c r="E9" s="271"/>
      <c r="F9" s="67"/>
      <c r="G9" s="272"/>
      <c r="H9" s="273"/>
      <c r="I9" s="274"/>
    </row>
    <row r="10" spans="1:9" ht="19.5" customHeight="1" thickBot="1">
      <c r="A10" s="269"/>
      <c r="B10" s="270"/>
      <c r="C10" s="66" t="s">
        <v>151</v>
      </c>
      <c r="D10" s="271">
        <v>100</v>
      </c>
      <c r="E10" s="271"/>
      <c r="F10" s="67" t="s">
        <v>166</v>
      </c>
      <c r="G10" s="272"/>
      <c r="H10" s="273"/>
      <c r="I10" s="274"/>
    </row>
    <row r="11" spans="1:9" ht="60" customHeight="1" thickBot="1">
      <c r="A11" s="283" t="s">
        <v>10</v>
      </c>
      <c r="B11" s="283"/>
      <c r="C11" s="283"/>
      <c r="D11" s="284" t="s">
        <v>475</v>
      </c>
      <c r="E11" s="284"/>
      <c r="F11" s="68"/>
      <c r="G11" s="99">
        <f>SUM(G4,G8)</f>
        <v>0</v>
      </c>
      <c r="H11" s="100" t="s">
        <v>567</v>
      </c>
      <c r="I11" s="69"/>
    </row>
    <row r="12" spans="1:9">
      <c r="A12" s="278"/>
      <c r="B12" s="278"/>
      <c r="C12" s="278"/>
      <c r="D12" s="278"/>
      <c r="E12" s="278"/>
      <c r="F12" s="278"/>
      <c r="G12" s="278"/>
      <c r="H12" s="278"/>
      <c r="I12" s="278"/>
    </row>
    <row r="13" spans="1:9" ht="13.5" thickBot="1">
      <c r="A13" s="278"/>
      <c r="B13" s="278"/>
      <c r="C13" s="278"/>
      <c r="D13" s="278"/>
      <c r="E13" s="278"/>
      <c r="F13" s="278"/>
      <c r="G13" s="278"/>
      <c r="H13" s="278"/>
      <c r="I13" s="278"/>
    </row>
    <row r="14" spans="1:9" ht="13.5" thickBot="1">
      <c r="A14" s="279" t="s">
        <v>202</v>
      </c>
      <c r="B14" s="279"/>
      <c r="C14" s="279"/>
      <c r="D14" s="279"/>
      <c r="E14" s="279"/>
      <c r="F14" s="279"/>
      <c r="G14" s="279"/>
      <c r="H14" s="279"/>
      <c r="I14" s="279"/>
    </row>
    <row r="15" spans="1:9" ht="45.75" thickBot="1">
      <c r="A15" s="21" t="s">
        <v>189</v>
      </c>
      <c r="B15" s="279" t="s">
        <v>190</v>
      </c>
      <c r="C15" s="279"/>
      <c r="D15" s="83" t="s">
        <v>152</v>
      </c>
      <c r="E15" s="83" t="s">
        <v>203</v>
      </c>
      <c r="F15" s="83" t="s">
        <v>204</v>
      </c>
      <c r="G15" s="83" t="s">
        <v>205</v>
      </c>
      <c r="H15" s="83" t="s">
        <v>0</v>
      </c>
      <c r="I15" s="83" t="s">
        <v>6</v>
      </c>
    </row>
    <row r="16" spans="1:9" ht="15.75" thickBot="1">
      <c r="A16" s="49">
        <v>1</v>
      </c>
      <c r="B16" s="186" t="s">
        <v>191</v>
      </c>
      <c r="C16" s="186"/>
      <c r="D16" s="84" t="str">
        <f>'TRANSMISORES (IA 26)'!E2</f>
        <v>SyES srl</v>
      </c>
      <c r="E16" s="84" t="s">
        <v>523</v>
      </c>
      <c r="F16" s="84">
        <v>4</v>
      </c>
      <c r="G16" s="280" t="s">
        <v>568</v>
      </c>
      <c r="H16" s="84">
        <v>209</v>
      </c>
      <c r="I16" s="97"/>
    </row>
    <row r="17" spans="1:9" ht="15.75" thickBot="1">
      <c r="A17" s="49">
        <v>2</v>
      </c>
      <c r="B17" s="186" t="s">
        <v>192</v>
      </c>
      <c r="C17" s="186"/>
      <c r="D17" s="84" t="str">
        <f>'GPS (IA 26)'!D2:E2</f>
        <v>SyES srl</v>
      </c>
      <c r="E17" s="84" t="s">
        <v>523</v>
      </c>
      <c r="F17" s="84">
        <v>4</v>
      </c>
      <c r="G17" s="281"/>
      <c r="H17" s="84">
        <v>209</v>
      </c>
      <c r="I17" s="97"/>
    </row>
    <row r="18" spans="1:9" ht="15.75" thickBot="1">
      <c r="A18" s="49">
        <v>3</v>
      </c>
      <c r="B18" s="186" t="s">
        <v>193</v>
      </c>
      <c r="C18" s="186"/>
      <c r="D18" s="84" t="str">
        <f>'FILTROS (IA 26)'!D2</f>
        <v>COM-TECH</v>
      </c>
      <c r="E18" s="84" t="s">
        <v>534</v>
      </c>
      <c r="F18" s="84">
        <v>4</v>
      </c>
      <c r="G18" s="281"/>
      <c r="H18" s="84">
        <v>222</v>
      </c>
      <c r="I18" s="97"/>
    </row>
    <row r="19" spans="1:9" ht="15.75" thickBot="1">
      <c r="A19" s="49">
        <v>4</v>
      </c>
      <c r="B19" s="186" t="s">
        <v>194</v>
      </c>
      <c r="C19" s="186"/>
      <c r="D19" s="84" t="str">
        <f>'COMB (IA 26)'!D2</f>
        <v>COM-TECH</v>
      </c>
      <c r="E19" s="84" t="s">
        <v>534</v>
      </c>
      <c r="F19" s="84">
        <v>4</v>
      </c>
      <c r="G19" s="281"/>
      <c r="H19" s="84">
        <v>222</v>
      </c>
      <c r="I19" s="97"/>
    </row>
    <row r="20" spans="1:9" ht="30.75" thickBot="1">
      <c r="A20" s="49">
        <v>5</v>
      </c>
      <c r="B20" s="186" t="s">
        <v>195</v>
      </c>
      <c r="C20" s="186"/>
      <c r="D20" s="84" t="str">
        <f>'CARGA FANT (IA 26)'!D2</f>
        <v>COM-TECH, DICONEX</v>
      </c>
      <c r="E20" s="84" t="s">
        <v>534</v>
      </c>
      <c r="F20" s="84">
        <v>4</v>
      </c>
      <c r="G20" s="281"/>
      <c r="H20" s="84">
        <v>222</v>
      </c>
      <c r="I20" s="97"/>
    </row>
    <row r="21" spans="1:9" ht="30.75" thickBot="1">
      <c r="A21" s="49">
        <v>6</v>
      </c>
      <c r="B21" s="186" t="s">
        <v>196</v>
      </c>
      <c r="C21" s="186"/>
      <c r="D21" s="84" t="str">
        <f>'CONM COAXIAL Tx (IA 26)'!D2</f>
        <v>COMTECH / SPINNER</v>
      </c>
      <c r="E21" s="98"/>
      <c r="F21" s="84">
        <v>0</v>
      </c>
      <c r="G21" s="281"/>
      <c r="H21" s="98"/>
      <c r="I21" s="97" t="s">
        <v>565</v>
      </c>
    </row>
    <row r="22" spans="1:9" ht="15.75" thickBot="1">
      <c r="A22" s="49">
        <v>7</v>
      </c>
      <c r="B22" s="186" t="s">
        <v>197</v>
      </c>
      <c r="C22" s="186"/>
      <c r="D22" s="84" t="str">
        <f>'CONMU ANTENAS (IA 26)'!D2</f>
        <v>COM-TECH</v>
      </c>
      <c r="E22" s="84" t="s">
        <v>534</v>
      </c>
      <c r="F22" s="84">
        <v>4</v>
      </c>
      <c r="G22" s="281"/>
      <c r="H22" s="84">
        <v>222</v>
      </c>
      <c r="I22" s="97"/>
    </row>
    <row r="23" spans="1:9" ht="15.75" thickBot="1">
      <c r="A23" s="49">
        <v>8</v>
      </c>
      <c r="B23" s="186" t="s">
        <v>198</v>
      </c>
      <c r="C23" s="186"/>
      <c r="D23" s="84" t="str">
        <f>'ELEM. COMPLEMEN. (IA 26)'!D2</f>
        <v>COM-TECH</v>
      </c>
      <c r="E23" s="84" t="s">
        <v>534</v>
      </c>
      <c r="F23" s="84">
        <v>4</v>
      </c>
      <c r="G23" s="281"/>
      <c r="H23" s="84">
        <v>222</v>
      </c>
      <c r="I23" s="97"/>
    </row>
    <row r="24" spans="1:9" ht="30.75" thickBot="1">
      <c r="A24" s="49">
        <v>9</v>
      </c>
      <c r="B24" s="186" t="s">
        <v>199</v>
      </c>
      <c r="C24" s="186"/>
      <c r="D24" s="84" t="str">
        <f>'ELEM. COMPLEMEN. (IA 26)'!D64</f>
        <v>ANDREW - EUPEN</v>
      </c>
      <c r="E24" s="98"/>
      <c r="F24" s="84">
        <v>0</v>
      </c>
      <c r="G24" s="281"/>
      <c r="H24" s="98"/>
      <c r="I24" s="97" t="s">
        <v>565</v>
      </c>
    </row>
    <row r="25" spans="1:9" ht="30.75" thickBot="1">
      <c r="A25" s="49">
        <v>10</v>
      </c>
      <c r="B25" s="186" t="s">
        <v>200</v>
      </c>
      <c r="C25" s="186"/>
      <c r="D25" s="84" t="str">
        <f>'ELEM. COMPLEMEN. (IA 26)'!D51</f>
        <v>COEL</v>
      </c>
      <c r="E25" s="98"/>
      <c r="F25" s="84">
        <v>0</v>
      </c>
      <c r="G25" s="281"/>
      <c r="H25" s="98" t="s">
        <v>559</v>
      </c>
      <c r="I25" s="97" t="s">
        <v>566</v>
      </c>
    </row>
    <row r="26" spans="1:9" ht="15.75" thickBot="1">
      <c r="A26" s="49">
        <v>11</v>
      </c>
      <c r="B26" s="186" t="s">
        <v>201</v>
      </c>
      <c r="C26" s="186"/>
      <c r="D26" s="84" t="str">
        <f>'ANTENA PANEL (IA 26)'!D2</f>
        <v>COEL</v>
      </c>
      <c r="E26" s="84" t="s">
        <v>523</v>
      </c>
      <c r="F26" s="84">
        <v>0</v>
      </c>
      <c r="G26" s="282"/>
      <c r="H26" s="84">
        <v>218</v>
      </c>
      <c r="I26" s="97"/>
    </row>
  </sheetData>
  <mergeCells count="38">
    <mergeCell ref="A11:C11"/>
    <mergeCell ref="D11:E11"/>
    <mergeCell ref="B19:C19"/>
    <mergeCell ref="B20:C20"/>
    <mergeCell ref="B21:C21"/>
    <mergeCell ref="B22:C22"/>
    <mergeCell ref="A12:I13"/>
    <mergeCell ref="A14:I14"/>
    <mergeCell ref="B15:C15"/>
    <mergeCell ref="B16:C16"/>
    <mergeCell ref="B17:C17"/>
    <mergeCell ref="B18:C18"/>
    <mergeCell ref="G16:G26"/>
    <mergeCell ref="B23:C23"/>
    <mergeCell ref="B24:C24"/>
    <mergeCell ref="B25:C25"/>
    <mergeCell ref="B26:C26"/>
    <mergeCell ref="G8:G10"/>
    <mergeCell ref="I8:I10"/>
    <mergeCell ref="A7:A10"/>
    <mergeCell ref="B7:B10"/>
    <mergeCell ref="D10:E10"/>
    <mergeCell ref="D8:E8"/>
    <mergeCell ref="D9:E9"/>
    <mergeCell ref="C7:I7"/>
    <mergeCell ref="H8:H10"/>
    <mergeCell ref="A1:I1"/>
    <mergeCell ref="A3:A6"/>
    <mergeCell ref="B3:B6"/>
    <mergeCell ref="D4:E4"/>
    <mergeCell ref="G4:G6"/>
    <mergeCell ref="H4:H6"/>
    <mergeCell ref="I4:I6"/>
    <mergeCell ref="D5:E5"/>
    <mergeCell ref="D6:E6"/>
    <mergeCell ref="D3:I3"/>
    <mergeCell ref="A2:B2"/>
    <mergeCell ref="D2:E2"/>
  </mergeCells>
  <pageMargins left="0.7" right="0.7" top="0.75" bottom="0.75" header="0.3" footer="0.3"/>
  <pageSetup paperSize="0"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sheetPr>
    <tabColor rgb="FFFF0000"/>
  </sheetPr>
  <dimension ref="A1:K83"/>
  <sheetViews>
    <sheetView zoomScaleNormal="100" workbookViewId="0">
      <selection sqref="A1:H1"/>
    </sheetView>
  </sheetViews>
  <sheetFormatPr baseColWidth="10" defaultColWidth="11.42578125" defaultRowHeight="12.75"/>
  <cols>
    <col min="1" max="1" width="11.42578125" style="53" customWidth="1"/>
    <col min="2" max="2" width="28.28515625" style="53" customWidth="1"/>
    <col min="3" max="3" width="31.7109375" style="53" customWidth="1"/>
    <col min="4" max="4" width="16.42578125" style="53" customWidth="1"/>
    <col min="5" max="5" width="19.5703125" style="53" customWidth="1"/>
    <col min="6" max="16384" width="11.42578125" style="53"/>
  </cols>
  <sheetData>
    <row r="1" spans="1:10" ht="13.5" customHeight="1" thickBot="1">
      <c r="A1" s="185" t="s">
        <v>65</v>
      </c>
      <c r="B1" s="185"/>
      <c r="C1" s="185"/>
      <c r="D1" s="185"/>
      <c r="E1" s="185"/>
      <c r="F1" s="185"/>
      <c r="G1" s="185"/>
      <c r="H1" s="185"/>
    </row>
    <row r="2" spans="1:10" ht="27.75" customHeight="1" thickBot="1">
      <c r="A2" s="189" t="s">
        <v>59</v>
      </c>
      <c r="B2" s="189"/>
      <c r="C2" s="189"/>
      <c r="D2" s="189"/>
      <c r="E2" s="79" t="s">
        <v>523</v>
      </c>
      <c r="F2" s="185" t="s">
        <v>569</v>
      </c>
      <c r="G2" s="185"/>
      <c r="H2" s="185"/>
    </row>
    <row r="3" spans="1:10" ht="12" customHeight="1" thickBot="1">
      <c r="A3" s="24" t="s">
        <v>66</v>
      </c>
      <c r="B3" s="24" t="s">
        <v>66</v>
      </c>
      <c r="C3" s="24" t="s">
        <v>66</v>
      </c>
      <c r="D3" s="24" t="s">
        <v>66</v>
      </c>
      <c r="E3" s="24" t="s">
        <v>66</v>
      </c>
      <c r="F3" s="185"/>
      <c r="G3" s="185"/>
      <c r="H3" s="185"/>
    </row>
    <row r="4" spans="1:10" ht="15.75" customHeight="1" thickBot="1">
      <c r="A4" s="24" t="s">
        <v>221</v>
      </c>
      <c r="B4" s="24" t="s">
        <v>67</v>
      </c>
      <c r="C4" s="24" t="s">
        <v>68</v>
      </c>
      <c r="D4" s="24" t="s">
        <v>222</v>
      </c>
      <c r="E4" s="24" t="s">
        <v>223</v>
      </c>
      <c r="F4" s="185"/>
      <c r="G4" s="185"/>
      <c r="H4" s="185"/>
    </row>
    <row r="5" spans="1:10" ht="15.75" customHeight="1" thickBot="1">
      <c r="A5" s="79" t="s">
        <v>524</v>
      </c>
      <c r="B5" s="79" t="s">
        <v>525</v>
      </c>
      <c r="C5" s="79" t="s">
        <v>526</v>
      </c>
      <c r="D5" s="79" t="s">
        <v>527</v>
      </c>
      <c r="E5" s="79" t="s">
        <v>528</v>
      </c>
      <c r="F5" s="185"/>
      <c r="G5" s="185"/>
      <c r="H5" s="185"/>
    </row>
    <row r="6" spans="1:10" ht="12" customHeight="1" thickBot="1">
      <c r="A6" s="24" t="s">
        <v>69</v>
      </c>
      <c r="B6" s="24" t="s">
        <v>69</v>
      </c>
      <c r="C6" s="24" t="s">
        <v>69</v>
      </c>
      <c r="D6" s="24" t="s">
        <v>69</v>
      </c>
      <c r="E6" s="24" t="s">
        <v>69</v>
      </c>
      <c r="F6" s="185"/>
      <c r="G6" s="185"/>
      <c r="H6" s="185"/>
    </row>
    <row r="7" spans="1:10" ht="15.75" customHeight="1" thickBot="1">
      <c r="A7" s="24" t="s">
        <v>221</v>
      </c>
      <c r="B7" s="24" t="s">
        <v>70</v>
      </c>
      <c r="C7" s="24" t="s">
        <v>224</v>
      </c>
      <c r="D7" s="24" t="s">
        <v>222</v>
      </c>
      <c r="E7" s="24" t="s">
        <v>223</v>
      </c>
      <c r="F7" s="185"/>
      <c r="G7" s="185"/>
      <c r="H7" s="185"/>
    </row>
    <row r="8" spans="1:10" ht="15.75" customHeight="1" thickBot="1">
      <c r="A8" s="79" t="s">
        <v>524</v>
      </c>
      <c r="B8" s="79" t="s">
        <v>525</v>
      </c>
      <c r="C8" s="92" t="s">
        <v>529</v>
      </c>
      <c r="D8" s="79" t="s">
        <v>530</v>
      </c>
      <c r="E8" s="79" t="s">
        <v>531</v>
      </c>
      <c r="F8" s="185"/>
      <c r="G8" s="185"/>
      <c r="H8" s="185"/>
    </row>
    <row r="9" spans="1:10" ht="13.5" customHeight="1" thickBot="1">
      <c r="A9" s="185" t="s">
        <v>64</v>
      </c>
      <c r="B9" s="185"/>
      <c r="C9" s="185" t="s">
        <v>71</v>
      </c>
      <c r="D9" s="185"/>
      <c r="E9" s="185"/>
      <c r="F9" s="21" t="s">
        <v>154</v>
      </c>
      <c r="G9" s="21" t="s">
        <v>155</v>
      </c>
      <c r="H9" s="21" t="s">
        <v>0</v>
      </c>
    </row>
    <row r="10" spans="1:10" ht="13.5" thickBot="1">
      <c r="A10" s="28">
        <v>1</v>
      </c>
      <c r="B10" s="56" t="s">
        <v>18</v>
      </c>
      <c r="C10" s="187" t="s">
        <v>72</v>
      </c>
      <c r="D10" s="187"/>
      <c r="E10" s="187"/>
      <c r="F10" s="57"/>
      <c r="G10" s="91" t="s">
        <v>488</v>
      </c>
      <c r="H10" s="57">
        <v>210</v>
      </c>
    </row>
    <row r="11" spans="1:10" ht="24.75" customHeight="1" thickBot="1">
      <c r="A11" s="186">
        <v>2</v>
      </c>
      <c r="B11" s="187" t="s">
        <v>73</v>
      </c>
      <c r="C11" s="188" t="s">
        <v>226</v>
      </c>
      <c r="D11" s="188"/>
      <c r="E11" s="188"/>
      <c r="F11" s="184" t="s">
        <v>212</v>
      </c>
      <c r="G11" s="184"/>
      <c r="H11" s="184"/>
      <c r="I11" s="192"/>
      <c r="J11" s="193"/>
    </row>
    <row r="12" spans="1:10" ht="28.5" customHeight="1" thickBot="1">
      <c r="A12" s="186"/>
      <c r="B12" s="187"/>
      <c r="C12" s="188" t="s">
        <v>227</v>
      </c>
      <c r="D12" s="188"/>
      <c r="E12" s="188"/>
      <c r="F12" s="184"/>
      <c r="G12" s="184"/>
      <c r="H12" s="184"/>
      <c r="I12" s="192"/>
      <c r="J12" s="193"/>
    </row>
    <row r="13" spans="1:10" ht="15.75" customHeight="1" thickBot="1">
      <c r="A13" s="28">
        <v>3</v>
      </c>
      <c r="B13" s="56" t="s">
        <v>19</v>
      </c>
      <c r="C13" s="187" t="s">
        <v>228</v>
      </c>
      <c r="D13" s="187"/>
      <c r="E13" s="187"/>
      <c r="F13" s="57"/>
      <c r="G13" s="91" t="s">
        <v>488</v>
      </c>
      <c r="H13" s="71">
        <v>210</v>
      </c>
    </row>
    <row r="14" spans="1:10" ht="15.75" customHeight="1" thickBot="1">
      <c r="A14" s="28">
        <v>4</v>
      </c>
      <c r="B14" s="56" t="s">
        <v>229</v>
      </c>
      <c r="C14" s="187" t="s">
        <v>230</v>
      </c>
      <c r="D14" s="187"/>
      <c r="E14" s="187"/>
      <c r="F14" s="57"/>
      <c r="G14" s="91" t="s">
        <v>488</v>
      </c>
      <c r="H14" s="71">
        <v>210</v>
      </c>
    </row>
    <row r="15" spans="1:10" ht="15.75" customHeight="1" thickBot="1">
      <c r="A15" s="28">
        <v>5</v>
      </c>
      <c r="B15" s="56" t="s">
        <v>74</v>
      </c>
      <c r="C15" s="187" t="s">
        <v>231</v>
      </c>
      <c r="D15" s="187"/>
      <c r="E15" s="187"/>
      <c r="F15" s="57"/>
      <c r="G15" s="91" t="s">
        <v>488</v>
      </c>
      <c r="H15" s="71">
        <v>210</v>
      </c>
    </row>
    <row r="16" spans="1:10" ht="15.75" customHeight="1" thickBot="1">
      <c r="A16" s="28">
        <v>6</v>
      </c>
      <c r="B16" s="56" t="s">
        <v>20</v>
      </c>
      <c r="C16" s="187" t="s">
        <v>232</v>
      </c>
      <c r="D16" s="187"/>
      <c r="E16" s="187"/>
      <c r="F16" s="57"/>
      <c r="G16" s="91" t="s">
        <v>488</v>
      </c>
      <c r="H16" s="71">
        <v>210</v>
      </c>
    </row>
    <row r="17" spans="1:10" ht="15.75" customHeight="1" thickBot="1">
      <c r="A17" s="28">
        <v>7</v>
      </c>
      <c r="B17" s="58" t="s">
        <v>75</v>
      </c>
      <c r="C17" s="187" t="s">
        <v>233</v>
      </c>
      <c r="D17" s="187"/>
      <c r="E17" s="187"/>
      <c r="F17" s="57"/>
      <c r="G17" s="91" t="s">
        <v>488</v>
      </c>
      <c r="H17" s="71">
        <v>210</v>
      </c>
    </row>
    <row r="18" spans="1:10" ht="26.25" customHeight="1" thickBot="1">
      <c r="A18" s="28">
        <v>8</v>
      </c>
      <c r="B18" s="58" t="s">
        <v>76</v>
      </c>
      <c r="C18" s="187" t="s">
        <v>234</v>
      </c>
      <c r="D18" s="187"/>
      <c r="E18" s="187"/>
      <c r="F18" s="57"/>
      <c r="G18" s="91" t="s">
        <v>488</v>
      </c>
      <c r="H18" s="71">
        <v>210</v>
      </c>
    </row>
    <row r="19" spans="1:10" ht="15.75" customHeight="1" thickBot="1">
      <c r="A19" s="186">
        <v>9</v>
      </c>
      <c r="B19" s="187" t="s">
        <v>77</v>
      </c>
      <c r="C19" s="187" t="s">
        <v>235</v>
      </c>
      <c r="D19" s="187"/>
      <c r="E19" s="187"/>
      <c r="F19" s="57"/>
      <c r="G19" s="91" t="s">
        <v>488</v>
      </c>
      <c r="H19" s="71">
        <v>210</v>
      </c>
    </row>
    <row r="20" spans="1:10" ht="13.5" customHeight="1" thickBot="1">
      <c r="A20" s="186"/>
      <c r="B20" s="187"/>
      <c r="C20" s="187" t="s">
        <v>236</v>
      </c>
      <c r="D20" s="187"/>
      <c r="E20" s="187"/>
      <c r="F20" s="57"/>
      <c r="G20" s="91" t="s">
        <v>488</v>
      </c>
      <c r="H20" s="71">
        <v>210</v>
      </c>
    </row>
    <row r="21" spans="1:10" ht="25.5" customHeight="1" thickBot="1">
      <c r="A21" s="186"/>
      <c r="B21" s="187"/>
      <c r="C21" s="190" t="s">
        <v>237</v>
      </c>
      <c r="D21" s="190"/>
      <c r="E21" s="190"/>
      <c r="F21" s="184" t="s">
        <v>212</v>
      </c>
      <c r="G21" s="184"/>
      <c r="H21" s="184"/>
    </row>
    <row r="22" spans="1:10" ht="13.5" customHeight="1" thickBot="1">
      <c r="A22" s="28">
        <v>10</v>
      </c>
      <c r="B22" s="56" t="s">
        <v>26</v>
      </c>
      <c r="C22" s="187" t="s">
        <v>238</v>
      </c>
      <c r="D22" s="187"/>
      <c r="E22" s="187"/>
      <c r="F22" s="57"/>
      <c r="G22" s="91" t="s">
        <v>488</v>
      </c>
      <c r="H22" s="71">
        <v>210</v>
      </c>
    </row>
    <row r="23" spans="1:10" ht="24" customHeight="1" thickBot="1">
      <c r="A23" s="28">
        <v>11</v>
      </c>
      <c r="B23" s="56" t="s">
        <v>78</v>
      </c>
      <c r="C23" s="188" t="s">
        <v>239</v>
      </c>
      <c r="D23" s="188"/>
      <c r="E23" s="188"/>
      <c r="F23" s="184" t="s">
        <v>212</v>
      </c>
      <c r="G23" s="184"/>
      <c r="H23" s="184"/>
    </row>
    <row r="24" spans="1:10" ht="25.5" customHeight="1" thickBot="1">
      <c r="A24" s="28">
        <v>12</v>
      </c>
      <c r="B24" s="56" t="s">
        <v>22</v>
      </c>
      <c r="C24" s="188" t="s">
        <v>240</v>
      </c>
      <c r="D24" s="188"/>
      <c r="E24" s="188"/>
      <c r="F24" s="184"/>
      <c r="G24" s="184"/>
      <c r="H24" s="184"/>
    </row>
    <row r="25" spans="1:10" ht="25.5" customHeight="1" thickBot="1">
      <c r="A25" s="186">
        <v>13</v>
      </c>
      <c r="B25" s="187" t="s">
        <v>79</v>
      </c>
      <c r="C25" s="187" t="s">
        <v>241</v>
      </c>
      <c r="D25" s="187"/>
      <c r="E25" s="187"/>
      <c r="F25" s="57"/>
      <c r="G25" s="91" t="s">
        <v>488</v>
      </c>
      <c r="H25" s="57">
        <v>211</v>
      </c>
    </row>
    <row r="26" spans="1:10" ht="25.5" customHeight="1" thickBot="1">
      <c r="A26" s="186"/>
      <c r="B26" s="187"/>
      <c r="C26" s="187" t="s">
        <v>242</v>
      </c>
      <c r="D26" s="187"/>
      <c r="E26" s="187"/>
      <c r="F26" s="57"/>
      <c r="G26" s="91" t="s">
        <v>488</v>
      </c>
      <c r="H26" s="71">
        <v>211</v>
      </c>
    </row>
    <row r="27" spans="1:10" ht="25.5" customHeight="1" thickBot="1">
      <c r="A27" s="186"/>
      <c r="B27" s="187"/>
      <c r="C27" s="187" t="s">
        <v>243</v>
      </c>
      <c r="D27" s="187"/>
      <c r="E27" s="187"/>
      <c r="F27" s="57"/>
      <c r="G27" s="91" t="s">
        <v>488</v>
      </c>
      <c r="H27" s="71">
        <v>211</v>
      </c>
    </row>
    <row r="28" spans="1:10" ht="25.5" customHeight="1" thickBot="1">
      <c r="A28" s="186"/>
      <c r="B28" s="187"/>
      <c r="C28" s="187" t="s">
        <v>244</v>
      </c>
      <c r="D28" s="187"/>
      <c r="E28" s="187"/>
      <c r="F28" s="57"/>
      <c r="G28" s="91" t="s">
        <v>488</v>
      </c>
      <c r="H28" s="71">
        <v>211</v>
      </c>
    </row>
    <row r="29" spans="1:10" ht="15.75" customHeight="1" thickBot="1">
      <c r="A29" s="186">
        <v>14</v>
      </c>
      <c r="B29" s="187" t="s">
        <v>245</v>
      </c>
      <c r="C29" s="187" t="s">
        <v>246</v>
      </c>
      <c r="D29" s="187"/>
      <c r="E29" s="187"/>
      <c r="F29" s="57"/>
      <c r="G29" s="91" t="s">
        <v>488</v>
      </c>
      <c r="H29" s="71">
        <v>211</v>
      </c>
    </row>
    <row r="30" spans="1:10" ht="13.5" thickBot="1">
      <c r="A30" s="186"/>
      <c r="B30" s="187"/>
      <c r="C30" s="187" t="s">
        <v>247</v>
      </c>
      <c r="D30" s="187"/>
      <c r="E30" s="187"/>
      <c r="F30" s="57"/>
      <c r="G30" s="91" t="s">
        <v>488</v>
      </c>
      <c r="H30" s="71">
        <v>211</v>
      </c>
    </row>
    <row r="31" spans="1:10" ht="13.5" thickBot="1">
      <c r="A31" s="186"/>
      <c r="B31" s="187"/>
      <c r="C31" s="187" t="s">
        <v>248</v>
      </c>
      <c r="D31" s="187"/>
      <c r="E31" s="187"/>
      <c r="F31" s="57"/>
      <c r="G31" s="91" t="s">
        <v>488</v>
      </c>
      <c r="H31" s="71">
        <v>211</v>
      </c>
    </row>
    <row r="32" spans="1:10" ht="13.5" thickBot="1">
      <c r="A32" s="186"/>
      <c r="B32" s="187"/>
      <c r="C32" s="194" t="s">
        <v>249</v>
      </c>
      <c r="D32" s="195"/>
      <c r="E32" s="196"/>
      <c r="F32" s="91"/>
      <c r="G32" s="91" t="s">
        <v>488</v>
      </c>
      <c r="H32" s="91">
        <v>211</v>
      </c>
      <c r="I32" s="192"/>
      <c r="J32" s="193"/>
    </row>
    <row r="33" spans="1:11" ht="13.5" customHeight="1" thickBot="1">
      <c r="A33" s="186">
        <v>15</v>
      </c>
      <c r="B33" s="187" t="s">
        <v>80</v>
      </c>
      <c r="C33" s="188" t="s">
        <v>250</v>
      </c>
      <c r="D33" s="188"/>
      <c r="E33" s="188"/>
      <c r="F33" s="184" t="s">
        <v>212</v>
      </c>
      <c r="G33" s="184"/>
      <c r="H33" s="184"/>
    </row>
    <row r="34" spans="1:11" ht="15.75" customHeight="1" thickBot="1">
      <c r="A34" s="186"/>
      <c r="B34" s="187"/>
      <c r="C34" s="188" t="s">
        <v>251</v>
      </c>
      <c r="D34" s="188"/>
      <c r="E34" s="188"/>
      <c r="F34" s="184"/>
      <c r="G34" s="184"/>
      <c r="H34" s="184"/>
    </row>
    <row r="35" spans="1:11" ht="29.25" customHeight="1" thickBot="1">
      <c r="A35" s="28">
        <v>16</v>
      </c>
      <c r="B35" s="56" t="s">
        <v>81</v>
      </c>
      <c r="C35" s="188" t="s">
        <v>252</v>
      </c>
      <c r="D35" s="188"/>
      <c r="E35" s="188"/>
      <c r="F35" s="184"/>
      <c r="G35" s="184"/>
      <c r="H35" s="184"/>
    </row>
    <row r="36" spans="1:11" ht="13.5" customHeight="1" thickBot="1">
      <c r="A36" s="186">
        <v>17</v>
      </c>
      <c r="B36" s="187" t="s">
        <v>82</v>
      </c>
      <c r="C36" s="188" t="s">
        <v>253</v>
      </c>
      <c r="D36" s="188"/>
      <c r="E36" s="188"/>
      <c r="F36" s="184"/>
      <c r="G36" s="184"/>
      <c r="H36" s="184"/>
    </row>
    <row r="37" spans="1:11" ht="25.5" customHeight="1" thickBot="1">
      <c r="A37" s="186"/>
      <c r="B37" s="187"/>
      <c r="C37" s="188" t="s">
        <v>254</v>
      </c>
      <c r="D37" s="188"/>
      <c r="E37" s="188"/>
      <c r="F37" s="184"/>
      <c r="G37" s="184"/>
      <c r="H37" s="184"/>
      <c r="J37" s="93"/>
      <c r="K37" s="93"/>
    </row>
    <row r="38" spans="1:11" ht="13.5" thickBot="1">
      <c r="A38" s="28">
        <v>18</v>
      </c>
      <c r="B38" s="56" t="s">
        <v>23</v>
      </c>
      <c r="C38" s="187" t="s">
        <v>255</v>
      </c>
      <c r="D38" s="187"/>
      <c r="E38" s="187"/>
      <c r="F38" s="57"/>
      <c r="G38" s="91" t="s">
        <v>488</v>
      </c>
      <c r="H38" s="57">
        <v>212</v>
      </c>
      <c r="J38" s="93"/>
      <c r="K38" s="93"/>
    </row>
    <row r="39" spans="1:11" ht="13.5" thickBot="1">
      <c r="A39" s="28">
        <v>19</v>
      </c>
      <c r="B39" s="56" t="s">
        <v>83</v>
      </c>
      <c r="C39" s="187" t="s">
        <v>256</v>
      </c>
      <c r="D39" s="187"/>
      <c r="E39" s="187"/>
      <c r="F39" s="57"/>
      <c r="G39" s="91" t="s">
        <v>488</v>
      </c>
      <c r="H39" s="57">
        <v>212</v>
      </c>
      <c r="J39" s="93"/>
      <c r="K39" s="93"/>
    </row>
    <row r="40" spans="1:11" ht="25.5" customHeight="1" thickBot="1">
      <c r="A40" s="28">
        <v>20</v>
      </c>
      <c r="B40" s="56" t="s">
        <v>24</v>
      </c>
      <c r="C40" s="188" t="s">
        <v>257</v>
      </c>
      <c r="D40" s="188"/>
      <c r="E40" s="188"/>
      <c r="F40" s="184" t="s">
        <v>212</v>
      </c>
      <c r="G40" s="184"/>
      <c r="H40" s="184"/>
      <c r="J40" s="93"/>
      <c r="K40" s="93"/>
    </row>
    <row r="41" spans="1:11" ht="13.5" customHeight="1" thickBot="1">
      <c r="A41" s="186">
        <v>21</v>
      </c>
      <c r="B41" s="187" t="s">
        <v>84</v>
      </c>
      <c r="C41" s="187" t="s">
        <v>258</v>
      </c>
      <c r="D41" s="187"/>
      <c r="E41" s="187"/>
      <c r="F41" s="57"/>
      <c r="G41" s="91" t="s">
        <v>488</v>
      </c>
      <c r="H41" s="57">
        <v>212</v>
      </c>
    </row>
    <row r="42" spans="1:11" ht="38.25" customHeight="1" thickBot="1">
      <c r="A42" s="186"/>
      <c r="B42" s="187"/>
      <c r="C42" s="188" t="s">
        <v>259</v>
      </c>
      <c r="D42" s="188"/>
      <c r="E42" s="188"/>
      <c r="F42" s="184" t="s">
        <v>212</v>
      </c>
      <c r="G42" s="184"/>
      <c r="H42" s="184"/>
    </row>
    <row r="43" spans="1:11" ht="13.5" customHeight="1" thickBot="1">
      <c r="A43" s="186"/>
      <c r="B43" s="187"/>
      <c r="C43" s="188" t="s">
        <v>260</v>
      </c>
      <c r="D43" s="188"/>
      <c r="E43" s="188"/>
      <c r="F43" s="184"/>
      <c r="G43" s="184"/>
      <c r="H43" s="184"/>
    </row>
    <row r="44" spans="1:11" ht="13.5" customHeight="1" thickBot="1">
      <c r="A44" s="186"/>
      <c r="B44" s="187"/>
      <c r="C44" s="188" t="s">
        <v>261</v>
      </c>
      <c r="D44" s="188"/>
      <c r="E44" s="188"/>
      <c r="F44" s="184"/>
      <c r="G44" s="184"/>
      <c r="H44" s="184"/>
    </row>
    <row r="45" spans="1:11" ht="13.5" customHeight="1" thickBot="1">
      <c r="A45" s="186">
        <v>22</v>
      </c>
      <c r="B45" s="187" t="s">
        <v>279</v>
      </c>
      <c r="C45" s="188" t="s">
        <v>262</v>
      </c>
      <c r="D45" s="188"/>
      <c r="E45" s="188"/>
      <c r="F45" s="184"/>
      <c r="G45" s="184"/>
      <c r="H45" s="184"/>
    </row>
    <row r="46" spans="1:11" ht="13.5" customHeight="1" thickBot="1">
      <c r="A46" s="186"/>
      <c r="B46" s="187"/>
      <c r="C46" s="188" t="s">
        <v>263</v>
      </c>
      <c r="D46" s="188"/>
      <c r="E46" s="188"/>
      <c r="F46" s="184"/>
      <c r="G46" s="184"/>
      <c r="H46" s="184"/>
    </row>
    <row r="47" spans="1:11" ht="25.5" customHeight="1" thickBot="1">
      <c r="A47" s="186"/>
      <c r="B47" s="187"/>
      <c r="C47" s="188" t="s">
        <v>264</v>
      </c>
      <c r="D47" s="188"/>
      <c r="E47" s="188"/>
      <c r="F47" s="184"/>
      <c r="G47" s="184"/>
      <c r="H47" s="184"/>
    </row>
    <row r="48" spans="1:11" ht="13.5" customHeight="1" thickBot="1">
      <c r="A48" s="186"/>
      <c r="B48" s="187"/>
      <c r="C48" s="188" t="s">
        <v>265</v>
      </c>
      <c r="D48" s="188"/>
      <c r="E48" s="188"/>
      <c r="F48" s="184"/>
      <c r="G48" s="184"/>
      <c r="H48" s="184"/>
    </row>
    <row r="49" spans="1:8" ht="13.5" customHeight="1" thickBot="1">
      <c r="A49" s="186">
        <v>23</v>
      </c>
      <c r="B49" s="187" t="s">
        <v>280</v>
      </c>
      <c r="C49" s="188" t="s">
        <v>266</v>
      </c>
      <c r="D49" s="188"/>
      <c r="E49" s="188"/>
      <c r="F49" s="184"/>
      <c r="G49" s="184"/>
      <c r="H49" s="184"/>
    </row>
    <row r="50" spans="1:8" ht="13.5" customHeight="1" thickBot="1">
      <c r="A50" s="186"/>
      <c r="B50" s="187"/>
      <c r="C50" s="188" t="s">
        <v>267</v>
      </c>
      <c r="D50" s="188"/>
      <c r="E50" s="188"/>
      <c r="F50" s="184"/>
      <c r="G50" s="184"/>
      <c r="H50" s="184"/>
    </row>
    <row r="51" spans="1:8" ht="13.5" customHeight="1" thickBot="1">
      <c r="A51" s="186"/>
      <c r="B51" s="187"/>
      <c r="C51" s="188" t="s">
        <v>268</v>
      </c>
      <c r="D51" s="188"/>
      <c r="E51" s="188"/>
      <c r="F51" s="184"/>
      <c r="G51" s="184"/>
      <c r="H51" s="184"/>
    </row>
    <row r="52" spans="1:8" ht="25.5" customHeight="1" thickBot="1">
      <c r="A52" s="186"/>
      <c r="B52" s="187"/>
      <c r="C52" s="188" t="s">
        <v>269</v>
      </c>
      <c r="D52" s="188"/>
      <c r="E52" s="188"/>
      <c r="F52" s="184"/>
      <c r="G52" s="184"/>
      <c r="H52" s="184"/>
    </row>
    <row r="53" spans="1:8" ht="13.5" customHeight="1" thickBot="1">
      <c r="A53" s="186"/>
      <c r="B53" s="187"/>
      <c r="C53" s="188" t="s">
        <v>270</v>
      </c>
      <c r="D53" s="188"/>
      <c r="E53" s="188"/>
      <c r="F53" s="184"/>
      <c r="G53" s="184"/>
      <c r="H53" s="184"/>
    </row>
    <row r="54" spans="1:8" ht="13.5" customHeight="1" thickBot="1">
      <c r="A54" s="186"/>
      <c r="B54" s="187"/>
      <c r="C54" s="188" t="s">
        <v>271</v>
      </c>
      <c r="D54" s="188"/>
      <c r="E54" s="188"/>
      <c r="F54" s="184"/>
      <c r="G54" s="184"/>
      <c r="H54" s="184"/>
    </row>
    <row r="55" spans="1:8" ht="13.5" customHeight="1" thickBot="1">
      <c r="A55" s="186"/>
      <c r="B55" s="187"/>
      <c r="C55" s="188" t="s">
        <v>272</v>
      </c>
      <c r="D55" s="188"/>
      <c r="E55" s="188"/>
      <c r="F55" s="184"/>
      <c r="G55" s="184"/>
      <c r="H55" s="184"/>
    </row>
    <row r="56" spans="1:8" ht="13.5" customHeight="1" thickBot="1">
      <c r="A56" s="186"/>
      <c r="B56" s="187"/>
      <c r="C56" s="188" t="s">
        <v>273</v>
      </c>
      <c r="D56" s="188"/>
      <c r="E56" s="188"/>
      <c r="F56" s="184"/>
      <c r="G56" s="184"/>
      <c r="H56" s="184"/>
    </row>
    <row r="57" spans="1:8" ht="13.5" customHeight="1" thickBot="1">
      <c r="A57" s="186">
        <v>24</v>
      </c>
      <c r="B57" s="187" t="s">
        <v>25</v>
      </c>
      <c r="C57" s="187" t="s">
        <v>57</v>
      </c>
      <c r="D57" s="187"/>
      <c r="E57" s="187"/>
      <c r="F57" s="57"/>
      <c r="G57" s="91" t="s">
        <v>488</v>
      </c>
      <c r="H57" s="57">
        <v>213</v>
      </c>
    </row>
    <row r="58" spans="1:8" ht="15.75" customHeight="1" thickBot="1">
      <c r="A58" s="186"/>
      <c r="B58" s="187"/>
      <c r="C58" s="187" t="s">
        <v>58</v>
      </c>
      <c r="D58" s="187"/>
      <c r="E58" s="187"/>
      <c r="F58" s="57"/>
      <c r="G58" s="91" t="s">
        <v>488</v>
      </c>
      <c r="H58" s="57">
        <v>213</v>
      </c>
    </row>
    <row r="59" spans="1:8" ht="25.5" customHeight="1" thickBot="1">
      <c r="A59" s="186"/>
      <c r="B59" s="187"/>
      <c r="C59" s="188" t="s">
        <v>274</v>
      </c>
      <c r="D59" s="188"/>
      <c r="E59" s="188"/>
      <c r="F59" s="184" t="s">
        <v>212</v>
      </c>
      <c r="G59" s="184"/>
      <c r="H59" s="184"/>
    </row>
    <row r="60" spans="1:8" ht="13.5" customHeight="1" thickBot="1">
      <c r="A60" s="186">
        <v>25</v>
      </c>
      <c r="B60" s="187" t="s">
        <v>44</v>
      </c>
      <c r="C60" s="187" t="s">
        <v>85</v>
      </c>
      <c r="D60" s="187"/>
      <c r="E60" s="187"/>
      <c r="F60" s="57"/>
      <c r="G60" s="91" t="s">
        <v>488</v>
      </c>
      <c r="H60" s="57">
        <v>214</v>
      </c>
    </row>
    <row r="61" spans="1:8" ht="13.5" customHeight="1" thickBot="1">
      <c r="A61" s="186"/>
      <c r="B61" s="187"/>
      <c r="C61" s="188" t="s">
        <v>86</v>
      </c>
      <c r="D61" s="188"/>
      <c r="E61" s="188"/>
      <c r="F61" s="184" t="s">
        <v>212</v>
      </c>
      <c r="G61" s="184"/>
      <c r="H61" s="184"/>
    </row>
    <row r="62" spans="1:8" ht="13.5" customHeight="1" thickBot="1">
      <c r="A62" s="186"/>
      <c r="B62" s="187"/>
      <c r="C62" s="188" t="s">
        <v>275</v>
      </c>
      <c r="D62" s="188"/>
      <c r="E62" s="188"/>
      <c r="F62" s="184"/>
      <c r="G62" s="184"/>
      <c r="H62" s="184"/>
    </row>
    <row r="63" spans="1:8" ht="38.25" customHeight="1" thickBot="1">
      <c r="A63" s="186">
        <v>26</v>
      </c>
      <c r="B63" s="187" t="s">
        <v>276</v>
      </c>
      <c r="C63" s="188" t="s">
        <v>277</v>
      </c>
      <c r="D63" s="188"/>
      <c r="E63" s="188"/>
      <c r="F63" s="184"/>
      <c r="G63" s="184"/>
      <c r="H63" s="184"/>
    </row>
    <row r="64" spans="1:8" ht="15.75" customHeight="1" thickBot="1">
      <c r="A64" s="186"/>
      <c r="B64" s="187"/>
      <c r="C64" s="188" t="s">
        <v>275</v>
      </c>
      <c r="D64" s="188"/>
      <c r="E64" s="188"/>
      <c r="F64" s="184"/>
      <c r="G64" s="184"/>
      <c r="H64" s="184"/>
    </row>
    <row r="65" spans="1:8" ht="15.75" customHeight="1"/>
    <row r="66" spans="1:8">
      <c r="A66" s="191" t="s">
        <v>562</v>
      </c>
      <c r="B66" s="191"/>
      <c r="C66" s="191"/>
      <c r="D66" s="191"/>
      <c r="E66" s="191"/>
      <c r="F66" s="191"/>
      <c r="G66" s="191"/>
      <c r="H66" s="191"/>
    </row>
    <row r="67" spans="1:8">
      <c r="A67" s="191"/>
      <c r="B67" s="191"/>
      <c r="C67" s="191"/>
      <c r="D67" s="191"/>
      <c r="E67" s="191"/>
      <c r="F67" s="191"/>
      <c r="G67" s="191"/>
      <c r="H67" s="191"/>
    </row>
    <row r="68" spans="1:8">
      <c r="A68" s="191"/>
      <c r="B68" s="191"/>
      <c r="C68" s="191"/>
      <c r="D68" s="191"/>
      <c r="E68" s="191"/>
      <c r="F68" s="191"/>
      <c r="G68" s="191"/>
      <c r="H68" s="191"/>
    </row>
    <row r="69" spans="1:8">
      <c r="A69" s="191"/>
      <c r="B69" s="191"/>
      <c r="C69" s="191"/>
      <c r="D69" s="191"/>
      <c r="E69" s="191"/>
      <c r="F69" s="191"/>
      <c r="G69" s="191"/>
      <c r="H69" s="191"/>
    </row>
    <row r="70" spans="1:8">
      <c r="A70" s="191"/>
      <c r="B70" s="191"/>
      <c r="C70" s="191"/>
      <c r="D70" s="191"/>
      <c r="E70" s="191"/>
      <c r="F70" s="191"/>
      <c r="G70" s="191"/>
      <c r="H70" s="191"/>
    </row>
    <row r="71" spans="1:8">
      <c r="A71" s="191"/>
      <c r="B71" s="191"/>
      <c r="C71" s="191"/>
      <c r="D71" s="191"/>
      <c r="E71" s="191"/>
      <c r="F71" s="191"/>
      <c r="G71" s="191"/>
      <c r="H71" s="191"/>
    </row>
    <row r="72" spans="1:8">
      <c r="A72" s="191"/>
      <c r="B72" s="191"/>
      <c r="C72" s="191"/>
      <c r="D72" s="191"/>
      <c r="E72" s="191"/>
      <c r="F72" s="191"/>
      <c r="G72" s="191"/>
      <c r="H72" s="191"/>
    </row>
    <row r="73" spans="1:8">
      <c r="A73" s="191"/>
      <c r="B73" s="191"/>
      <c r="C73" s="191"/>
      <c r="D73" s="191"/>
      <c r="E73" s="191"/>
      <c r="F73" s="191"/>
      <c r="G73" s="191"/>
      <c r="H73" s="191"/>
    </row>
    <row r="74" spans="1:8">
      <c r="A74" s="191"/>
      <c r="B74" s="191"/>
      <c r="C74" s="191"/>
      <c r="D74" s="191"/>
      <c r="E74" s="191"/>
      <c r="F74" s="191"/>
      <c r="G74" s="191"/>
      <c r="H74" s="191"/>
    </row>
    <row r="75" spans="1:8">
      <c r="A75" s="191"/>
      <c r="B75" s="191"/>
      <c r="C75" s="191"/>
      <c r="D75" s="191"/>
      <c r="E75" s="191"/>
      <c r="F75" s="191"/>
      <c r="G75" s="191"/>
      <c r="H75" s="191"/>
    </row>
    <row r="76" spans="1:8">
      <c r="A76" s="191"/>
      <c r="B76" s="191"/>
      <c r="C76" s="191"/>
      <c r="D76" s="191"/>
      <c r="E76" s="191"/>
      <c r="F76" s="191"/>
      <c r="G76" s="191"/>
      <c r="H76" s="191"/>
    </row>
    <row r="77" spans="1:8">
      <c r="A77" s="191"/>
      <c r="B77" s="191"/>
      <c r="C77" s="191"/>
      <c r="D77" s="191"/>
      <c r="E77" s="191"/>
      <c r="F77" s="191"/>
      <c r="G77" s="191"/>
      <c r="H77" s="191"/>
    </row>
    <row r="78" spans="1:8">
      <c r="A78" s="191"/>
      <c r="B78" s="191"/>
      <c r="C78" s="191"/>
      <c r="D78" s="191"/>
      <c r="E78" s="191"/>
      <c r="F78" s="191"/>
      <c r="G78" s="191"/>
      <c r="H78" s="191"/>
    </row>
    <row r="79" spans="1:8">
      <c r="A79" s="191"/>
      <c r="B79" s="191"/>
      <c r="C79" s="191"/>
      <c r="D79" s="191"/>
      <c r="E79" s="191"/>
      <c r="F79" s="191"/>
      <c r="G79" s="191"/>
      <c r="H79" s="191"/>
    </row>
    <row r="80" spans="1:8">
      <c r="A80" s="191"/>
      <c r="B80" s="191"/>
      <c r="C80" s="191"/>
      <c r="D80" s="191"/>
      <c r="E80" s="191"/>
      <c r="F80" s="191"/>
      <c r="G80" s="191"/>
      <c r="H80" s="191"/>
    </row>
    <row r="81" spans="1:8">
      <c r="A81" s="191"/>
      <c r="B81" s="191"/>
      <c r="C81" s="191"/>
      <c r="D81" s="191"/>
      <c r="E81" s="191"/>
      <c r="F81" s="191"/>
      <c r="G81" s="191"/>
      <c r="H81" s="191"/>
    </row>
    <row r="82" spans="1:8">
      <c r="A82" s="191"/>
      <c r="B82" s="191"/>
      <c r="C82" s="191"/>
      <c r="D82" s="191"/>
      <c r="E82" s="191"/>
      <c r="F82" s="191"/>
      <c r="G82" s="191"/>
      <c r="H82" s="191"/>
    </row>
    <row r="83" spans="1:8">
      <c r="A83" s="191"/>
      <c r="B83" s="191"/>
      <c r="C83" s="191"/>
      <c r="D83" s="191"/>
      <c r="E83" s="191"/>
      <c r="F83" s="191"/>
      <c r="G83" s="191"/>
      <c r="H83" s="191"/>
    </row>
  </sheetData>
  <mergeCells count="95">
    <mergeCell ref="A66:H83"/>
    <mergeCell ref="I11:J12"/>
    <mergeCell ref="I32:J32"/>
    <mergeCell ref="A36:A37"/>
    <mergeCell ref="B36:B37"/>
    <mergeCell ref="C36:E36"/>
    <mergeCell ref="A11:A12"/>
    <mergeCell ref="A29:A32"/>
    <mergeCell ref="B29:B32"/>
    <mergeCell ref="C30:E30"/>
    <mergeCell ref="C31:E31"/>
    <mergeCell ref="C32:E32"/>
    <mergeCell ref="C37:E37"/>
    <mergeCell ref="A33:A34"/>
    <mergeCell ref="B33:B34"/>
    <mergeCell ref="C33:E33"/>
    <mergeCell ref="A25:A28"/>
    <mergeCell ref="B25:B28"/>
    <mergeCell ref="A2:D2"/>
    <mergeCell ref="A9:B9"/>
    <mergeCell ref="B11:B12"/>
    <mergeCell ref="C11:E11"/>
    <mergeCell ref="C12:E12"/>
    <mergeCell ref="A19:A21"/>
    <mergeCell ref="B19:B21"/>
    <mergeCell ref="C21:E21"/>
    <mergeCell ref="C23:E23"/>
    <mergeCell ref="C24:E24"/>
    <mergeCell ref="C26:E26"/>
    <mergeCell ref="C27:E27"/>
    <mergeCell ref="C28:E28"/>
    <mergeCell ref="C18:E18"/>
    <mergeCell ref="C19:E19"/>
    <mergeCell ref="A45:A48"/>
    <mergeCell ref="B45:B48"/>
    <mergeCell ref="C45:E45"/>
    <mergeCell ref="C46:E46"/>
    <mergeCell ref="C47:E47"/>
    <mergeCell ref="C48:E48"/>
    <mergeCell ref="A41:A44"/>
    <mergeCell ref="B41:B44"/>
    <mergeCell ref="C42:E42"/>
    <mergeCell ref="C43:E43"/>
    <mergeCell ref="C44:E44"/>
    <mergeCell ref="C41:E41"/>
    <mergeCell ref="C20:E20"/>
    <mergeCell ref="C22:E22"/>
    <mergeCell ref="C25:E25"/>
    <mergeCell ref="A60:A62"/>
    <mergeCell ref="B60:B62"/>
    <mergeCell ref="C61:E61"/>
    <mergeCell ref="C62:E62"/>
    <mergeCell ref="C57:E57"/>
    <mergeCell ref="C58:E58"/>
    <mergeCell ref="C60:E60"/>
    <mergeCell ref="A57:A59"/>
    <mergeCell ref="B57:B59"/>
    <mergeCell ref="C59:E59"/>
    <mergeCell ref="A49:A56"/>
    <mergeCell ref="B49:B56"/>
    <mergeCell ref="C49:E49"/>
    <mergeCell ref="C50:E50"/>
    <mergeCell ref="C51:E51"/>
    <mergeCell ref="C52:E52"/>
    <mergeCell ref="C53:E53"/>
    <mergeCell ref="C55:E55"/>
    <mergeCell ref="C56:E56"/>
    <mergeCell ref="F42:H56"/>
    <mergeCell ref="F59:H59"/>
    <mergeCell ref="F23:H24"/>
    <mergeCell ref="F33:H37"/>
    <mergeCell ref="F40:H40"/>
    <mergeCell ref="C29:E29"/>
    <mergeCell ref="C54:E54"/>
    <mergeCell ref="C40:E40"/>
    <mergeCell ref="C38:E38"/>
    <mergeCell ref="C39:E39"/>
    <mergeCell ref="C35:E35"/>
    <mergeCell ref="C34:E34"/>
    <mergeCell ref="F61:H64"/>
    <mergeCell ref="A1:H1"/>
    <mergeCell ref="F2:H8"/>
    <mergeCell ref="A63:A64"/>
    <mergeCell ref="B63:B64"/>
    <mergeCell ref="C63:E63"/>
    <mergeCell ref="C64:E64"/>
    <mergeCell ref="C9:E9"/>
    <mergeCell ref="C10:E10"/>
    <mergeCell ref="C13:E13"/>
    <mergeCell ref="C14:E14"/>
    <mergeCell ref="C15:E15"/>
    <mergeCell ref="C16:E16"/>
    <mergeCell ref="C17:E17"/>
    <mergeCell ref="F11:H12"/>
    <mergeCell ref="F21:H21"/>
  </mergeCells>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dimension ref="A1:H27"/>
  <sheetViews>
    <sheetView zoomScaleNormal="100" workbookViewId="0">
      <selection sqref="A1:H1"/>
    </sheetView>
  </sheetViews>
  <sheetFormatPr baseColWidth="10" defaultColWidth="11.42578125" defaultRowHeight="12.75"/>
  <cols>
    <col min="1" max="1" width="11.42578125" style="55"/>
    <col min="2" max="2" width="28.28515625" style="55" bestFit="1" customWidth="1"/>
    <col min="3" max="4" width="17.5703125" style="55" customWidth="1"/>
    <col min="5" max="16384" width="11.42578125" style="55"/>
  </cols>
  <sheetData>
    <row r="1" spans="1:8" ht="13.5" customHeight="1" thickBot="1">
      <c r="A1" s="185" t="s">
        <v>27</v>
      </c>
      <c r="B1" s="185"/>
      <c r="C1" s="185"/>
      <c r="D1" s="185"/>
      <c r="E1" s="185"/>
      <c r="F1" s="185"/>
      <c r="G1" s="185"/>
      <c r="H1" s="185"/>
    </row>
    <row r="2" spans="1:8" ht="15.75" customHeight="1" thickBot="1">
      <c r="A2" s="189" t="s">
        <v>59</v>
      </c>
      <c r="B2" s="189"/>
      <c r="C2" s="189"/>
      <c r="D2" s="213" t="s">
        <v>523</v>
      </c>
      <c r="E2" s="213"/>
      <c r="F2" s="185" t="s">
        <v>278</v>
      </c>
      <c r="G2" s="185"/>
      <c r="H2" s="185"/>
    </row>
    <row r="3" spans="1:8" ht="15.75" customHeight="1" thickBot="1">
      <c r="A3" s="189" t="s">
        <v>60</v>
      </c>
      <c r="B3" s="189"/>
      <c r="C3" s="189"/>
      <c r="D3" s="213" t="s">
        <v>532</v>
      </c>
      <c r="E3" s="213"/>
      <c r="F3" s="185"/>
      <c r="G3" s="185"/>
      <c r="H3" s="185"/>
    </row>
    <row r="4" spans="1:8" ht="15.75" customHeight="1" thickBot="1">
      <c r="A4" s="189" t="s">
        <v>61</v>
      </c>
      <c r="B4" s="189"/>
      <c r="C4" s="189"/>
      <c r="D4" s="213" t="s">
        <v>532</v>
      </c>
      <c r="E4" s="213"/>
      <c r="F4" s="185"/>
      <c r="G4" s="185"/>
      <c r="H4" s="185"/>
    </row>
    <row r="5" spans="1:8" ht="25.5" customHeight="1" thickBot="1">
      <c r="A5" s="185" t="s">
        <v>64</v>
      </c>
      <c r="B5" s="185"/>
      <c r="C5" s="185" t="s">
        <v>71</v>
      </c>
      <c r="D5" s="185"/>
      <c r="E5" s="24" t="s">
        <v>225</v>
      </c>
      <c r="F5" s="21" t="s">
        <v>154</v>
      </c>
      <c r="G5" s="21" t="s">
        <v>155</v>
      </c>
      <c r="H5" s="21" t="s">
        <v>0</v>
      </c>
    </row>
    <row r="6" spans="1:8" ht="13.5" thickBot="1">
      <c r="A6" s="211">
        <v>1</v>
      </c>
      <c r="B6" s="212" t="s">
        <v>1</v>
      </c>
      <c r="C6" s="209" t="s">
        <v>281</v>
      </c>
      <c r="D6" s="209"/>
      <c r="E6" s="209"/>
      <c r="F6" s="206" t="s">
        <v>212</v>
      </c>
      <c r="G6" s="207"/>
      <c r="H6" s="208"/>
    </row>
    <row r="7" spans="1:8" ht="13.5" thickBot="1">
      <c r="A7" s="211"/>
      <c r="B7" s="212"/>
      <c r="C7" s="210" t="s">
        <v>282</v>
      </c>
      <c r="D7" s="210"/>
      <c r="E7" s="210"/>
      <c r="F7" s="59" t="s">
        <v>488</v>
      </c>
      <c r="G7" s="59"/>
      <c r="H7" s="59">
        <v>216</v>
      </c>
    </row>
    <row r="8" spans="1:8" ht="13.5" thickBot="1">
      <c r="A8" s="211"/>
      <c r="B8" s="212"/>
      <c r="C8" s="210" t="s">
        <v>283</v>
      </c>
      <c r="D8" s="210"/>
      <c r="E8" s="210"/>
      <c r="F8" s="59" t="s">
        <v>488</v>
      </c>
      <c r="G8" s="59"/>
      <c r="H8" s="59">
        <v>216</v>
      </c>
    </row>
    <row r="9" spans="1:8" ht="13.5" customHeight="1" thickBot="1">
      <c r="A9" s="211">
        <v>2</v>
      </c>
      <c r="B9" s="212" t="s">
        <v>87</v>
      </c>
      <c r="C9" s="210" t="s">
        <v>284</v>
      </c>
      <c r="D9" s="210"/>
      <c r="E9" s="210"/>
      <c r="F9" s="59" t="s">
        <v>488</v>
      </c>
      <c r="G9" s="59"/>
      <c r="H9" s="59">
        <v>216</v>
      </c>
    </row>
    <row r="10" spans="1:8" ht="13.5" customHeight="1" thickBot="1">
      <c r="A10" s="211"/>
      <c r="B10" s="212"/>
      <c r="C10" s="210" t="s">
        <v>285</v>
      </c>
      <c r="D10" s="210"/>
      <c r="E10" s="210"/>
      <c r="F10" s="59" t="s">
        <v>488</v>
      </c>
      <c r="G10" s="59"/>
      <c r="H10" s="59">
        <v>216</v>
      </c>
    </row>
    <row r="11" spans="1:8" ht="13.5" thickBot="1">
      <c r="A11" s="211"/>
      <c r="B11" s="212"/>
      <c r="C11" s="210" t="s">
        <v>286</v>
      </c>
      <c r="D11" s="210"/>
      <c r="E11" s="210"/>
      <c r="F11" s="59" t="s">
        <v>488</v>
      </c>
      <c r="G11" s="59"/>
      <c r="H11" s="59">
        <v>216</v>
      </c>
    </row>
    <row r="12" spans="1:8" ht="13.5" customHeight="1" thickBot="1">
      <c r="A12" s="211"/>
      <c r="B12" s="212"/>
      <c r="C12" s="210" t="s">
        <v>287</v>
      </c>
      <c r="D12" s="210"/>
      <c r="E12" s="210"/>
      <c r="F12" s="59" t="s">
        <v>488</v>
      </c>
      <c r="G12" s="59"/>
      <c r="H12" s="59">
        <v>216</v>
      </c>
    </row>
    <row r="13" spans="1:8" ht="13.5" thickBot="1">
      <c r="A13" s="211"/>
      <c r="B13" s="212"/>
      <c r="C13" s="210" t="s">
        <v>288</v>
      </c>
      <c r="D13" s="210"/>
      <c r="E13" s="210"/>
      <c r="F13" s="59" t="s">
        <v>488</v>
      </c>
      <c r="G13" s="59"/>
      <c r="H13" s="59">
        <v>216</v>
      </c>
    </row>
    <row r="14" spans="1:8" ht="13.5" thickBot="1">
      <c r="A14" s="211"/>
      <c r="B14" s="212"/>
      <c r="C14" s="210" t="s">
        <v>289</v>
      </c>
      <c r="D14" s="210"/>
      <c r="E14" s="210"/>
      <c r="F14" s="59" t="s">
        <v>488</v>
      </c>
      <c r="G14" s="59"/>
      <c r="H14" s="59">
        <v>216</v>
      </c>
    </row>
    <row r="15" spans="1:8" ht="13.5" thickBot="1">
      <c r="A15" s="211"/>
      <c r="B15" s="212"/>
      <c r="C15" s="210" t="s">
        <v>290</v>
      </c>
      <c r="D15" s="210"/>
      <c r="E15" s="210"/>
      <c r="F15" s="59" t="s">
        <v>488</v>
      </c>
      <c r="G15" s="59"/>
      <c r="H15" s="59">
        <v>216</v>
      </c>
    </row>
    <row r="16" spans="1:8" ht="13.5" customHeight="1" thickBot="1">
      <c r="A16" s="211"/>
      <c r="B16" s="212"/>
      <c r="C16" s="210" t="s">
        <v>291</v>
      </c>
      <c r="D16" s="210"/>
      <c r="E16" s="210"/>
      <c r="F16" s="59" t="s">
        <v>488</v>
      </c>
      <c r="G16" s="59"/>
      <c r="H16" s="59">
        <v>216</v>
      </c>
    </row>
    <row r="17" spans="1:8" ht="15.75" customHeight="1" thickBot="1">
      <c r="A17" s="211">
        <v>3</v>
      </c>
      <c r="B17" s="212" t="s">
        <v>88</v>
      </c>
      <c r="C17" s="210" t="s">
        <v>284</v>
      </c>
      <c r="D17" s="210"/>
      <c r="E17" s="210"/>
      <c r="F17" s="59" t="s">
        <v>488</v>
      </c>
      <c r="G17" s="59"/>
      <c r="H17" s="59">
        <v>216</v>
      </c>
    </row>
    <row r="18" spans="1:8" ht="13.5" customHeight="1" thickBot="1">
      <c r="A18" s="211"/>
      <c r="B18" s="212"/>
      <c r="C18" s="210" t="s">
        <v>285</v>
      </c>
      <c r="D18" s="210"/>
      <c r="E18" s="210"/>
      <c r="F18" s="59" t="s">
        <v>488</v>
      </c>
      <c r="G18" s="59"/>
      <c r="H18" s="59">
        <v>216</v>
      </c>
    </row>
    <row r="19" spans="1:8" ht="13.5" thickBot="1">
      <c r="A19" s="211"/>
      <c r="B19" s="212"/>
      <c r="C19" s="210" t="s">
        <v>292</v>
      </c>
      <c r="D19" s="210"/>
      <c r="E19" s="210"/>
      <c r="F19" s="59" t="s">
        <v>488</v>
      </c>
      <c r="G19" s="59"/>
      <c r="H19" s="59">
        <v>216</v>
      </c>
    </row>
    <row r="20" spans="1:8" ht="15.75" customHeight="1" thickBot="1">
      <c r="A20" s="26">
        <v>4</v>
      </c>
      <c r="B20" s="27" t="s">
        <v>89</v>
      </c>
      <c r="C20" s="209" t="s">
        <v>90</v>
      </c>
      <c r="D20" s="209"/>
      <c r="E20" s="209"/>
      <c r="F20" s="197" t="s">
        <v>212</v>
      </c>
      <c r="G20" s="198"/>
      <c r="H20" s="199"/>
    </row>
    <row r="21" spans="1:8" ht="13.5" thickBot="1">
      <c r="A21" s="211">
        <v>5</v>
      </c>
      <c r="B21" s="212" t="s">
        <v>91</v>
      </c>
      <c r="C21" s="209" t="s">
        <v>298</v>
      </c>
      <c r="D21" s="209"/>
      <c r="E21" s="209"/>
      <c r="F21" s="200"/>
      <c r="G21" s="201"/>
      <c r="H21" s="202"/>
    </row>
    <row r="22" spans="1:8" ht="13.5" thickBot="1">
      <c r="A22" s="211"/>
      <c r="B22" s="212"/>
      <c r="C22" s="209" t="s">
        <v>299</v>
      </c>
      <c r="D22" s="209"/>
      <c r="E22" s="209"/>
      <c r="F22" s="203"/>
      <c r="G22" s="204"/>
      <c r="H22" s="205"/>
    </row>
    <row r="23" spans="1:8" ht="13.5" customHeight="1" thickBot="1">
      <c r="A23" s="26">
        <v>6</v>
      </c>
      <c r="B23" s="27" t="s">
        <v>92</v>
      </c>
      <c r="C23" s="210" t="s">
        <v>293</v>
      </c>
      <c r="D23" s="210"/>
      <c r="E23" s="210"/>
      <c r="F23" s="59" t="s">
        <v>488</v>
      </c>
      <c r="G23" s="59"/>
      <c r="H23" s="59">
        <v>216</v>
      </c>
    </row>
    <row r="24" spans="1:8" ht="15.75" customHeight="1" thickBot="1">
      <c r="A24" s="26">
        <v>7</v>
      </c>
      <c r="B24" s="22" t="s">
        <v>93</v>
      </c>
      <c r="C24" s="209" t="s">
        <v>294</v>
      </c>
      <c r="D24" s="209"/>
      <c r="E24" s="209"/>
      <c r="F24" s="206" t="s">
        <v>212</v>
      </c>
      <c r="G24" s="207"/>
      <c r="H24" s="208"/>
    </row>
    <row r="25" spans="1:8" ht="13.5" thickBot="1">
      <c r="A25" s="186">
        <v>8</v>
      </c>
      <c r="B25" s="214" t="s">
        <v>44</v>
      </c>
      <c r="C25" s="210" t="s">
        <v>295</v>
      </c>
      <c r="D25" s="210"/>
      <c r="E25" s="210"/>
      <c r="F25" s="59" t="s">
        <v>488</v>
      </c>
      <c r="G25" s="59"/>
      <c r="H25" s="59">
        <v>216</v>
      </c>
    </row>
    <row r="26" spans="1:8" ht="13.5" thickBot="1">
      <c r="A26" s="186"/>
      <c r="B26" s="214"/>
      <c r="C26" s="188" t="s">
        <v>296</v>
      </c>
      <c r="D26" s="188"/>
      <c r="E26" s="188"/>
      <c r="F26" s="206" t="s">
        <v>212</v>
      </c>
      <c r="G26" s="207"/>
      <c r="H26" s="208"/>
    </row>
    <row r="27" spans="1:8" ht="13.5" thickBot="1">
      <c r="A27" s="186"/>
      <c r="B27" s="214"/>
      <c r="C27" s="210" t="s">
        <v>297</v>
      </c>
      <c r="D27" s="210"/>
      <c r="E27" s="210"/>
      <c r="F27" s="59" t="s">
        <v>488</v>
      </c>
      <c r="G27" s="59"/>
      <c r="H27" s="59">
        <v>216</v>
      </c>
    </row>
  </sheetData>
  <mergeCells count="46">
    <mergeCell ref="A25:A27"/>
    <mergeCell ref="B25:B27"/>
    <mergeCell ref="A21:A22"/>
    <mergeCell ref="B21:B22"/>
    <mergeCell ref="C22:E22"/>
    <mergeCell ref="C24:E24"/>
    <mergeCell ref="C26:E26"/>
    <mergeCell ref="C23:E23"/>
    <mergeCell ref="C25:E25"/>
    <mergeCell ref="C27:E27"/>
    <mergeCell ref="A17:A19"/>
    <mergeCell ref="D2:E2"/>
    <mergeCell ref="D3:E3"/>
    <mergeCell ref="D4:E4"/>
    <mergeCell ref="C6:E6"/>
    <mergeCell ref="A5:B5"/>
    <mergeCell ref="C5:D5"/>
    <mergeCell ref="A6:A8"/>
    <mergeCell ref="A2:C2"/>
    <mergeCell ref="A3:C3"/>
    <mergeCell ref="B17:B19"/>
    <mergeCell ref="C16:E16"/>
    <mergeCell ref="C17:E17"/>
    <mergeCell ref="C18:E18"/>
    <mergeCell ref="C19:E19"/>
    <mergeCell ref="B6:B8"/>
    <mergeCell ref="A1:H1"/>
    <mergeCell ref="C7:E7"/>
    <mergeCell ref="C8:E8"/>
    <mergeCell ref="C9:E9"/>
    <mergeCell ref="C10:E10"/>
    <mergeCell ref="A4:C4"/>
    <mergeCell ref="F2:H4"/>
    <mergeCell ref="A9:A16"/>
    <mergeCell ref="B9:B16"/>
    <mergeCell ref="C11:E11"/>
    <mergeCell ref="C12:E12"/>
    <mergeCell ref="C13:E13"/>
    <mergeCell ref="C14:E14"/>
    <mergeCell ref="C15:E15"/>
    <mergeCell ref="F6:H6"/>
    <mergeCell ref="F20:H22"/>
    <mergeCell ref="F24:H24"/>
    <mergeCell ref="F26:H26"/>
    <mergeCell ref="C20:E20"/>
    <mergeCell ref="C21:E21"/>
  </mergeCells>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dimension ref="A1:J14"/>
  <sheetViews>
    <sheetView workbookViewId="0">
      <selection sqref="A1:G1"/>
    </sheetView>
  </sheetViews>
  <sheetFormatPr baseColWidth="10" defaultColWidth="11.42578125" defaultRowHeight="12.75"/>
  <cols>
    <col min="1" max="1" width="11.42578125" style="12"/>
    <col min="2" max="2" width="26.28515625" style="12" customWidth="1"/>
    <col min="3" max="3" width="25.140625" style="12" customWidth="1"/>
    <col min="4" max="4" width="28.28515625" style="12" customWidth="1"/>
    <col min="5" max="16384" width="11.42578125" style="12"/>
  </cols>
  <sheetData>
    <row r="1" spans="1:10" ht="13.5" customHeight="1" thickBot="1">
      <c r="A1" s="185" t="s">
        <v>94</v>
      </c>
      <c r="B1" s="185"/>
      <c r="C1" s="185"/>
      <c r="D1" s="185"/>
      <c r="E1" s="185"/>
      <c r="F1" s="185"/>
      <c r="G1" s="185"/>
    </row>
    <row r="2" spans="1:10" ht="15.75" customHeight="1" thickBot="1">
      <c r="A2" s="189" t="s">
        <v>59</v>
      </c>
      <c r="B2" s="189"/>
      <c r="C2" s="189"/>
      <c r="D2" s="79" t="s">
        <v>534</v>
      </c>
      <c r="E2" s="185" t="s">
        <v>278</v>
      </c>
      <c r="F2" s="185"/>
      <c r="G2" s="185"/>
    </row>
    <row r="3" spans="1:10" ht="45" customHeight="1" thickBot="1">
      <c r="A3" s="189" t="s">
        <v>95</v>
      </c>
      <c r="B3" s="189"/>
      <c r="C3" s="189"/>
      <c r="D3" s="80" t="s">
        <v>533</v>
      </c>
      <c r="E3" s="185"/>
      <c r="F3" s="185"/>
      <c r="G3" s="185"/>
    </row>
    <row r="4" spans="1:10" ht="45" customHeight="1" thickBot="1">
      <c r="A4" s="189" t="s">
        <v>96</v>
      </c>
      <c r="B4" s="189"/>
      <c r="C4" s="189"/>
      <c r="D4" s="80" t="s">
        <v>533</v>
      </c>
      <c r="E4" s="185"/>
      <c r="F4" s="185"/>
      <c r="G4" s="185"/>
    </row>
    <row r="5" spans="1:10" ht="25.5" customHeight="1" thickBot="1">
      <c r="A5" s="185" t="s">
        <v>64</v>
      </c>
      <c r="B5" s="185"/>
      <c r="C5" s="185" t="s">
        <v>71</v>
      </c>
      <c r="D5" s="185"/>
      <c r="E5" s="21" t="s">
        <v>154</v>
      </c>
      <c r="F5" s="21" t="s">
        <v>155</v>
      </c>
      <c r="G5" s="21" t="s">
        <v>0</v>
      </c>
    </row>
    <row r="6" spans="1:10" ht="13.5" thickBot="1">
      <c r="A6" s="222">
        <v>1</v>
      </c>
      <c r="B6" s="212" t="s">
        <v>45</v>
      </c>
      <c r="C6" s="212" t="s">
        <v>300</v>
      </c>
      <c r="D6" s="212"/>
      <c r="E6" s="60" t="s">
        <v>488</v>
      </c>
      <c r="F6" s="60"/>
      <c r="G6" s="60">
        <v>224</v>
      </c>
      <c r="I6" s="215"/>
      <c r="J6" s="215"/>
    </row>
    <row r="7" spans="1:10" ht="13.5" thickBot="1">
      <c r="A7" s="222"/>
      <c r="B7" s="212"/>
      <c r="C7" s="212" t="s">
        <v>301</v>
      </c>
      <c r="D7" s="212"/>
      <c r="E7" s="60" t="s">
        <v>488</v>
      </c>
      <c r="F7" s="60"/>
      <c r="G7" s="60">
        <v>224</v>
      </c>
      <c r="I7" s="215"/>
      <c r="J7" s="215"/>
    </row>
    <row r="8" spans="1:10" ht="13.5" thickBot="1">
      <c r="A8" s="222"/>
      <c r="B8" s="212"/>
      <c r="C8" s="212" t="s">
        <v>302</v>
      </c>
      <c r="D8" s="212"/>
      <c r="E8" s="60" t="s">
        <v>488</v>
      </c>
      <c r="F8" s="60"/>
      <c r="G8" s="60">
        <v>224</v>
      </c>
      <c r="I8" s="215"/>
      <c r="J8" s="215"/>
    </row>
    <row r="9" spans="1:10" ht="15.75" customHeight="1" thickBot="1">
      <c r="A9" s="222"/>
      <c r="B9" s="212"/>
      <c r="C9" s="223" t="s">
        <v>303</v>
      </c>
      <c r="D9" s="223"/>
      <c r="E9" s="216" t="s">
        <v>212</v>
      </c>
      <c r="F9" s="217"/>
      <c r="G9" s="218"/>
      <c r="I9" s="215"/>
      <c r="J9" s="215"/>
    </row>
    <row r="10" spans="1:10" ht="15.75" customHeight="1" thickBot="1">
      <c r="A10" s="222"/>
      <c r="B10" s="212"/>
      <c r="C10" s="223" t="s">
        <v>304</v>
      </c>
      <c r="D10" s="223"/>
      <c r="E10" s="219"/>
      <c r="F10" s="220"/>
      <c r="G10" s="221"/>
      <c r="I10" s="215"/>
      <c r="J10" s="215"/>
    </row>
    <row r="11" spans="1:10" ht="13.5" thickBot="1">
      <c r="A11" s="222">
        <v>2</v>
      </c>
      <c r="B11" s="212" t="s">
        <v>42</v>
      </c>
      <c r="C11" s="212" t="s">
        <v>305</v>
      </c>
      <c r="D11" s="212"/>
      <c r="E11" s="60" t="s">
        <v>488</v>
      </c>
      <c r="F11" s="60"/>
      <c r="G11" s="60">
        <v>224</v>
      </c>
      <c r="I11" s="215"/>
      <c r="J11" s="215"/>
    </row>
    <row r="12" spans="1:10" ht="13.5" thickBot="1">
      <c r="A12" s="222"/>
      <c r="B12" s="212"/>
      <c r="C12" s="212" t="s">
        <v>306</v>
      </c>
      <c r="D12" s="212"/>
      <c r="E12" s="60" t="s">
        <v>488</v>
      </c>
      <c r="F12" s="60"/>
      <c r="G12" s="60">
        <v>224</v>
      </c>
      <c r="I12" s="215"/>
      <c r="J12" s="215"/>
    </row>
    <row r="13" spans="1:10" ht="13.5" thickBot="1">
      <c r="A13" s="222"/>
      <c r="B13" s="212"/>
      <c r="C13" s="212" t="s">
        <v>307</v>
      </c>
      <c r="D13" s="212"/>
      <c r="E13" s="60" t="s">
        <v>488</v>
      </c>
      <c r="F13" s="60"/>
      <c r="G13" s="60">
        <v>224</v>
      </c>
      <c r="I13" s="215"/>
      <c r="J13" s="215"/>
    </row>
    <row r="14" spans="1:10" ht="13.5" thickBot="1">
      <c r="A14" s="222"/>
      <c r="B14" s="212"/>
      <c r="C14" s="212" t="s">
        <v>308</v>
      </c>
      <c r="D14" s="212"/>
      <c r="E14" s="60" t="s">
        <v>488</v>
      </c>
      <c r="F14" s="60"/>
      <c r="G14" s="60">
        <v>224</v>
      </c>
    </row>
  </sheetData>
  <mergeCells count="22">
    <mergeCell ref="B6:B10"/>
    <mergeCell ref="C6:D6"/>
    <mergeCell ref="C7:D7"/>
    <mergeCell ref="C8:D8"/>
    <mergeCell ref="C9:D9"/>
    <mergeCell ref="C10:D10"/>
    <mergeCell ref="I6:J13"/>
    <mergeCell ref="E2:G4"/>
    <mergeCell ref="A1:G1"/>
    <mergeCell ref="A4:C4"/>
    <mergeCell ref="A5:B5"/>
    <mergeCell ref="C5:D5"/>
    <mergeCell ref="A2:C2"/>
    <mergeCell ref="A3:C3"/>
    <mergeCell ref="E9:G10"/>
    <mergeCell ref="A11:A14"/>
    <mergeCell ref="B11:B14"/>
    <mergeCell ref="C11:D11"/>
    <mergeCell ref="C12:D12"/>
    <mergeCell ref="C13:D13"/>
    <mergeCell ref="C14:D14"/>
    <mergeCell ref="A6:A10"/>
  </mergeCells>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dimension ref="A1:J17"/>
  <sheetViews>
    <sheetView zoomScaleNormal="100" zoomScalePageLayoutView="80" workbookViewId="0">
      <selection sqref="A1:G1"/>
    </sheetView>
  </sheetViews>
  <sheetFormatPr baseColWidth="10" defaultColWidth="11.42578125" defaultRowHeight="12.75"/>
  <cols>
    <col min="1" max="1" width="11.42578125" style="61"/>
    <col min="2" max="2" width="29.5703125" style="61" customWidth="1"/>
    <col min="3" max="3" width="24.7109375" style="61" customWidth="1"/>
    <col min="4" max="4" width="33" style="61" customWidth="1"/>
    <col min="5" max="16384" width="11.42578125" style="61"/>
  </cols>
  <sheetData>
    <row r="1" spans="1:10" ht="13.5" customHeight="1" thickBot="1">
      <c r="A1" s="185" t="s">
        <v>49</v>
      </c>
      <c r="B1" s="185"/>
      <c r="C1" s="185"/>
      <c r="D1" s="185"/>
      <c r="E1" s="185"/>
      <c r="F1" s="185"/>
      <c r="G1" s="185"/>
    </row>
    <row r="2" spans="1:10" ht="15.75" customHeight="1" thickBot="1">
      <c r="A2" s="189" t="s">
        <v>59</v>
      </c>
      <c r="B2" s="189"/>
      <c r="C2" s="189"/>
      <c r="D2" s="79" t="s">
        <v>534</v>
      </c>
      <c r="E2" s="185" t="s">
        <v>278</v>
      </c>
      <c r="F2" s="185"/>
      <c r="G2" s="185"/>
    </row>
    <row r="3" spans="1:10" ht="25.5" customHeight="1" thickBot="1">
      <c r="A3" s="189" t="s">
        <v>95</v>
      </c>
      <c r="B3" s="189"/>
      <c r="C3" s="189"/>
      <c r="D3" s="80" t="s">
        <v>535</v>
      </c>
      <c r="E3" s="185"/>
      <c r="F3" s="185"/>
      <c r="G3" s="185"/>
    </row>
    <row r="4" spans="1:10" ht="25.5" customHeight="1" thickBot="1">
      <c r="A4" s="189" t="s">
        <v>96</v>
      </c>
      <c r="B4" s="189"/>
      <c r="C4" s="189"/>
      <c r="D4" s="80" t="s">
        <v>536</v>
      </c>
      <c r="E4" s="185"/>
      <c r="F4" s="185"/>
      <c r="G4" s="185"/>
    </row>
    <row r="5" spans="1:10" ht="25.5" customHeight="1" thickBot="1">
      <c r="A5" s="185" t="s">
        <v>64</v>
      </c>
      <c r="B5" s="185"/>
      <c r="C5" s="185" t="s">
        <v>71</v>
      </c>
      <c r="D5" s="185"/>
      <c r="E5" s="21" t="s">
        <v>154</v>
      </c>
      <c r="F5" s="21" t="s">
        <v>155</v>
      </c>
      <c r="G5" s="21" t="s">
        <v>0</v>
      </c>
    </row>
    <row r="6" spans="1:10" ht="13.5" thickBot="1">
      <c r="A6" s="222">
        <v>1</v>
      </c>
      <c r="B6" s="212" t="s">
        <v>45</v>
      </c>
      <c r="C6" s="212" t="s">
        <v>309</v>
      </c>
      <c r="D6" s="212"/>
      <c r="E6" s="60" t="s">
        <v>488</v>
      </c>
      <c r="F6" s="62"/>
      <c r="G6" s="60">
        <v>224</v>
      </c>
      <c r="I6" s="215"/>
      <c r="J6" s="215"/>
    </row>
    <row r="7" spans="1:10" ht="13.5" thickBot="1">
      <c r="A7" s="222"/>
      <c r="B7" s="212"/>
      <c r="C7" s="212" t="s">
        <v>301</v>
      </c>
      <c r="D7" s="212"/>
      <c r="E7" s="60" t="s">
        <v>488</v>
      </c>
      <c r="F7" s="62"/>
      <c r="G7" s="60">
        <v>224</v>
      </c>
      <c r="I7" s="215"/>
      <c r="J7" s="215"/>
    </row>
    <row r="8" spans="1:10" ht="13.5" thickBot="1">
      <c r="A8" s="222"/>
      <c r="B8" s="212"/>
      <c r="C8" s="224" t="s">
        <v>310</v>
      </c>
      <c r="D8" s="224"/>
      <c r="E8" s="60" t="s">
        <v>488</v>
      </c>
      <c r="F8" s="62"/>
      <c r="G8" s="60">
        <v>224</v>
      </c>
      <c r="I8" s="215"/>
      <c r="J8" s="215"/>
    </row>
    <row r="9" spans="1:10" ht="24" customHeight="1" thickBot="1">
      <c r="A9" s="222"/>
      <c r="B9" s="212"/>
      <c r="C9" s="212" t="s">
        <v>311</v>
      </c>
      <c r="D9" s="212"/>
      <c r="E9" s="60" t="s">
        <v>488</v>
      </c>
      <c r="F9" s="62"/>
      <c r="G9" s="60">
        <v>224</v>
      </c>
      <c r="I9" s="215"/>
      <c r="J9" s="215"/>
    </row>
    <row r="10" spans="1:10" ht="15.75" customHeight="1" thickBot="1">
      <c r="A10" s="222"/>
      <c r="B10" s="212"/>
      <c r="C10" s="223" t="s">
        <v>303</v>
      </c>
      <c r="D10" s="223"/>
      <c r="E10" s="216" t="s">
        <v>212</v>
      </c>
      <c r="F10" s="217"/>
      <c r="G10" s="218"/>
      <c r="I10" s="215"/>
      <c r="J10" s="215"/>
    </row>
    <row r="11" spans="1:10" ht="15.75" customHeight="1" thickBot="1">
      <c r="A11" s="222"/>
      <c r="B11" s="212"/>
      <c r="C11" s="223" t="s">
        <v>304</v>
      </c>
      <c r="D11" s="223"/>
      <c r="E11" s="219"/>
      <c r="F11" s="220"/>
      <c r="G11" s="221"/>
      <c r="I11" s="215"/>
      <c r="J11" s="215"/>
    </row>
    <row r="12" spans="1:10" ht="13.5" thickBot="1">
      <c r="A12" s="222">
        <v>2</v>
      </c>
      <c r="B12" s="224" t="s">
        <v>99</v>
      </c>
      <c r="C12" s="212" t="s">
        <v>312</v>
      </c>
      <c r="D12" s="212"/>
      <c r="E12" s="60" t="s">
        <v>488</v>
      </c>
      <c r="F12" s="62"/>
      <c r="G12" s="60">
        <v>224</v>
      </c>
      <c r="I12" s="215"/>
      <c r="J12" s="215"/>
    </row>
    <row r="13" spans="1:10" ht="13.5" thickBot="1">
      <c r="A13" s="222"/>
      <c r="B13" s="224"/>
      <c r="C13" s="212" t="s">
        <v>313</v>
      </c>
      <c r="D13" s="212"/>
      <c r="E13" s="60" t="s">
        <v>488</v>
      </c>
      <c r="F13" s="62"/>
      <c r="G13" s="60">
        <v>224</v>
      </c>
      <c r="I13" s="215"/>
      <c r="J13" s="215"/>
    </row>
    <row r="14" spans="1:10" ht="13.5" thickBot="1">
      <c r="A14" s="222"/>
      <c r="B14" s="224"/>
      <c r="C14" s="212" t="s">
        <v>247</v>
      </c>
      <c r="D14" s="212"/>
      <c r="E14" s="60" t="s">
        <v>488</v>
      </c>
      <c r="F14" s="62"/>
      <c r="G14" s="60">
        <v>224</v>
      </c>
    </row>
    <row r="15" spans="1:10" ht="13.5" thickBot="1">
      <c r="A15" s="222"/>
      <c r="B15" s="224"/>
      <c r="C15" s="212" t="s">
        <v>314</v>
      </c>
      <c r="D15" s="212"/>
      <c r="E15" s="60" t="s">
        <v>488</v>
      </c>
      <c r="F15" s="62"/>
      <c r="G15" s="60">
        <v>224</v>
      </c>
    </row>
    <row r="16" spans="1:10" ht="13.5" thickBot="1">
      <c r="A16" s="29">
        <v>3</v>
      </c>
      <c r="B16" s="30" t="s">
        <v>100</v>
      </c>
      <c r="C16" s="212" t="s">
        <v>315</v>
      </c>
      <c r="D16" s="212"/>
      <c r="E16" s="60" t="s">
        <v>488</v>
      </c>
      <c r="F16" s="62"/>
      <c r="G16" s="60">
        <v>224</v>
      </c>
    </row>
    <row r="17" spans="1:7" ht="13.5" thickBot="1">
      <c r="A17" s="29">
        <v>4</v>
      </c>
      <c r="B17" s="27" t="s">
        <v>101</v>
      </c>
      <c r="C17" s="212" t="s">
        <v>56</v>
      </c>
      <c r="D17" s="212"/>
      <c r="E17" s="60" t="s">
        <v>488</v>
      </c>
      <c r="F17" s="62"/>
      <c r="G17" s="60">
        <v>224</v>
      </c>
    </row>
  </sheetData>
  <mergeCells count="25">
    <mergeCell ref="C5:D5"/>
    <mergeCell ref="C16:D16"/>
    <mergeCell ref="C17:D17"/>
    <mergeCell ref="A12:A15"/>
    <mergeCell ref="B12:B15"/>
    <mergeCell ref="C12:D12"/>
    <mergeCell ref="C13:D13"/>
    <mergeCell ref="C14:D14"/>
    <mergeCell ref="C15:D15"/>
    <mergeCell ref="I6:J13"/>
    <mergeCell ref="C10:D10"/>
    <mergeCell ref="C11:D11"/>
    <mergeCell ref="E2:G4"/>
    <mergeCell ref="A1:G1"/>
    <mergeCell ref="A6:A11"/>
    <mergeCell ref="B6:B11"/>
    <mergeCell ref="C6:D6"/>
    <mergeCell ref="C7:D7"/>
    <mergeCell ref="C8:D8"/>
    <mergeCell ref="C9:D9"/>
    <mergeCell ref="E10:G11"/>
    <mergeCell ref="A4:C4"/>
    <mergeCell ref="A5:B5"/>
    <mergeCell ref="A2:C2"/>
    <mergeCell ref="A3:C3"/>
  </mergeCells>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sheetPr>
    <tabColor rgb="FFFF0000"/>
  </sheetPr>
  <dimension ref="A1:G22"/>
  <sheetViews>
    <sheetView zoomScaleNormal="100" workbookViewId="0">
      <selection sqref="A1:G1"/>
    </sheetView>
  </sheetViews>
  <sheetFormatPr baseColWidth="10" defaultColWidth="11.42578125" defaultRowHeight="12.75"/>
  <cols>
    <col min="1" max="1" width="11.42578125" style="61"/>
    <col min="2" max="2" width="22.28515625" style="61" bestFit="1" customWidth="1"/>
    <col min="3" max="4" width="23.28515625" style="61" customWidth="1"/>
    <col min="5" max="16384" width="11.42578125" style="61"/>
  </cols>
  <sheetData>
    <row r="1" spans="1:7" ht="13.5" customHeight="1" thickBot="1">
      <c r="A1" s="185" t="s">
        <v>97</v>
      </c>
      <c r="B1" s="185"/>
      <c r="C1" s="185"/>
      <c r="D1" s="185"/>
      <c r="E1" s="185"/>
      <c r="F1" s="185"/>
      <c r="G1" s="185"/>
    </row>
    <row r="2" spans="1:7" ht="15.75" customHeight="1" thickBot="1">
      <c r="A2" s="189" t="s">
        <v>59</v>
      </c>
      <c r="B2" s="189"/>
      <c r="C2" s="189"/>
      <c r="D2" s="117" t="s">
        <v>537</v>
      </c>
      <c r="E2" s="185" t="s">
        <v>587</v>
      </c>
      <c r="F2" s="185"/>
      <c r="G2" s="185"/>
    </row>
    <row r="3" spans="1:7" ht="25.5" customHeight="1" thickBot="1">
      <c r="A3" s="189" t="s">
        <v>95</v>
      </c>
      <c r="B3" s="189"/>
      <c r="C3" s="189"/>
      <c r="D3" s="80" t="s">
        <v>538</v>
      </c>
      <c r="E3" s="185"/>
      <c r="F3" s="185"/>
      <c r="G3" s="185"/>
    </row>
    <row r="4" spans="1:7" ht="25.5" customHeight="1" thickBot="1">
      <c r="A4" s="189" t="s">
        <v>96</v>
      </c>
      <c r="B4" s="189"/>
      <c r="C4" s="189"/>
      <c r="D4" s="80" t="s">
        <v>538</v>
      </c>
      <c r="E4" s="185"/>
      <c r="F4" s="185"/>
      <c r="G4" s="185"/>
    </row>
    <row r="5" spans="1:7" ht="25.5" customHeight="1" thickBot="1">
      <c r="A5" s="185" t="s">
        <v>64</v>
      </c>
      <c r="B5" s="185"/>
      <c r="C5" s="185" t="s">
        <v>71</v>
      </c>
      <c r="D5" s="185"/>
      <c r="E5" s="21" t="s">
        <v>154</v>
      </c>
      <c r="F5" s="21" t="s">
        <v>155</v>
      </c>
      <c r="G5" s="21" t="s">
        <v>0</v>
      </c>
    </row>
    <row r="6" spans="1:7" ht="13.5" customHeight="1" thickBot="1">
      <c r="A6" s="29">
        <v>1</v>
      </c>
      <c r="B6" s="27" t="s">
        <v>98</v>
      </c>
      <c r="C6" s="212" t="s">
        <v>316</v>
      </c>
      <c r="D6" s="212"/>
      <c r="E6" s="81"/>
      <c r="F6" s="81" t="s">
        <v>488</v>
      </c>
      <c r="G6" s="81">
        <v>224</v>
      </c>
    </row>
    <row r="7" spans="1:7" ht="13.5" customHeight="1" thickBot="1">
      <c r="A7" s="29">
        <v>2</v>
      </c>
      <c r="B7" s="27" t="s">
        <v>74</v>
      </c>
      <c r="C7" s="212" t="s">
        <v>231</v>
      </c>
      <c r="D7" s="212"/>
      <c r="E7" s="81"/>
      <c r="F7" s="81" t="s">
        <v>488</v>
      </c>
      <c r="G7" s="81">
        <v>225</v>
      </c>
    </row>
    <row r="8" spans="1:7" ht="13.5" thickBot="1">
      <c r="A8" s="29">
        <v>3</v>
      </c>
      <c r="B8" s="27" t="s">
        <v>21</v>
      </c>
      <c r="C8" s="212" t="s">
        <v>317</v>
      </c>
      <c r="D8" s="212"/>
      <c r="E8" s="81"/>
      <c r="F8" s="81" t="s">
        <v>488</v>
      </c>
      <c r="G8" s="81">
        <v>225</v>
      </c>
    </row>
    <row r="9" spans="1:7" ht="13.5" thickBot="1">
      <c r="A9" s="29">
        <v>4</v>
      </c>
      <c r="B9" s="27" t="s">
        <v>28</v>
      </c>
      <c r="C9" s="212" t="s">
        <v>318</v>
      </c>
      <c r="D9" s="212"/>
      <c r="E9" s="81"/>
      <c r="F9" s="81" t="s">
        <v>488</v>
      </c>
      <c r="G9" s="81">
        <v>225</v>
      </c>
    </row>
    <row r="10" spans="1:7" ht="13.5" customHeight="1" thickBot="1">
      <c r="A10" s="29">
        <v>5</v>
      </c>
      <c r="B10" s="27" t="s">
        <v>42</v>
      </c>
      <c r="C10" s="212" t="s">
        <v>319</v>
      </c>
      <c r="D10" s="212"/>
      <c r="E10" s="81"/>
      <c r="F10" s="81" t="s">
        <v>488</v>
      </c>
      <c r="G10" s="81">
        <v>225</v>
      </c>
    </row>
    <row r="11" spans="1:7" ht="15.75" customHeight="1" thickBot="1">
      <c r="A11" s="29">
        <v>6</v>
      </c>
      <c r="B11" s="27" t="s">
        <v>30</v>
      </c>
      <c r="C11" s="223" t="s">
        <v>239</v>
      </c>
      <c r="D11" s="223"/>
      <c r="E11" s="226" t="s">
        <v>212</v>
      </c>
      <c r="F11" s="227"/>
      <c r="G11" s="228"/>
    </row>
    <row r="13" spans="1:7">
      <c r="A13" s="225" t="s">
        <v>564</v>
      </c>
      <c r="B13" s="225"/>
      <c r="C13" s="225"/>
      <c r="D13" s="225"/>
      <c r="E13" s="225"/>
      <c r="F13" s="225"/>
      <c r="G13" s="225"/>
    </row>
    <row r="14" spans="1:7">
      <c r="A14" s="225"/>
      <c r="B14" s="225"/>
      <c r="C14" s="225"/>
      <c r="D14" s="225"/>
      <c r="E14" s="225"/>
      <c r="F14" s="225"/>
      <c r="G14" s="225"/>
    </row>
    <row r="15" spans="1:7">
      <c r="A15" s="225"/>
      <c r="B15" s="225"/>
      <c r="C15" s="225"/>
      <c r="D15" s="225"/>
      <c r="E15" s="225"/>
      <c r="F15" s="225"/>
      <c r="G15" s="225"/>
    </row>
    <row r="16" spans="1:7">
      <c r="A16" s="225"/>
      <c r="B16" s="225"/>
      <c r="C16" s="225"/>
      <c r="D16" s="225"/>
      <c r="E16" s="225"/>
      <c r="F16" s="225"/>
      <c r="G16" s="225"/>
    </row>
    <row r="17" spans="1:7">
      <c r="A17" s="225"/>
      <c r="B17" s="225"/>
      <c r="C17" s="225"/>
      <c r="D17" s="225"/>
      <c r="E17" s="225"/>
      <c r="F17" s="225"/>
      <c r="G17" s="225"/>
    </row>
    <row r="18" spans="1:7">
      <c r="A18" s="225"/>
      <c r="B18" s="225"/>
      <c r="C18" s="225"/>
      <c r="D18" s="225"/>
      <c r="E18" s="225"/>
      <c r="F18" s="225"/>
      <c r="G18" s="225"/>
    </row>
    <row r="19" spans="1:7">
      <c r="A19" s="225"/>
      <c r="B19" s="225"/>
      <c r="C19" s="225"/>
      <c r="D19" s="225"/>
      <c r="E19" s="225"/>
      <c r="F19" s="225"/>
      <c r="G19" s="225"/>
    </row>
    <row r="20" spans="1:7">
      <c r="A20" s="225"/>
      <c r="B20" s="225"/>
      <c r="C20" s="225"/>
      <c r="D20" s="225"/>
      <c r="E20" s="225"/>
      <c r="F20" s="225"/>
      <c r="G20" s="225"/>
    </row>
    <row r="21" spans="1:7">
      <c r="A21" s="225"/>
      <c r="B21" s="225"/>
      <c r="C21" s="225"/>
      <c r="D21" s="225"/>
      <c r="E21" s="225"/>
      <c r="F21" s="225"/>
      <c r="G21" s="225"/>
    </row>
    <row r="22" spans="1:7">
      <c r="A22" s="225"/>
      <c r="B22" s="225"/>
      <c r="C22" s="225"/>
      <c r="D22" s="225"/>
      <c r="E22" s="225"/>
      <c r="F22" s="225"/>
      <c r="G22" s="225"/>
    </row>
  </sheetData>
  <mergeCells count="15">
    <mergeCell ref="A13:G22"/>
    <mergeCell ref="E11:G11"/>
    <mergeCell ref="C10:D10"/>
    <mergeCell ref="A5:B5"/>
    <mergeCell ref="C5:D5"/>
    <mergeCell ref="C6:D6"/>
    <mergeCell ref="C7:D7"/>
    <mergeCell ref="C8:D8"/>
    <mergeCell ref="C9:D9"/>
    <mergeCell ref="C11:D11"/>
    <mergeCell ref="E2:G4"/>
    <mergeCell ref="A1:G1"/>
    <mergeCell ref="A4:C4"/>
    <mergeCell ref="A2:C2"/>
    <mergeCell ref="A3:C3"/>
  </mergeCells>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dimension ref="A1:G16"/>
  <sheetViews>
    <sheetView zoomScaleNormal="100" zoomScalePageLayoutView="80" workbookViewId="0">
      <selection sqref="A1:G1"/>
    </sheetView>
  </sheetViews>
  <sheetFormatPr baseColWidth="10" defaultColWidth="11.42578125" defaultRowHeight="12.75"/>
  <cols>
    <col min="1" max="1" width="11.42578125" style="61"/>
    <col min="2" max="2" width="31.140625" style="61" customWidth="1"/>
    <col min="3" max="3" width="25.28515625" style="61" customWidth="1"/>
    <col min="4" max="4" width="22.28515625" style="61" customWidth="1"/>
    <col min="5" max="16384" width="11.42578125" style="61"/>
  </cols>
  <sheetData>
    <row r="1" spans="1:7" ht="13.5" customHeight="1" thickBot="1">
      <c r="A1" s="185" t="s">
        <v>104</v>
      </c>
      <c r="B1" s="185"/>
      <c r="C1" s="185"/>
      <c r="D1" s="185"/>
      <c r="E1" s="185"/>
      <c r="F1" s="185"/>
      <c r="G1" s="185"/>
    </row>
    <row r="2" spans="1:7" ht="13.5" thickBot="1">
      <c r="A2" s="189" t="s">
        <v>59</v>
      </c>
      <c r="B2" s="189"/>
      <c r="C2" s="189"/>
      <c r="D2" s="79" t="s">
        <v>543</v>
      </c>
      <c r="E2" s="185" t="s">
        <v>278</v>
      </c>
      <c r="F2" s="185"/>
      <c r="G2" s="185"/>
    </row>
    <row r="3" spans="1:7" ht="45" customHeight="1" thickBot="1">
      <c r="A3" s="189" t="s">
        <v>95</v>
      </c>
      <c r="B3" s="189"/>
      <c r="C3" s="189"/>
      <c r="D3" s="80" t="s">
        <v>539</v>
      </c>
      <c r="E3" s="185"/>
      <c r="F3" s="185"/>
      <c r="G3" s="185"/>
    </row>
    <row r="4" spans="1:7" ht="45" customHeight="1" thickBot="1">
      <c r="A4" s="189" t="s">
        <v>96</v>
      </c>
      <c r="B4" s="189"/>
      <c r="C4" s="189"/>
      <c r="D4" s="80" t="s">
        <v>540</v>
      </c>
      <c r="E4" s="185"/>
      <c r="F4" s="185"/>
      <c r="G4" s="185"/>
    </row>
    <row r="5" spans="1:7" ht="25.5" customHeight="1" thickBot="1">
      <c r="A5" s="185" t="s">
        <v>64</v>
      </c>
      <c r="B5" s="185"/>
      <c r="C5" s="185" t="s">
        <v>71</v>
      </c>
      <c r="D5" s="185"/>
      <c r="E5" s="21" t="s">
        <v>154</v>
      </c>
      <c r="F5" s="21" t="s">
        <v>155</v>
      </c>
      <c r="G5" s="21" t="s">
        <v>0</v>
      </c>
    </row>
    <row r="6" spans="1:7" ht="15.75" customHeight="1" thickBot="1">
      <c r="A6" s="29">
        <v>1</v>
      </c>
      <c r="B6" s="27" t="s">
        <v>74</v>
      </c>
      <c r="C6" s="223" t="s">
        <v>320</v>
      </c>
      <c r="D6" s="223"/>
      <c r="E6" s="216" t="s">
        <v>212</v>
      </c>
      <c r="F6" s="217"/>
      <c r="G6" s="218"/>
    </row>
    <row r="7" spans="1:7" ht="39" thickBot="1">
      <c r="A7" s="29">
        <v>2</v>
      </c>
      <c r="B7" s="27" t="s">
        <v>105</v>
      </c>
      <c r="C7" s="223" t="s">
        <v>321</v>
      </c>
      <c r="D7" s="223"/>
      <c r="E7" s="229"/>
      <c r="F7" s="230"/>
      <c r="G7" s="231"/>
    </row>
    <row r="8" spans="1:7" ht="39" thickBot="1">
      <c r="A8" s="29">
        <v>3</v>
      </c>
      <c r="B8" s="27" t="s">
        <v>106</v>
      </c>
      <c r="C8" s="223" t="s">
        <v>322</v>
      </c>
      <c r="D8" s="223"/>
      <c r="E8" s="229"/>
      <c r="F8" s="230"/>
      <c r="G8" s="231"/>
    </row>
    <row r="9" spans="1:7" ht="39" thickBot="1">
      <c r="A9" s="29">
        <v>4</v>
      </c>
      <c r="B9" s="27" t="s">
        <v>107</v>
      </c>
      <c r="C9" s="223" t="s">
        <v>323</v>
      </c>
      <c r="D9" s="223"/>
      <c r="E9" s="219"/>
      <c r="F9" s="220"/>
      <c r="G9" s="221"/>
    </row>
    <row r="12" spans="1:7">
      <c r="A12" s="96"/>
      <c r="B12" s="96"/>
      <c r="C12" s="96"/>
      <c r="D12" s="96"/>
      <c r="E12" s="96"/>
      <c r="F12" s="96"/>
      <c r="G12" s="96"/>
    </row>
    <row r="13" spans="1:7">
      <c r="A13" s="96"/>
      <c r="B13" s="96"/>
      <c r="C13" s="96"/>
      <c r="D13" s="96"/>
      <c r="E13" s="96"/>
      <c r="F13" s="96"/>
      <c r="G13" s="96"/>
    </row>
    <row r="14" spans="1:7">
      <c r="A14" s="96"/>
      <c r="B14" s="96"/>
      <c r="C14" s="96"/>
      <c r="D14" s="96"/>
      <c r="E14" s="96"/>
      <c r="F14" s="96"/>
      <c r="G14" s="96"/>
    </row>
    <row r="15" spans="1:7">
      <c r="A15" s="96"/>
      <c r="B15" s="96"/>
      <c r="C15" s="96"/>
      <c r="D15" s="96"/>
      <c r="E15" s="96"/>
      <c r="F15" s="96"/>
      <c r="G15" s="96"/>
    </row>
    <row r="16" spans="1:7">
      <c r="A16" s="96"/>
      <c r="B16" s="96"/>
      <c r="C16" s="96"/>
      <c r="D16" s="96"/>
      <c r="E16" s="96"/>
      <c r="F16" s="96"/>
      <c r="G16" s="96"/>
    </row>
  </sheetData>
  <mergeCells count="12">
    <mergeCell ref="A1:G1"/>
    <mergeCell ref="C6:D6"/>
    <mergeCell ref="C7:D7"/>
    <mergeCell ref="C8:D8"/>
    <mergeCell ref="E6:G9"/>
    <mergeCell ref="E2:G4"/>
    <mergeCell ref="C9:D9"/>
    <mergeCell ref="A2:C2"/>
    <mergeCell ref="A3:C3"/>
    <mergeCell ref="A4:C4"/>
    <mergeCell ref="A5:B5"/>
    <mergeCell ref="C5:D5"/>
  </mergeCells>
  <pageMargins left="0.7" right="0.7" top="0.75" bottom="0.75"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dimension ref="A1:G14"/>
  <sheetViews>
    <sheetView workbookViewId="0">
      <selection sqref="A1:G1"/>
    </sheetView>
  </sheetViews>
  <sheetFormatPr baseColWidth="10" defaultColWidth="11.42578125" defaultRowHeight="12.75"/>
  <cols>
    <col min="1" max="1" width="11.42578125" style="12"/>
    <col min="2" max="2" width="27.5703125" style="12" customWidth="1"/>
    <col min="3" max="4" width="24.140625" style="12" customWidth="1"/>
    <col min="5" max="16384" width="11.42578125" style="12"/>
  </cols>
  <sheetData>
    <row r="1" spans="1:7" ht="13.5" customHeight="1" thickBot="1">
      <c r="A1" s="234" t="s">
        <v>102</v>
      </c>
      <c r="B1" s="235"/>
      <c r="C1" s="235"/>
      <c r="D1" s="235"/>
      <c r="E1" s="235"/>
      <c r="F1" s="235"/>
      <c r="G1" s="236"/>
    </row>
    <row r="2" spans="1:7" ht="15.75" customHeight="1" thickBot="1">
      <c r="A2" s="189" t="s">
        <v>59</v>
      </c>
      <c r="B2" s="189"/>
      <c r="C2" s="189"/>
      <c r="D2" s="79" t="s">
        <v>534</v>
      </c>
      <c r="E2" s="185" t="s">
        <v>278</v>
      </c>
      <c r="F2" s="185"/>
      <c r="G2" s="185"/>
    </row>
    <row r="3" spans="1:7" ht="25.5" customHeight="1" thickBot="1">
      <c r="A3" s="189" t="s">
        <v>95</v>
      </c>
      <c r="B3" s="189"/>
      <c r="C3" s="189"/>
      <c r="D3" s="80" t="s">
        <v>542</v>
      </c>
      <c r="E3" s="185"/>
      <c r="F3" s="185"/>
      <c r="G3" s="185"/>
    </row>
    <row r="4" spans="1:7" ht="25.5" customHeight="1" thickBot="1">
      <c r="A4" s="189" t="s">
        <v>96</v>
      </c>
      <c r="B4" s="189"/>
      <c r="C4" s="189"/>
      <c r="D4" s="80" t="s">
        <v>541</v>
      </c>
      <c r="E4" s="185"/>
      <c r="F4" s="185"/>
      <c r="G4" s="185"/>
    </row>
    <row r="5" spans="1:7" ht="25.5" customHeight="1" thickBot="1">
      <c r="A5" s="185" t="s">
        <v>64</v>
      </c>
      <c r="B5" s="185"/>
      <c r="C5" s="185" t="s">
        <v>71</v>
      </c>
      <c r="D5" s="185"/>
      <c r="E5" s="21" t="s">
        <v>154</v>
      </c>
      <c r="F5" s="21" t="s">
        <v>155</v>
      </c>
      <c r="G5" s="21" t="s">
        <v>0</v>
      </c>
    </row>
    <row r="6" spans="1:7" ht="13.5" thickBot="1">
      <c r="A6" s="28">
        <v>1</v>
      </c>
      <c r="B6" s="25" t="s">
        <v>98</v>
      </c>
      <c r="C6" s="232" t="s">
        <v>324</v>
      </c>
      <c r="D6" s="232"/>
      <c r="E6" s="60" t="s">
        <v>488</v>
      </c>
      <c r="F6" s="60"/>
      <c r="G6" s="60">
        <v>225</v>
      </c>
    </row>
    <row r="7" spans="1:7" ht="13.5" thickBot="1">
      <c r="A7" s="28">
        <v>2</v>
      </c>
      <c r="B7" s="25" t="s">
        <v>74</v>
      </c>
      <c r="C7" s="232" t="s">
        <v>231</v>
      </c>
      <c r="D7" s="232"/>
      <c r="E7" s="60" t="s">
        <v>488</v>
      </c>
      <c r="F7" s="60"/>
      <c r="G7" s="60">
        <v>225</v>
      </c>
    </row>
    <row r="8" spans="1:7" ht="13.5" thickBot="1">
      <c r="A8" s="28">
        <v>3</v>
      </c>
      <c r="B8" s="25" t="s">
        <v>21</v>
      </c>
      <c r="C8" s="232" t="s">
        <v>317</v>
      </c>
      <c r="D8" s="232"/>
      <c r="E8" s="60" t="s">
        <v>488</v>
      </c>
      <c r="F8" s="60"/>
      <c r="G8" s="60">
        <v>225</v>
      </c>
    </row>
    <row r="9" spans="1:7" ht="13.5" thickBot="1">
      <c r="A9" s="28">
        <v>4</v>
      </c>
      <c r="B9" s="25" t="s">
        <v>28</v>
      </c>
      <c r="C9" s="232" t="s">
        <v>318</v>
      </c>
      <c r="D9" s="232"/>
      <c r="E9" s="60" t="s">
        <v>488</v>
      </c>
      <c r="F9" s="60"/>
      <c r="G9" s="60">
        <v>225</v>
      </c>
    </row>
    <row r="10" spans="1:7" ht="13.5" thickBot="1">
      <c r="A10" s="28">
        <v>5</v>
      </c>
      <c r="B10" s="25" t="s">
        <v>32</v>
      </c>
      <c r="C10" s="232" t="s">
        <v>325</v>
      </c>
      <c r="D10" s="232"/>
      <c r="E10" s="60" t="s">
        <v>488</v>
      </c>
      <c r="F10" s="60"/>
      <c r="G10" s="60">
        <v>225</v>
      </c>
    </row>
    <row r="11" spans="1:7" ht="13.5" thickBot="1">
      <c r="A11" s="28">
        <v>6</v>
      </c>
      <c r="B11" s="25" t="s">
        <v>33</v>
      </c>
      <c r="C11" s="232" t="s">
        <v>326</v>
      </c>
      <c r="D11" s="232"/>
      <c r="E11" s="60" t="s">
        <v>488</v>
      </c>
      <c r="F11" s="60"/>
      <c r="G11" s="60">
        <v>225</v>
      </c>
    </row>
    <row r="12" spans="1:7" ht="26.25" thickBot="1">
      <c r="A12" s="28">
        <v>7</v>
      </c>
      <c r="B12" s="25" t="s">
        <v>29</v>
      </c>
      <c r="C12" s="232" t="s">
        <v>327</v>
      </c>
      <c r="D12" s="232"/>
      <c r="E12" s="60" t="s">
        <v>488</v>
      </c>
      <c r="F12" s="60"/>
      <c r="G12" s="60">
        <v>225</v>
      </c>
    </row>
    <row r="13" spans="1:7" ht="15.75" customHeight="1" thickBot="1">
      <c r="A13" s="28">
        <v>8</v>
      </c>
      <c r="B13" s="25" t="s">
        <v>30</v>
      </c>
      <c r="C13" s="233" t="s">
        <v>239</v>
      </c>
      <c r="D13" s="233"/>
      <c r="E13" s="216" t="s">
        <v>212</v>
      </c>
      <c r="F13" s="217"/>
      <c r="G13" s="218"/>
    </row>
    <row r="14" spans="1:7" ht="15.75" customHeight="1" thickBot="1">
      <c r="A14" s="28">
        <v>9</v>
      </c>
      <c r="B14" s="25" t="s">
        <v>103</v>
      </c>
      <c r="C14" s="233" t="s">
        <v>303</v>
      </c>
      <c r="D14" s="233"/>
      <c r="E14" s="219"/>
      <c r="F14" s="220"/>
      <c r="G14" s="221"/>
    </row>
  </sheetData>
  <mergeCells count="17">
    <mergeCell ref="A1:G1"/>
    <mergeCell ref="E13:G14"/>
    <mergeCell ref="C9:D9"/>
    <mergeCell ref="A2:C2"/>
    <mergeCell ref="A3:C3"/>
    <mergeCell ref="A4:C4"/>
    <mergeCell ref="A5:B5"/>
    <mergeCell ref="C5:D5"/>
    <mergeCell ref="C6:D6"/>
    <mergeCell ref="C7:D7"/>
    <mergeCell ref="C8:D8"/>
    <mergeCell ref="C10:D10"/>
    <mergeCell ref="C11:D11"/>
    <mergeCell ref="C12:D12"/>
    <mergeCell ref="C13:D13"/>
    <mergeCell ref="C14:D14"/>
    <mergeCell ref="E2:G4"/>
  </mergeCells>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24</vt:i4>
      </vt:variant>
      <vt:variant>
        <vt:lpstr>Rangos con nombre</vt:lpstr>
      </vt:variant>
      <vt:variant>
        <vt:i4>2</vt:i4>
      </vt:variant>
    </vt:vector>
  </HeadingPairs>
  <TitlesOfParts>
    <vt:vector size="26" baseType="lpstr">
      <vt:lpstr>RESUMEN</vt:lpstr>
      <vt:lpstr> EXP PROPONENTE</vt:lpstr>
      <vt:lpstr>TRANSMISORES (IA 26)</vt:lpstr>
      <vt:lpstr>GPS (IA 26)</vt:lpstr>
      <vt:lpstr>FILTROS (IA 26)</vt:lpstr>
      <vt:lpstr>COMB (IA 26)</vt:lpstr>
      <vt:lpstr>CONM COAXIAL Tx (IA 26)</vt:lpstr>
      <vt:lpstr>CARGA FANT (IA 26)</vt:lpstr>
      <vt:lpstr>CONMU ANTENAS (IA 26)</vt:lpstr>
      <vt:lpstr>ELEM. COMPLEMEN. (IA 26)</vt:lpstr>
      <vt:lpstr>ANTENA PANEL (IA 26)</vt:lpstr>
      <vt:lpstr>ANTENA SUPERTURNSTILE (IA 26)</vt:lpstr>
      <vt:lpstr>IRD (IA 26)</vt:lpstr>
      <vt:lpstr>ANTENA TVRO (IA 26)</vt:lpstr>
      <vt:lpstr>LNB (IA 26)</vt:lpstr>
      <vt:lpstr>TELEVISORES</vt:lpstr>
      <vt:lpstr>TRANSFORMADORES (IA 26)</vt:lpstr>
      <vt:lpstr>PLANTA EMER (IA 26)</vt:lpstr>
      <vt:lpstr>TRANSFE (IA 26)</vt:lpstr>
      <vt:lpstr>UPS (IA 26)</vt:lpstr>
      <vt:lpstr>EQ CONEC Y GEST (IA 26)</vt:lpstr>
      <vt:lpstr>FACTORES PONDERABLES G2</vt:lpstr>
      <vt:lpstr>FACTORES PONDERABLES G3</vt:lpstr>
      <vt:lpstr>FACTORES PONDERABLES G1</vt:lpstr>
      <vt:lpstr>'ANTENA TVRO (IA 26)'!_Hlk515555418</vt:lpstr>
      <vt:lpstr>' EXP PROPONENTE'!Área_de_impresión</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RTVC</dc:creator>
  <cp:lastModifiedBy>M</cp:lastModifiedBy>
  <dcterms:created xsi:type="dcterms:W3CDTF">2011-06-23T19:04:50Z</dcterms:created>
  <dcterms:modified xsi:type="dcterms:W3CDTF">2018-07-18T20:30:12Z</dcterms:modified>
</cp:coreProperties>
</file>