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ordinacion de procesos de seleccion\2015\PROCESOS MISIONALES\INVITACIONES ABIERTAS\INVITACION ABIERTA 22 2015 AVISOS\EVALUACION\"/>
    </mc:Choice>
  </mc:AlternateContent>
  <bookViews>
    <workbookView xWindow="0" yWindow="0" windowWidth="15345" windowHeight="2625" activeTab="1"/>
  </bookViews>
  <sheets>
    <sheet name="Evaluación Financiera" sheetId="1" r:id="rId1"/>
    <sheet name="Evaluación Económica" sheetId="3" r:id="rId2"/>
    <sheet name="Hoja2" sheetId="2" r:id="rId3"/>
  </sheets>
  <calcPr calcId="152511"/>
</workbook>
</file>

<file path=xl/calcChain.xml><?xml version="1.0" encoding="utf-8"?>
<calcChain xmlns="http://schemas.openxmlformats.org/spreadsheetml/2006/main">
  <c r="B16" i="3" l="1"/>
  <c r="H8" i="2"/>
  <c r="G19" i="2"/>
  <c r="H19" i="2" s="1"/>
  <c r="G18" i="2"/>
  <c r="H18" i="2" s="1"/>
  <c r="G17" i="2"/>
  <c r="H17" i="2" s="1"/>
  <c r="G8" i="2"/>
  <c r="G9" i="2"/>
  <c r="H9" i="2" s="1"/>
  <c r="G7" i="2"/>
  <c r="H7" i="2" s="1"/>
  <c r="B30" i="1"/>
  <c r="B28" i="1"/>
  <c r="B31" i="1"/>
  <c r="B29" i="1"/>
  <c r="D31" i="1"/>
  <c r="D30" i="1"/>
  <c r="D29" i="1"/>
  <c r="D28" i="1"/>
  <c r="C31" i="1"/>
  <c r="C30" i="1"/>
  <c r="C29" i="1"/>
  <c r="C28" i="1"/>
  <c r="H10" i="2" l="1"/>
  <c r="H20" i="2"/>
</calcChain>
</file>

<file path=xl/sharedStrings.xml><?xml version="1.0" encoding="utf-8"?>
<sst xmlns="http://schemas.openxmlformats.org/spreadsheetml/2006/main" count="75" uniqueCount="46">
  <si>
    <t>Estados financieros comparativos del año 2013-2014 con corte a 31 de diciembre de cada año (Balance General y Estado de Pérdidas y Ganancias) especificando el activo corriente, activo fijo, pasivo corriente y pasivo a largo plazo, firmados por el proponente persona natural o por el Representante Legal de la persona jurídica y el contador o Revisor Fiscal de la empresa si está obligado a tener.</t>
  </si>
  <si>
    <t>Notas a los Estados Financieros año 2014 con corte a 31 de diciembre, según Artículo 36 Ley 222/95.</t>
  </si>
  <si>
    <t>Certificación de los Estados Financieros año 2014 con corte a 31 de diciembre, según Artículo 37 Ley 222/95.</t>
  </si>
  <si>
    <t>Certificados de vigencia y Antecedentes Disciplinarios del contador y/o del revisor fiscal, expedidos por la Junta Central de Contadores, con fecha no mayor a noventa (90) días calendario, anteriores a la fecha de cierre del presente proceso de contratación y con la información actualizada</t>
  </si>
  <si>
    <t>Dictamen del revisor fiscal del año 2014 con corte a 31 de diciembre. Se debe tener en cuenta que solo se aceptará “dictamen limpio</t>
  </si>
  <si>
    <t>Índice de liquidez ≥ 1.0</t>
  </si>
  <si>
    <t>Nivel de endeudamiento ≤ 70%</t>
  </si>
  <si>
    <t>PURPURA GRÁFICO LTDA</t>
  </si>
  <si>
    <t>Folio 19</t>
  </si>
  <si>
    <t>Folios 16 a 18</t>
  </si>
  <si>
    <t>Folio 20</t>
  </si>
  <si>
    <t>N/A</t>
  </si>
  <si>
    <t>PANALCRYL SEÑALIZACIÓN S.A.S</t>
  </si>
  <si>
    <t>TRIP SIGN S.A.S</t>
  </si>
  <si>
    <t>Folios 21 al 23</t>
  </si>
  <si>
    <t>Folios 24 al 27</t>
  </si>
  <si>
    <t>Folio 28</t>
  </si>
  <si>
    <t>Folios 20 y 21</t>
  </si>
  <si>
    <t>Folio 22</t>
  </si>
  <si>
    <t>Folios 16 a 19</t>
  </si>
  <si>
    <t>3.2.1.2. CAPACIDAD FINANCIERA</t>
  </si>
  <si>
    <t>INVITACIÓN ABIERTA Nº. 22 DE 2015</t>
  </si>
  <si>
    <t>Contratar los servicios de fabricación, instalación y adecuación de los avisos institucionales de RTVC Sistema de Medios Públicos, para las fachadas del edificio de la entidad, con los logos de la marca de la entidad.</t>
  </si>
  <si>
    <r>
      <t xml:space="preserve">Capital de trabajo ≥ 40% del Presupuesto Oficial </t>
    </r>
    <r>
      <rPr>
        <i/>
        <sz val="11"/>
        <color theme="1"/>
        <rFont val="Calibri"/>
        <family val="2"/>
        <scheme val="minor"/>
      </rPr>
      <t>($20.176.576)</t>
    </r>
  </si>
  <si>
    <r>
      <t xml:space="preserve">Patrimonio líquido ≥ 40% del Presupuesto Oficia </t>
    </r>
    <r>
      <rPr>
        <i/>
        <sz val="11"/>
        <color theme="1"/>
        <rFont val="Calibri"/>
        <family val="2"/>
        <scheme val="minor"/>
      </rPr>
      <t>($20.176.576)</t>
    </r>
  </si>
  <si>
    <t>NO CUMPLE</t>
  </si>
  <si>
    <t>CUMPLE</t>
  </si>
  <si>
    <t>VERIFICACIÓN DE LOS REQUISITOS DE LA CAPACIDAD FINANCIERA</t>
  </si>
  <si>
    <t>VERIFICACIÓN DE LA CAPACIDAD FINANCIERA</t>
  </si>
  <si>
    <t>AVISO FACHADA GRANDE</t>
  </si>
  <si>
    <t>AVISOS SOBRE ESTRUCTURA DE MÁRMOL</t>
  </si>
  <si>
    <t>AVISO ENTRADA</t>
  </si>
  <si>
    <t>DESCRIPCIÓN</t>
  </si>
  <si>
    <t>CANTIDAD</t>
  </si>
  <si>
    <t>VALOR UNITARIO</t>
  </si>
  <si>
    <t>IVA</t>
  </si>
  <si>
    <t>VALOR TOTAL</t>
  </si>
  <si>
    <t>PROPONENTE</t>
  </si>
  <si>
    <t>VALOR TOTAL DE LA PROPUESTA</t>
  </si>
  <si>
    <t>OBSERVACIONES</t>
  </si>
  <si>
    <t>EVALUACIÓN DE LA PROPUESTA ECONÓMICA</t>
  </si>
  <si>
    <t>Promedio</t>
  </si>
  <si>
    <t>Presupuesto Oficial</t>
  </si>
  <si>
    <t>MEDIA ARITMÉTICA</t>
  </si>
  <si>
    <t>PUNTAJE</t>
  </si>
  <si>
    <r>
      <t xml:space="preserve">Se realizó correción aritmética, según lo etablecido en en numeral </t>
    </r>
    <r>
      <rPr>
        <b/>
        <u/>
        <sz val="11"/>
        <color theme="1"/>
        <rFont val="Arial Narrow"/>
        <family val="2"/>
      </rPr>
      <t>3.3.1. PROPUESTA ECONÓMICA (HASTA 900 PUNTOS)</t>
    </r>
    <r>
      <rPr>
        <sz val="11"/>
        <color theme="1"/>
        <rFont val="Arial Narrow"/>
        <family val="2"/>
      </rPr>
      <t xml:space="preserve">, pues al sumar el </t>
    </r>
    <r>
      <rPr>
        <b/>
        <i/>
        <sz val="11"/>
        <color theme="1"/>
        <rFont val="Arial Narrow"/>
        <family val="2"/>
      </rPr>
      <t>valor unitario</t>
    </r>
    <r>
      <rPr>
        <sz val="11"/>
        <color theme="1"/>
        <rFont val="Arial Narrow"/>
        <family val="2"/>
      </rPr>
      <t xml:space="preserve"> más el valor del </t>
    </r>
    <r>
      <rPr>
        <b/>
        <i/>
        <sz val="11"/>
        <color theme="1"/>
        <rFont val="Arial Narrow"/>
        <family val="2"/>
      </rPr>
      <t>IVA</t>
    </r>
    <r>
      <rPr>
        <sz val="11"/>
        <color theme="1"/>
        <rFont val="Arial Narrow"/>
        <family val="2"/>
      </rPr>
      <t xml:space="preserve">, multiplicado por la </t>
    </r>
    <r>
      <rPr>
        <b/>
        <i/>
        <sz val="11"/>
        <color theme="1"/>
        <rFont val="Arial Narrow"/>
        <family val="2"/>
      </rPr>
      <t>cantidad</t>
    </r>
    <r>
      <rPr>
        <sz val="11"/>
        <color theme="1"/>
        <rFont val="Arial Narrow"/>
        <family val="2"/>
      </rPr>
      <t xml:space="preserve">, el </t>
    </r>
    <r>
      <rPr>
        <b/>
        <i/>
        <sz val="11"/>
        <color theme="1"/>
        <rFont val="Arial Narrow"/>
        <family val="2"/>
      </rPr>
      <t>valor total incluido IVA</t>
    </r>
    <r>
      <rPr>
        <sz val="11"/>
        <color theme="1"/>
        <rFont val="Arial Narrow"/>
        <family val="2"/>
      </rPr>
      <t>, es superior al ofertado; de tal manera que el valor de la propuesta cambió y en consecuencia, aumentó, superando el presupueto oficial.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</si>
</sst>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0.0"/>
    <numFmt numFmtId="165" formatCode="_-* #,##0\ _€_-;\-* #,##0\ _€_-;_-* &quot;-&quot;??\ _€_-;_-@_-"/>
    <numFmt numFmtId="166" formatCode="_-* #,##0.0\ _€_-;\-* #,##0.0\ _€_-;_-* &quot;-&quot;??\ _€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sz val="13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43" fontId="0" fillId="0" borderId="0" xfId="1" applyFont="1" applyAlignment="1">
      <alignment wrapText="1"/>
    </xf>
    <xf numFmtId="165" fontId="0" fillId="0" borderId="1" xfId="1" applyNumberFormat="1" applyFont="1" applyBorder="1" applyAlignment="1">
      <alignment vertical="center"/>
    </xf>
    <xf numFmtId="9" fontId="0" fillId="0" borderId="1" xfId="2" applyFont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165" fontId="0" fillId="0" borderId="1" xfId="1" applyNumberFormat="1" applyFont="1" applyBorder="1" applyAlignment="1">
      <alignment vertical="center" wrapText="1"/>
    </xf>
    <xf numFmtId="165" fontId="0" fillId="0" borderId="1" xfId="0" applyNumberFormat="1" applyBorder="1" applyAlignment="1">
      <alignment wrapText="1"/>
    </xf>
    <xf numFmtId="165" fontId="0" fillId="3" borderId="1" xfId="1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165" fontId="6" fillId="0" borderId="0" xfId="1" applyNumberFormat="1" applyFont="1" applyAlignment="1">
      <alignment wrapText="1"/>
    </xf>
    <xf numFmtId="165" fontId="6" fillId="0" borderId="0" xfId="1" applyNumberFormat="1" applyFont="1"/>
    <xf numFmtId="0" fontId="5" fillId="0" borderId="1" xfId="0" applyFont="1" applyBorder="1" applyAlignment="1">
      <alignment horizontal="center" vertical="center" wrapText="1"/>
    </xf>
    <xf numFmtId="165" fontId="5" fillId="0" borderId="1" xfId="1" applyNumberFormat="1" applyFont="1" applyBorder="1" applyAlignment="1">
      <alignment horizontal="center" wrapText="1"/>
    </xf>
    <xf numFmtId="0" fontId="6" fillId="0" borderId="1" xfId="0" applyFont="1" applyBorder="1" applyAlignment="1">
      <alignment vertical="center" wrapText="1"/>
    </xf>
    <xf numFmtId="165" fontId="6" fillId="0" borderId="1" xfId="1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1" xfId="0" applyFont="1" applyBorder="1"/>
    <xf numFmtId="165" fontId="6" fillId="0" borderId="1" xfId="0" applyNumberFormat="1" applyFont="1" applyBorder="1"/>
    <xf numFmtId="0" fontId="7" fillId="0" borderId="1" xfId="0" applyFont="1" applyBorder="1"/>
    <xf numFmtId="165" fontId="7" fillId="0" borderId="1" xfId="0" applyNumberFormat="1" applyFont="1" applyBorder="1"/>
    <xf numFmtId="165" fontId="10" fillId="0" borderId="1" xfId="1" applyNumberFormat="1" applyFont="1" applyBorder="1" applyAlignment="1">
      <alignment horizontal="center" vertical="center" wrapText="1"/>
    </xf>
    <xf numFmtId="166" fontId="10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topLeftCell="A23" zoomScale="85" zoomScaleNormal="85" zoomScalePageLayoutView="115" workbookViewId="0">
      <selection activeCell="A19" sqref="A19:D20"/>
    </sheetView>
  </sheetViews>
  <sheetFormatPr baseColWidth="10" defaultRowHeight="15" x14ac:dyDescent="0.25"/>
  <cols>
    <col min="1" max="1" width="53.7109375" style="1" customWidth="1"/>
    <col min="2" max="2" width="24" customWidth="1"/>
    <col min="3" max="3" width="21.5703125" customWidth="1"/>
    <col min="4" max="4" width="21.28515625" customWidth="1"/>
  </cols>
  <sheetData>
    <row r="2" spans="1:4" ht="24" customHeight="1" x14ac:dyDescent="0.25">
      <c r="A2" s="40" t="s">
        <v>21</v>
      </c>
      <c r="B2" s="40"/>
      <c r="C2" s="40"/>
      <c r="D2" s="40"/>
    </row>
    <row r="5" spans="1:4" ht="42" customHeight="1" x14ac:dyDescent="0.25">
      <c r="A5" s="41" t="s">
        <v>22</v>
      </c>
      <c r="B5" s="41"/>
      <c r="C5" s="41"/>
      <c r="D5" s="41"/>
    </row>
    <row r="6" spans="1:4" x14ac:dyDescent="0.25">
      <c r="A6" s="41"/>
      <c r="B6" s="41"/>
      <c r="C6" s="41"/>
      <c r="D6" s="41"/>
    </row>
    <row r="8" spans="1:4" ht="30" customHeight="1" x14ac:dyDescent="0.25">
      <c r="A8" s="40" t="s">
        <v>27</v>
      </c>
      <c r="B8" s="40"/>
      <c r="C8" s="40"/>
      <c r="D8" s="40"/>
    </row>
    <row r="10" spans="1:4" ht="54.75" customHeight="1" x14ac:dyDescent="0.25">
      <c r="A10" s="7" t="s">
        <v>20</v>
      </c>
      <c r="B10" s="6" t="s">
        <v>7</v>
      </c>
      <c r="C10" s="7" t="s">
        <v>12</v>
      </c>
      <c r="D10" s="6" t="s">
        <v>13</v>
      </c>
    </row>
    <row r="11" spans="1:4" ht="105" x14ac:dyDescent="0.25">
      <c r="A11" s="2" t="s">
        <v>0</v>
      </c>
      <c r="B11" s="5" t="s">
        <v>9</v>
      </c>
      <c r="C11" s="5" t="s">
        <v>19</v>
      </c>
      <c r="D11" s="5" t="s">
        <v>14</v>
      </c>
    </row>
    <row r="12" spans="1:4" ht="30" x14ac:dyDescent="0.25">
      <c r="A12" s="2" t="s">
        <v>1</v>
      </c>
      <c r="B12" s="15" t="s">
        <v>26</v>
      </c>
      <c r="C12" s="5" t="s">
        <v>17</v>
      </c>
      <c r="D12" s="5" t="s">
        <v>15</v>
      </c>
    </row>
    <row r="13" spans="1:4" ht="30" x14ac:dyDescent="0.25">
      <c r="A13" s="2" t="s">
        <v>2</v>
      </c>
      <c r="B13" s="5" t="s">
        <v>8</v>
      </c>
      <c r="C13" s="5" t="s">
        <v>18</v>
      </c>
      <c r="D13" s="15" t="s">
        <v>26</v>
      </c>
    </row>
    <row r="14" spans="1:4" ht="90" x14ac:dyDescent="0.25">
      <c r="A14" s="2" t="s">
        <v>3</v>
      </c>
      <c r="B14" s="5" t="s">
        <v>10</v>
      </c>
      <c r="C14" s="15" t="s">
        <v>26</v>
      </c>
      <c r="D14" s="5" t="s">
        <v>16</v>
      </c>
    </row>
    <row r="15" spans="1:4" ht="45" x14ac:dyDescent="0.25">
      <c r="A15" s="2" t="s">
        <v>4</v>
      </c>
      <c r="B15" s="5" t="s">
        <v>11</v>
      </c>
      <c r="C15" s="5" t="s">
        <v>11</v>
      </c>
      <c r="D15" s="5" t="s">
        <v>11</v>
      </c>
    </row>
    <row r="16" spans="1:4" ht="24" customHeight="1" x14ac:dyDescent="0.25">
      <c r="A16" s="40" t="s">
        <v>21</v>
      </c>
      <c r="B16" s="40"/>
      <c r="C16" s="40"/>
      <c r="D16" s="40"/>
    </row>
    <row r="19" spans="1:4" ht="42" customHeight="1" x14ac:dyDescent="0.25">
      <c r="A19" s="41" t="s">
        <v>22</v>
      </c>
      <c r="B19" s="41"/>
      <c r="C19" s="41"/>
      <c r="D19" s="41"/>
    </row>
    <row r="20" spans="1:4" x14ac:dyDescent="0.25">
      <c r="A20" s="41"/>
      <c r="B20" s="41"/>
      <c r="C20" s="41"/>
      <c r="D20" s="41"/>
    </row>
    <row r="24" spans="1:4" ht="30" customHeight="1" x14ac:dyDescent="0.25">
      <c r="A24" s="40" t="s">
        <v>28</v>
      </c>
      <c r="B24" s="40"/>
      <c r="C24" s="40"/>
      <c r="D24" s="40"/>
    </row>
    <row r="27" spans="1:4" ht="30" x14ac:dyDescent="0.25">
      <c r="B27" s="6" t="s">
        <v>7</v>
      </c>
      <c r="C27" s="7" t="s">
        <v>12</v>
      </c>
      <c r="D27" s="6" t="s">
        <v>13</v>
      </c>
    </row>
    <row r="28" spans="1:4" s="4" customFormat="1" ht="26.1" customHeight="1" x14ac:dyDescent="0.25">
      <c r="A28" s="3" t="s">
        <v>5</v>
      </c>
      <c r="B28" s="8">
        <f>89055979/366077707</f>
        <v>0.24327069716922151</v>
      </c>
      <c r="C28" s="8">
        <f>328072526/363706496</f>
        <v>0.90202547825816126</v>
      </c>
      <c r="D28" s="8">
        <f>176470667/136858759</f>
        <v>1.2894364108620917</v>
      </c>
    </row>
    <row r="29" spans="1:4" s="4" customFormat="1" ht="26.1" customHeight="1" x14ac:dyDescent="0.25">
      <c r="A29" s="3" t="s">
        <v>6</v>
      </c>
      <c r="B29" s="11">
        <f>36607707/159055979</f>
        <v>0.23015612006638242</v>
      </c>
      <c r="C29" s="11">
        <f>363706496/502702670</f>
        <v>0.72350221652890767</v>
      </c>
      <c r="D29" s="11">
        <f>136858759/202331029</f>
        <v>0.67641013677640116</v>
      </c>
    </row>
    <row r="30" spans="1:4" s="4" customFormat="1" ht="42" customHeight="1" x14ac:dyDescent="0.25">
      <c r="A30" s="3" t="s">
        <v>23</v>
      </c>
      <c r="B30" s="10">
        <f>89055979-36607707</f>
        <v>52448272</v>
      </c>
      <c r="C30" s="10">
        <f>328072526-363706496</f>
        <v>-35633970</v>
      </c>
      <c r="D30" s="10">
        <f>176470667-136858759</f>
        <v>39611908</v>
      </c>
    </row>
    <row r="31" spans="1:4" s="4" customFormat="1" ht="36.75" customHeight="1" x14ac:dyDescent="0.25">
      <c r="A31" s="3" t="s">
        <v>24</v>
      </c>
      <c r="B31" s="10">
        <f>159055979-36607707</f>
        <v>122448272</v>
      </c>
      <c r="C31" s="10">
        <f>502702670-363706496</f>
        <v>138996174</v>
      </c>
      <c r="D31" s="10">
        <f>202331029-136858759</f>
        <v>65472270</v>
      </c>
    </row>
    <row r="32" spans="1:4" ht="23.25" customHeight="1" x14ac:dyDescent="0.25">
      <c r="B32" s="14" t="s">
        <v>26</v>
      </c>
      <c r="C32" s="13" t="s">
        <v>25</v>
      </c>
      <c r="D32" s="14" t="s">
        <v>26</v>
      </c>
    </row>
    <row r="34" spans="1:1" x14ac:dyDescent="0.25">
      <c r="A34" s="9"/>
    </row>
  </sheetData>
  <mergeCells count="6">
    <mergeCell ref="A24:D24"/>
    <mergeCell ref="A5:D6"/>
    <mergeCell ref="A2:D2"/>
    <mergeCell ref="A16:D16"/>
    <mergeCell ref="A19:D20"/>
    <mergeCell ref="A8:D8"/>
  </mergeCells>
  <pageMargins left="0.7" right="0.7" top="0.75" bottom="0.75" header="0.3" footer="0.3"/>
  <pageSetup orientation="landscape" copies="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7" zoomScaleNormal="100" workbookViewId="0">
      <selection activeCell="C13" sqref="C13:C14"/>
    </sheetView>
  </sheetViews>
  <sheetFormatPr baseColWidth="10" defaultRowHeight="16.5" x14ac:dyDescent="0.3"/>
  <cols>
    <col min="1" max="1" width="28.5703125" style="23" customWidth="1"/>
    <col min="2" max="2" width="22.140625" style="23" customWidth="1"/>
    <col min="3" max="3" width="51" style="23" customWidth="1"/>
    <col min="4" max="4" width="12.42578125" style="27" customWidth="1"/>
    <col min="5" max="5" width="38.85546875" style="23" customWidth="1"/>
    <col min="6" max="16384" width="11.42578125" style="23"/>
  </cols>
  <sheetData>
    <row r="1" spans="1:5" ht="24" customHeight="1" x14ac:dyDescent="0.3">
      <c r="A1" s="45" t="s">
        <v>21</v>
      </c>
      <c r="B1" s="45"/>
      <c r="C1" s="45"/>
      <c r="D1" s="45"/>
      <c r="E1" s="22"/>
    </row>
    <row r="2" spans="1:5" x14ac:dyDescent="0.3">
      <c r="D2" s="23"/>
    </row>
    <row r="3" spans="1:5" ht="42" customHeight="1" x14ac:dyDescent="0.3">
      <c r="A3" s="46" t="s">
        <v>22</v>
      </c>
      <c r="B3" s="46"/>
      <c r="C3" s="46"/>
      <c r="D3" s="46"/>
      <c r="E3" s="24"/>
    </row>
    <row r="4" spans="1:5" x14ac:dyDescent="0.3">
      <c r="A4" s="25"/>
      <c r="B4" s="25"/>
      <c r="C4" s="25"/>
      <c r="D4" s="26"/>
      <c r="E4" s="25"/>
    </row>
    <row r="5" spans="1:5" ht="18" customHeight="1" x14ac:dyDescent="0.3">
      <c r="A5" s="42" t="s">
        <v>40</v>
      </c>
      <c r="B5" s="42"/>
      <c r="C5" s="42"/>
    </row>
    <row r="6" spans="1:5" ht="13.5" customHeight="1" x14ac:dyDescent="0.3"/>
    <row r="7" spans="1:5" ht="13.5" customHeight="1" x14ac:dyDescent="0.3"/>
    <row r="8" spans="1:5" ht="33" customHeight="1" x14ac:dyDescent="0.3">
      <c r="A8" s="28" t="s">
        <v>37</v>
      </c>
      <c r="B8" s="29" t="s">
        <v>38</v>
      </c>
      <c r="C8" s="28" t="s">
        <v>39</v>
      </c>
      <c r="D8" s="28" t="s">
        <v>44</v>
      </c>
    </row>
    <row r="9" spans="1:5" s="33" customFormat="1" ht="33.75" customHeight="1" x14ac:dyDescent="0.25">
      <c r="A9" s="30" t="s">
        <v>13</v>
      </c>
      <c r="B9" s="31">
        <v>45042800</v>
      </c>
      <c r="C9" s="32" t="s">
        <v>11</v>
      </c>
      <c r="D9" s="38">
        <v>900</v>
      </c>
    </row>
    <row r="10" spans="1:5" s="33" customFormat="1" ht="119.25" customHeight="1" x14ac:dyDescent="0.25">
      <c r="A10" s="30" t="s">
        <v>7</v>
      </c>
      <c r="B10" s="31">
        <v>55506000</v>
      </c>
      <c r="C10" s="30" t="s">
        <v>45</v>
      </c>
      <c r="D10" s="39">
        <v>0</v>
      </c>
    </row>
    <row r="13" spans="1:5" ht="23.25" customHeight="1" x14ac:dyDescent="0.3">
      <c r="A13" s="43" t="s">
        <v>43</v>
      </c>
      <c r="B13" s="44"/>
    </row>
    <row r="14" spans="1:5" x14ac:dyDescent="0.3">
      <c r="A14" s="30" t="s">
        <v>13</v>
      </c>
      <c r="B14" s="31">
        <v>45042800</v>
      </c>
    </row>
    <row r="15" spans="1:5" x14ac:dyDescent="0.3">
      <c r="A15" s="34" t="s">
        <v>42</v>
      </c>
      <c r="B15" s="35">
        <v>50441440</v>
      </c>
    </row>
    <row r="16" spans="1:5" x14ac:dyDescent="0.3">
      <c r="A16" s="36" t="s">
        <v>41</v>
      </c>
      <c r="B16" s="37">
        <f>AVERAGE(B14:B15)</f>
        <v>47742120</v>
      </c>
    </row>
  </sheetData>
  <mergeCells count="4">
    <mergeCell ref="A5:C5"/>
    <mergeCell ref="A13:B13"/>
    <mergeCell ref="A1:D1"/>
    <mergeCell ref="A3:D3"/>
  </mergeCells>
  <pageMargins left="0.7" right="0.7" top="0.75" bottom="0.75" header="0.3" footer="0.3"/>
  <pageSetup orientation="landscape" copies="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5:H20"/>
  <sheetViews>
    <sheetView showGridLines="0" topLeftCell="A4" workbookViewId="0">
      <selection activeCell="D15" sqref="D15:H15"/>
    </sheetView>
  </sheetViews>
  <sheetFormatPr baseColWidth="10" defaultRowHeight="15" x14ac:dyDescent="0.25"/>
  <cols>
    <col min="1" max="3" width="11.42578125" style="1"/>
    <col min="4" max="4" width="26.42578125" style="1" customWidth="1"/>
    <col min="5" max="5" width="11.7109375" style="1" customWidth="1"/>
    <col min="6" max="6" width="18" style="1" customWidth="1"/>
    <col min="7" max="7" width="20.140625" style="1" customWidth="1"/>
    <col min="8" max="8" width="20.7109375" style="1" customWidth="1"/>
    <col min="9" max="16384" width="11.42578125" style="1"/>
  </cols>
  <sheetData>
    <row r="5" spans="4:8" ht="21.75" customHeight="1" x14ac:dyDescent="0.25">
      <c r="D5" s="48" t="s">
        <v>7</v>
      </c>
      <c r="E5" s="49"/>
      <c r="F5" s="49"/>
      <c r="G5" s="49"/>
      <c r="H5" s="50"/>
    </row>
    <row r="6" spans="4:8" s="12" customFormat="1" ht="27" customHeight="1" x14ac:dyDescent="0.25">
      <c r="D6" s="7" t="s">
        <v>32</v>
      </c>
      <c r="E6" s="7" t="s">
        <v>33</v>
      </c>
      <c r="F6" s="7" t="s">
        <v>34</v>
      </c>
      <c r="G6" s="7" t="s">
        <v>35</v>
      </c>
      <c r="H6" s="7" t="s">
        <v>36</v>
      </c>
    </row>
    <row r="7" spans="4:8" s="17" customFormat="1" ht="30" customHeight="1" x14ac:dyDescent="0.25">
      <c r="D7" s="3" t="s">
        <v>29</v>
      </c>
      <c r="E7" s="16">
        <v>1</v>
      </c>
      <c r="F7" s="19">
        <v>37000000</v>
      </c>
      <c r="G7" s="19">
        <f>F7*16%</f>
        <v>5920000</v>
      </c>
      <c r="H7" s="19">
        <f>(F7+G7)*E7</f>
        <v>42920000</v>
      </c>
    </row>
    <row r="8" spans="4:8" s="17" customFormat="1" ht="30" customHeight="1" x14ac:dyDescent="0.25">
      <c r="D8" s="3" t="s">
        <v>30</v>
      </c>
      <c r="E8" s="16">
        <v>2</v>
      </c>
      <c r="F8" s="19">
        <v>5200000</v>
      </c>
      <c r="G8" s="19">
        <f t="shared" ref="G8:G9" si="0">F8*16%</f>
        <v>832000</v>
      </c>
      <c r="H8" s="21">
        <f t="shared" ref="H8:H9" si="1">(F8+G8)*E8</f>
        <v>12064000</v>
      </c>
    </row>
    <row r="9" spans="4:8" s="17" customFormat="1" ht="30" customHeight="1" x14ac:dyDescent="0.25">
      <c r="D9" s="3" t="s">
        <v>31</v>
      </c>
      <c r="E9" s="18">
        <v>1</v>
      </c>
      <c r="F9" s="19">
        <v>450000</v>
      </c>
      <c r="G9" s="19">
        <f t="shared" si="0"/>
        <v>72000</v>
      </c>
      <c r="H9" s="19">
        <f t="shared" si="1"/>
        <v>522000</v>
      </c>
    </row>
    <row r="10" spans="4:8" x14ac:dyDescent="0.25">
      <c r="F10" s="47" t="s">
        <v>36</v>
      </c>
      <c r="G10" s="47"/>
      <c r="H10" s="20">
        <f>SUM(H7:H9)</f>
        <v>55506000</v>
      </c>
    </row>
    <row r="15" spans="4:8" ht="21" customHeight="1" x14ac:dyDescent="0.25">
      <c r="D15" s="48" t="s">
        <v>13</v>
      </c>
      <c r="E15" s="49"/>
      <c r="F15" s="49"/>
      <c r="G15" s="49"/>
      <c r="H15" s="50"/>
    </row>
    <row r="16" spans="4:8" ht="27" customHeight="1" x14ac:dyDescent="0.25">
      <c r="D16" s="7" t="s">
        <v>32</v>
      </c>
      <c r="E16" s="7" t="s">
        <v>33</v>
      </c>
      <c r="F16" s="7" t="s">
        <v>34</v>
      </c>
      <c r="G16" s="7" t="s">
        <v>35</v>
      </c>
      <c r="H16" s="7" t="s">
        <v>36</v>
      </c>
    </row>
    <row r="17" spans="4:8" ht="28.5" customHeight="1" x14ac:dyDescent="0.25">
      <c r="D17" s="3" t="s">
        <v>29</v>
      </c>
      <c r="E17" s="16">
        <v>1</v>
      </c>
      <c r="F17" s="19">
        <v>32200000</v>
      </c>
      <c r="G17" s="19">
        <f>F17*16%</f>
        <v>5152000</v>
      </c>
      <c r="H17" s="19">
        <f>(F17+G17)*E17</f>
        <v>37352000</v>
      </c>
    </row>
    <row r="18" spans="4:8" ht="33.75" customHeight="1" x14ac:dyDescent="0.25">
      <c r="D18" s="3" t="s">
        <v>30</v>
      </c>
      <c r="E18" s="16">
        <v>2</v>
      </c>
      <c r="F18" s="19">
        <v>3090000</v>
      </c>
      <c r="G18" s="19">
        <f t="shared" ref="G18:G19" si="2">F18*16%</f>
        <v>494400</v>
      </c>
      <c r="H18" s="19">
        <f t="shared" ref="H18:H19" si="3">(F18+G18)*E18</f>
        <v>7168800</v>
      </c>
    </row>
    <row r="19" spans="4:8" ht="26.25" customHeight="1" x14ac:dyDescent="0.25">
      <c r="D19" s="3" t="s">
        <v>31</v>
      </c>
      <c r="E19" s="18">
        <v>1</v>
      </c>
      <c r="F19" s="19">
        <v>450000</v>
      </c>
      <c r="G19" s="19">
        <f t="shared" si="2"/>
        <v>72000</v>
      </c>
      <c r="H19" s="19">
        <f t="shared" si="3"/>
        <v>522000</v>
      </c>
    </row>
    <row r="20" spans="4:8" x14ac:dyDescent="0.25">
      <c r="F20" s="47" t="s">
        <v>36</v>
      </c>
      <c r="G20" s="47"/>
      <c r="H20" s="20">
        <f>SUM(H17:H19)</f>
        <v>45042800</v>
      </c>
    </row>
  </sheetData>
  <mergeCells count="4">
    <mergeCell ref="F10:G10"/>
    <mergeCell ref="F20:G20"/>
    <mergeCell ref="D5:H5"/>
    <mergeCell ref="D15:H1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Evaluación Financiera</vt:lpstr>
      <vt:lpstr>Evaluación Económica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lmorales</dc:creator>
  <cp:lastModifiedBy>Carmen Andrea Coronado Soler</cp:lastModifiedBy>
  <cp:lastPrinted>2015-09-24T15:01:38Z</cp:lastPrinted>
  <dcterms:created xsi:type="dcterms:W3CDTF">2015-09-17T18:42:30Z</dcterms:created>
  <dcterms:modified xsi:type="dcterms:W3CDTF">2015-09-24T20:19:06Z</dcterms:modified>
</cp:coreProperties>
</file>