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oordinacion de procesos de seleccion\2015\PROCESOS MISIONALES\INVITACIONES ABIERTAS\INVITACION ABIERTA 19 2015 - GARANTIA ALMACENAMIENTO\EVALUACIÓN\"/>
    </mc:Choice>
  </mc:AlternateContent>
  <bookViews>
    <workbookView xWindow="0" yWindow="0" windowWidth="20490" windowHeight="7755" activeTab="1"/>
  </bookViews>
  <sheets>
    <sheet name="Evaluación Financiera" sheetId="1" r:id="rId1"/>
    <sheet name="EVALUACIÓN ECONÓMICA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E9" i="2" l="1"/>
  <c r="E10" i="2" s="1"/>
  <c r="E11" i="2" s="1"/>
  <c r="D10" i="2"/>
  <c r="D9" i="2"/>
  <c r="D26" i="1"/>
  <c r="D25" i="1"/>
  <c r="D24" i="1"/>
  <c r="D23" i="1"/>
  <c r="C26" i="1"/>
  <c r="C25" i="1"/>
  <c r="C24" i="1"/>
  <c r="C23" i="1"/>
  <c r="D11" i="2" l="1"/>
</calcChain>
</file>

<file path=xl/sharedStrings.xml><?xml version="1.0" encoding="utf-8"?>
<sst xmlns="http://schemas.openxmlformats.org/spreadsheetml/2006/main" count="48" uniqueCount="34">
  <si>
    <t>Estados financieros comparativos del año 2013-2014 con corte a 31 de diciembre de cada año (Balance General y Estado de Pérdidas y Ganancias) especificando el activo corriente, activo fijo, pasivo corriente y pasivo a largo plazo, firmados por el proponente persona natural o por el Representante Legal de la persona jurídica y el contador o Revisor Fiscal de la empresa si está obligado a tener.</t>
  </si>
  <si>
    <t>Notas a los Estados Financieros año 2014 con corte a 31 de diciembre, según Artículo 36 Ley 222/95</t>
  </si>
  <si>
    <t>Certificación de los Estados Financieros año 2014 con corte a 31 de diciembre, según Artículo 37 Ley 222/95.</t>
  </si>
  <si>
    <t>Certificados de vigencia y Antecedentes Disciplinarios del contador y/o del revisor fiscal, expedidos por la Junta Central de Contadores, con fecha no mayor a noventa (90) días calendario, anteriores a la fecha del presente proceso de contratación</t>
  </si>
  <si>
    <t>Dictamen del revisor fiscal del año 2014 con corte a 31 de diciembre. Se debe tener en cuenta que solo se aceptará “dictamen limpio”</t>
  </si>
  <si>
    <t>Folios 41 y 42</t>
  </si>
  <si>
    <t>Folios 43 y 44</t>
  </si>
  <si>
    <t>Folio 48</t>
  </si>
  <si>
    <t>Folios 50 a 72</t>
  </si>
  <si>
    <t>Folios 75 y 77</t>
  </si>
  <si>
    <t>CPS COLOMBIA S.A.</t>
  </si>
  <si>
    <t>DITECH S.A.S</t>
  </si>
  <si>
    <t>Folios 27 a 29</t>
  </si>
  <si>
    <t>Folios 32 y 33</t>
  </si>
  <si>
    <t>N/A</t>
  </si>
  <si>
    <t>Folio 35</t>
  </si>
  <si>
    <t>INVITACIÓN ABIERTA No. 19 DE 2015</t>
  </si>
  <si>
    <t>Índice de liquidez ≥ 1.0</t>
  </si>
  <si>
    <t>Nivel de endeudamiento ≤ 70%</t>
  </si>
  <si>
    <r>
      <t xml:space="preserve">Patrimonio líquido ≥ 40% del Presupuesto Oficial </t>
    </r>
    <r>
      <rPr>
        <i/>
        <sz val="11"/>
        <color theme="1"/>
        <rFont val="Arial Narrow"/>
        <family val="2"/>
      </rPr>
      <t>(25.697.315,oo)</t>
    </r>
  </si>
  <si>
    <r>
      <t xml:space="preserve">Capital de trabajo ≥ 40% del Presupuesto Oficial </t>
    </r>
    <r>
      <rPr>
        <i/>
        <sz val="11"/>
        <color theme="1"/>
        <rFont val="Arial Narrow"/>
        <family val="2"/>
      </rPr>
      <t>(25.697.315,oo)</t>
    </r>
  </si>
  <si>
    <t>CUMPLE</t>
  </si>
  <si>
    <t>“adquirir la garantía y soporte de fábrica del sistema de almacenamiento y mantenimiento preventivo en sitio, de acuerdo a las especificaciones técnicas establecidas en el estudio previo, reglas de participación y anexo técnico.”</t>
  </si>
  <si>
    <t>3.3.1.2. DOCUMENTOS Y CRITERIOS DE VERIFICACIÓN FINANCIERA</t>
  </si>
  <si>
    <t>Renovación de garantía y soporte de fábrica por un (1) año para la solución de almacenamiento.</t>
  </si>
  <si>
    <t>CANTIDAD</t>
  </si>
  <si>
    <t>DESCRIPCIÓN</t>
  </si>
  <si>
    <t>VALOR TOTAL (1 AÑO)</t>
  </si>
  <si>
    <t>Subtotal</t>
  </si>
  <si>
    <t>IVA 16%</t>
  </si>
  <si>
    <t>VALOR TOTAL</t>
  </si>
  <si>
    <t>PROPONENTE</t>
  </si>
  <si>
    <t>VALOR TOTAL OFERTA</t>
  </si>
  <si>
    <t>PUNTAJE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</si>
</sst>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.0"/>
    <numFmt numFmtId="165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i/>
      <sz val="11"/>
      <color theme="1"/>
      <name val="Arial Narrow"/>
      <family val="2"/>
    </font>
    <font>
      <b/>
      <i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165" fontId="1" fillId="0" borderId="0" xfId="1" applyNumberFormat="1" applyFont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9" fontId="1" fillId="0" borderId="2" xfId="2" applyFont="1" applyBorder="1" applyAlignment="1">
      <alignment vertical="center"/>
    </xf>
    <xf numFmtId="165" fontId="1" fillId="0" borderId="2" xfId="1" applyNumberFormat="1" applyFont="1" applyBorder="1" applyAlignment="1">
      <alignment vertical="center"/>
    </xf>
    <xf numFmtId="9" fontId="1" fillId="0" borderId="7" xfId="2" applyFont="1" applyBorder="1" applyAlignment="1">
      <alignment vertical="center"/>
    </xf>
    <xf numFmtId="165" fontId="1" fillId="0" borderId="7" xfId="1" applyNumberFormat="1" applyFont="1" applyBorder="1" applyAlignment="1">
      <alignment vertical="center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164" fontId="1" fillId="0" borderId="6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5" fontId="1" fillId="0" borderId="13" xfId="1" applyNumberFormat="1" applyFont="1" applyBorder="1" applyAlignment="1">
      <alignment vertical="center"/>
    </xf>
    <xf numFmtId="165" fontId="1" fillId="0" borderId="14" xfId="1" applyNumberFormat="1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wrapText="1"/>
    </xf>
    <xf numFmtId="165" fontId="1" fillId="0" borderId="7" xfId="1" applyNumberFormat="1" applyFont="1" applyBorder="1" applyAlignment="1">
      <alignment horizontal="center" vertical="center"/>
    </xf>
    <xf numFmtId="165" fontId="1" fillId="0" borderId="15" xfId="1" applyNumberFormat="1" applyFont="1" applyBorder="1" applyAlignment="1">
      <alignment horizontal="center" vertical="center"/>
    </xf>
    <xf numFmtId="165" fontId="1" fillId="0" borderId="15" xfId="1" applyNumberFormat="1" applyFont="1" applyBorder="1"/>
    <xf numFmtId="0" fontId="2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justify" vertic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9"/>
  <sheetViews>
    <sheetView showGridLines="0" view="pageLayout" zoomScale="70" zoomScaleNormal="100" zoomScalePageLayoutView="70" workbookViewId="0">
      <selection activeCell="D6" sqref="D6"/>
    </sheetView>
  </sheetViews>
  <sheetFormatPr baseColWidth="10" defaultRowHeight="16.5" x14ac:dyDescent="0.3"/>
  <cols>
    <col min="1" max="1" width="11.42578125" style="1"/>
    <col min="2" max="2" width="65.28515625" style="3" customWidth="1"/>
    <col min="3" max="3" width="23.5703125" style="1" customWidth="1"/>
    <col min="4" max="4" width="24.85546875" style="1" customWidth="1"/>
    <col min="5" max="16384" width="11.42578125" style="1"/>
  </cols>
  <sheetData>
    <row r="2" spans="2:4" x14ac:dyDescent="0.3">
      <c r="B2" s="43" t="s">
        <v>16</v>
      </c>
      <c r="C2" s="43"/>
      <c r="D2" s="43"/>
    </row>
    <row r="3" spans="2:4" ht="57" customHeight="1" x14ac:dyDescent="0.3">
      <c r="B3" s="44" t="s">
        <v>22</v>
      </c>
      <c r="C3" s="44"/>
      <c r="D3" s="44"/>
    </row>
    <row r="4" spans="2:4" ht="17.25" thickBot="1" x14ac:dyDescent="0.35"/>
    <row r="5" spans="2:4" ht="27.75" customHeight="1" thickBot="1" x14ac:dyDescent="0.35">
      <c r="B5" s="13" t="s">
        <v>23</v>
      </c>
      <c r="C5" s="9" t="s">
        <v>10</v>
      </c>
      <c r="D5" s="8" t="s">
        <v>11</v>
      </c>
    </row>
    <row r="6" spans="2:4" s="2" customFormat="1" ht="108.75" customHeight="1" x14ac:dyDescent="0.25">
      <c r="B6" s="14" t="s">
        <v>0</v>
      </c>
      <c r="C6" s="10" t="s">
        <v>6</v>
      </c>
      <c r="D6" s="7" t="s">
        <v>12</v>
      </c>
    </row>
    <row r="7" spans="2:4" s="2" customFormat="1" ht="37.5" customHeight="1" x14ac:dyDescent="0.25">
      <c r="B7" s="15" t="s">
        <v>1</v>
      </c>
      <c r="C7" s="11" t="s">
        <v>8</v>
      </c>
      <c r="D7" s="5" t="s">
        <v>13</v>
      </c>
    </row>
    <row r="8" spans="2:4" s="2" customFormat="1" ht="39" customHeight="1" x14ac:dyDescent="0.25">
      <c r="B8" s="15" t="s">
        <v>2</v>
      </c>
      <c r="C8" s="11" t="s">
        <v>7</v>
      </c>
      <c r="D8" s="29" t="s">
        <v>21</v>
      </c>
    </row>
    <row r="9" spans="2:4" s="2" customFormat="1" ht="70.5" customHeight="1" x14ac:dyDescent="0.25">
      <c r="B9" s="15" t="s">
        <v>3</v>
      </c>
      <c r="C9" s="11" t="s">
        <v>9</v>
      </c>
      <c r="D9" s="5" t="s">
        <v>15</v>
      </c>
    </row>
    <row r="10" spans="2:4" s="2" customFormat="1" ht="40.5" customHeight="1" thickBot="1" x14ac:dyDescent="0.3">
      <c r="B10" s="16" t="s">
        <v>4</v>
      </c>
      <c r="C10" s="12" t="s">
        <v>5</v>
      </c>
      <c r="D10" s="6" t="s">
        <v>14</v>
      </c>
    </row>
    <row r="18" spans="2:4" x14ac:dyDescent="0.3">
      <c r="B18" s="43" t="s">
        <v>16</v>
      </c>
      <c r="C18" s="43"/>
      <c r="D18" s="43"/>
    </row>
    <row r="19" spans="2:4" ht="57" customHeight="1" x14ac:dyDescent="0.3">
      <c r="B19" s="44" t="s">
        <v>22</v>
      </c>
      <c r="C19" s="44"/>
      <c r="D19" s="44"/>
    </row>
    <row r="21" spans="2:4" ht="17.25" thickBot="1" x14ac:dyDescent="0.35"/>
    <row r="22" spans="2:4" ht="24" customHeight="1" thickBot="1" x14ac:dyDescent="0.35">
      <c r="B22" s="13" t="s">
        <v>23</v>
      </c>
      <c r="C22" s="9" t="s">
        <v>10</v>
      </c>
      <c r="D22" s="8" t="s">
        <v>11</v>
      </c>
    </row>
    <row r="23" spans="2:4" s="2" customFormat="1" ht="20.100000000000001" customHeight="1" x14ac:dyDescent="0.25">
      <c r="B23" s="23" t="s">
        <v>17</v>
      </c>
      <c r="C23" s="24">
        <f>22086075250/14882596417</f>
        <v>1.4840203033908557</v>
      </c>
      <c r="D23" s="25">
        <f>882155530.85/106525442.08</f>
        <v>8.2811722122449041</v>
      </c>
    </row>
    <row r="24" spans="2:4" s="2" customFormat="1" ht="20.100000000000001" customHeight="1" x14ac:dyDescent="0.25">
      <c r="B24" s="21" t="s">
        <v>18</v>
      </c>
      <c r="C24" s="19">
        <f>15134856584/23980274711</f>
        <v>0.63113774827014324</v>
      </c>
      <c r="D24" s="17">
        <f>374689826.35/1039854904.27</f>
        <v>0.36032895052126546</v>
      </c>
    </row>
    <row r="25" spans="2:4" s="2" customFormat="1" ht="20.100000000000001" customHeight="1" x14ac:dyDescent="0.25">
      <c r="B25" s="21" t="s">
        <v>20</v>
      </c>
      <c r="C25" s="20">
        <f>22086075250-14882596417</f>
        <v>7203478833</v>
      </c>
      <c r="D25" s="18">
        <f>882155530.85-106525442.08</f>
        <v>775630088.76999998</v>
      </c>
    </row>
    <row r="26" spans="2:4" s="2" customFormat="1" ht="20.100000000000001" customHeight="1" thickBot="1" x14ac:dyDescent="0.3">
      <c r="B26" s="22" t="s">
        <v>19</v>
      </c>
      <c r="C26" s="26">
        <f>23980274711-15134856584</f>
        <v>8845418127</v>
      </c>
      <c r="D26" s="27">
        <f>1039854904.27-374689826.35</f>
        <v>665165077.91999996</v>
      </c>
    </row>
    <row r="27" spans="2:4" ht="20.25" customHeight="1" thickBot="1" x14ac:dyDescent="0.35">
      <c r="C27" s="28" t="s">
        <v>21</v>
      </c>
      <c r="D27" s="28" t="s">
        <v>21</v>
      </c>
    </row>
    <row r="28" spans="2:4" ht="17.25" thickTop="1" x14ac:dyDescent="0.3"/>
    <row r="29" spans="2:4" x14ac:dyDescent="0.3">
      <c r="B29" s="4"/>
    </row>
  </sheetData>
  <mergeCells count="4">
    <mergeCell ref="B2:D2"/>
    <mergeCell ref="B3:D3"/>
    <mergeCell ref="B18:D18"/>
    <mergeCell ref="B19:D19"/>
  </mergeCells>
  <pageMargins left="0.7" right="0.7" top="0.75" bottom="0.75" header="0.3" footer="0.3"/>
  <pageSetup paperSize="522" orientation="landscape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"/>
  <sheetViews>
    <sheetView showGridLines="0" tabSelected="1" view="pageLayout" topLeftCell="A7" zoomScaleNormal="100" workbookViewId="0">
      <selection activeCell="C19" sqref="C19"/>
    </sheetView>
  </sheetViews>
  <sheetFormatPr baseColWidth="10" defaultRowHeight="16.5" x14ac:dyDescent="0.3"/>
  <cols>
    <col min="1" max="2" width="11.42578125" style="1"/>
    <col min="3" max="3" width="36.140625" style="3" customWidth="1"/>
    <col min="4" max="4" width="22.85546875" style="1" customWidth="1"/>
    <col min="5" max="5" width="21.140625" style="1" customWidth="1"/>
    <col min="6" max="16384" width="11.42578125" style="1"/>
  </cols>
  <sheetData>
    <row r="2" spans="1:5" ht="16.5" customHeight="1" x14ac:dyDescent="0.3">
      <c r="A2" s="31"/>
      <c r="B2" s="43" t="s">
        <v>16</v>
      </c>
      <c r="C2" s="43"/>
      <c r="D2" s="43"/>
      <c r="E2" s="43"/>
    </row>
    <row r="3" spans="1:5" ht="57" customHeight="1" x14ac:dyDescent="0.3">
      <c r="A3" s="30"/>
      <c r="B3" s="44" t="s">
        <v>22</v>
      </c>
      <c r="C3" s="44"/>
      <c r="D3" s="44"/>
      <c r="E3" s="44"/>
    </row>
    <row r="6" spans="1:5" ht="24" customHeight="1" x14ac:dyDescent="0.3">
      <c r="D6" s="32" t="s">
        <v>10</v>
      </c>
      <c r="E6" s="32" t="s">
        <v>11</v>
      </c>
    </row>
    <row r="7" spans="1:5" s="34" customFormat="1" ht="23.25" customHeight="1" x14ac:dyDescent="0.25">
      <c r="B7" s="32" t="s">
        <v>25</v>
      </c>
      <c r="C7" s="35" t="s">
        <v>26</v>
      </c>
      <c r="D7" s="32" t="s">
        <v>27</v>
      </c>
      <c r="E7" s="32" t="s">
        <v>27</v>
      </c>
    </row>
    <row r="8" spans="1:5" ht="48.75" customHeight="1" x14ac:dyDescent="0.3">
      <c r="B8" s="36">
        <v>1</v>
      </c>
      <c r="C8" s="42" t="s">
        <v>24</v>
      </c>
      <c r="D8" s="38">
        <v>53633582</v>
      </c>
      <c r="E8" s="39">
        <v>55198000</v>
      </c>
    </row>
    <row r="9" spans="1:5" x14ac:dyDescent="0.3">
      <c r="C9" s="37" t="s">
        <v>28</v>
      </c>
      <c r="D9" s="40">
        <f>+D8</f>
        <v>53633582</v>
      </c>
      <c r="E9" s="40">
        <f>+E8</f>
        <v>55198000</v>
      </c>
    </row>
    <row r="10" spans="1:5" x14ac:dyDescent="0.3">
      <c r="C10" s="37" t="s">
        <v>29</v>
      </c>
      <c r="D10" s="40">
        <f>+D9*16%</f>
        <v>8581373.120000001</v>
      </c>
      <c r="E10" s="40">
        <f>E9*16%</f>
        <v>8831680</v>
      </c>
    </row>
    <row r="11" spans="1:5" x14ac:dyDescent="0.3">
      <c r="C11" s="37" t="s">
        <v>30</v>
      </c>
      <c r="D11" s="40">
        <f>+D9+D10</f>
        <v>62214955.120000005</v>
      </c>
      <c r="E11" s="40">
        <f>+E9+E10</f>
        <v>64029680</v>
      </c>
    </row>
    <row r="15" spans="1:5" ht="24.95" customHeight="1" x14ac:dyDescent="0.3">
      <c r="C15" s="41" t="s">
        <v>31</v>
      </c>
      <c r="D15" s="32" t="s">
        <v>32</v>
      </c>
      <c r="E15" s="32" t="s">
        <v>33</v>
      </c>
    </row>
    <row r="16" spans="1:5" ht="24.95" customHeight="1" x14ac:dyDescent="0.3">
      <c r="C16" s="33" t="s">
        <v>10</v>
      </c>
      <c r="D16" s="39">
        <v>62214955.120000005</v>
      </c>
      <c r="E16" s="32">
        <v>600</v>
      </c>
    </row>
    <row r="17" spans="3:5" ht="24.95" customHeight="1" x14ac:dyDescent="0.3">
      <c r="C17" s="33" t="s">
        <v>11</v>
      </c>
      <c r="D17" s="39">
        <v>64029680</v>
      </c>
      <c r="E17" s="32">
        <v>500</v>
      </c>
    </row>
  </sheetData>
  <sortState ref="C19:E20">
    <sortCondition ref="D19:D20"/>
  </sortState>
  <mergeCells count="2">
    <mergeCell ref="B3:E3"/>
    <mergeCell ref="B2:E2"/>
  </mergeCells>
  <pageMargins left="0.7" right="0.7" top="0.75" bottom="0.75" header="0.3" footer="0.3"/>
  <pageSetup orientation="landscape" copies="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Evaluación Financiera</vt:lpstr>
      <vt:lpstr>EVALUACIÓN ECONÓMICA</vt:lpstr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lmorales</dc:creator>
  <cp:lastModifiedBy>Martha del Pilar Rodriguez Florez</cp:lastModifiedBy>
  <cp:lastPrinted>2015-08-20T14:49:23Z</cp:lastPrinted>
  <dcterms:created xsi:type="dcterms:W3CDTF">2015-08-18T16:31:14Z</dcterms:created>
  <dcterms:modified xsi:type="dcterms:W3CDTF">2015-08-20T19:53:05Z</dcterms:modified>
</cp:coreProperties>
</file>