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defaultThemeVersion="124226"/>
  <bookViews>
    <workbookView xWindow="0" yWindow="0" windowWidth="20730" windowHeight="9390" tabRatio="833" activeTab="1"/>
  </bookViews>
  <sheets>
    <sheet name="FACTORES TÉCNICOS DE EVALUACIÓN" sheetId="1" r:id="rId1"/>
    <sheet name=" EXPERIENCIA DEL PROPONENTE" sheetId="44" r:id="rId2"/>
    <sheet name="DIRECTOR DEL PROYECTO" sheetId="46" r:id="rId3"/>
    <sheet name="ASESOR TÉCNICO TDT 1" sheetId="47" r:id="rId4"/>
    <sheet name="ASESOR TÉCNICO TDT 2" sheetId="52" r:id="rId5"/>
    <sheet name="ASESOR TÉCNICO SIS ELEC" sheetId="53" r:id="rId6"/>
    <sheet name="ASESOR OBRAS CIVILES" sheetId="54" r:id="rId7"/>
    <sheet name="ASESOR JURÍDICO" sheetId="55" r:id="rId8"/>
    <sheet name="ASESOR CONTABLE" sheetId="56" r:id="rId9"/>
    <sheet name="FACTORES PONDERABLES" sheetId="57" r:id="rId10"/>
  </sheets>
  <definedNames>
    <definedName name="_Toc330307563" localSheetId="0">'FACTORES TÉCNICOS DE EVALUACIÓN'!#REF!</definedName>
    <definedName name="_Toc330307564" localSheetId="0">'FACTORES TÉCNICOS DE EVALUACIÓN'!#REF!</definedName>
    <definedName name="_xlnm.Print_Area" localSheetId="1">' EXPERIENCIA DEL PROPONENTE'!$B$6:$Q$22</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D24" i="57"/>
  <c r="I16" i="55" l="1"/>
  <c r="I17"/>
  <c r="I18"/>
  <c r="P19" i="44"/>
  <c r="Q19" s="1"/>
  <c r="S19" s="1"/>
  <c r="D36" i="57" l="1"/>
  <c r="D32"/>
  <c r="D28"/>
  <c r="G7"/>
  <c r="H6" s="1"/>
  <c r="I21" i="47" l="1"/>
  <c r="I22" s="1"/>
  <c r="Q22" i="44" l="1"/>
  <c r="S22" s="1"/>
  <c r="Q21"/>
  <c r="S21" s="1"/>
  <c r="Q18"/>
  <c r="S18" s="1"/>
  <c r="P17"/>
  <c r="Q17" s="1"/>
  <c r="S17" s="1"/>
  <c r="P16"/>
  <c r="Q16" s="1"/>
  <c r="S16" s="1"/>
  <c r="S23" s="1"/>
  <c r="I16" i="56" l="1"/>
  <c r="I24" i="55"/>
  <c r="I25"/>
  <c r="I26"/>
  <c r="I27"/>
  <c r="I15"/>
  <c r="I21" i="54"/>
  <c r="I15"/>
  <c r="I16" s="1"/>
  <c r="I22" i="53"/>
  <c r="I23"/>
  <c r="I15"/>
  <c r="I16"/>
  <c r="I22" i="52"/>
  <c r="I23" s="1"/>
  <c r="I15"/>
  <c r="I16" s="1"/>
  <c r="I15" i="47"/>
  <c r="I31" i="46"/>
  <c r="I30"/>
  <c r="I29"/>
  <c r="I28"/>
  <c r="I21"/>
  <c r="I22"/>
  <c r="I7" i="44"/>
  <c r="I10" s="1"/>
  <c r="K10" s="1"/>
  <c r="I17" i="56" l="1"/>
  <c r="I19" i="55"/>
  <c r="I28"/>
  <c r="I22" i="54"/>
  <c r="I24" i="53"/>
  <c r="I17"/>
  <c r="I16" i="47"/>
  <c r="I32" i="46"/>
  <c r="I23"/>
</calcChain>
</file>

<file path=xl/sharedStrings.xml><?xml version="1.0" encoding="utf-8"?>
<sst xmlns="http://schemas.openxmlformats.org/spreadsheetml/2006/main" count="662" uniqueCount="267">
  <si>
    <t>FOLIO</t>
  </si>
  <si>
    <t>PUNTAJE</t>
  </si>
  <si>
    <t>No. Certificación</t>
  </si>
  <si>
    <t>OBJETO</t>
  </si>
  <si>
    <t>PRESUPUESTO OFICIAL</t>
  </si>
  <si>
    <t>VERIFICACIÓN DE LA EXPERIENCIA DEL PROPONENTE</t>
  </si>
  <si>
    <t>PRESUPUESTO MINIMO A ACREDITAR</t>
  </si>
  <si>
    <t>PONDERABLE</t>
  </si>
  <si>
    <t>HABILITANTE</t>
  </si>
  <si>
    <t>% PARTICIPACION CONTRATO</t>
  </si>
  <si>
    <t>ÍTEM</t>
  </si>
  <si>
    <t>VALOR SMMLV</t>
  </si>
  <si>
    <t>NÚMERO SMMLV</t>
  </si>
  <si>
    <t>EXPERIENCIA DEL PROPONENTE VENTA Y/O SUMINISTRO</t>
  </si>
  <si>
    <t xml:space="preserve">FACTORES VERIFICACIÓN </t>
  </si>
  <si>
    <t>TASA DE CAMBIO TRM</t>
  </si>
  <si>
    <t>OFRECIMIENTO</t>
  </si>
  <si>
    <t>NOMBRE O RAZÓN SOCIAL DEL CONTRATANTE</t>
  </si>
  <si>
    <t>NOMBRE O RAZÓN SOCIAL DEL CONTRATISTA</t>
  </si>
  <si>
    <t>VALOR FINAL DEL CONTRATO PESOS COP</t>
  </si>
  <si>
    <t>FECHA TERMINACIÓN (DIA/MES/AÑO)</t>
  </si>
  <si>
    <t>NOMBRE:</t>
  </si>
  <si>
    <t>NÚMERO DE IDENTIFICACIÓN:</t>
  </si>
  <si>
    <t>INSTITUCIÓN</t>
  </si>
  <si>
    <t>TÍTULO PREGRADO</t>
  </si>
  <si>
    <t>FECHA DE
GRADO</t>
  </si>
  <si>
    <t>TÍTULO (Especialización, Maestría, Doctorado)</t>
  </si>
  <si>
    <t>Certificación
No.</t>
  </si>
  <si>
    <t>Cargo</t>
  </si>
  <si>
    <t>Actividad</t>
  </si>
  <si>
    <t>Empresa /
Entidad</t>
  </si>
  <si>
    <t>Fecha
Inicio</t>
  </si>
  <si>
    <t>Fecha
Terminación</t>
  </si>
  <si>
    <t>ANEXO No. 6. FACTORES DE PONDERACIÓN EXPERIENCIA ADICIONAL A LA MÍNIMA REQUERIDA</t>
  </si>
  <si>
    <t>ANEXO No. 7. CARTA DE INTENCIÓN</t>
  </si>
  <si>
    <t xml:space="preserve">Total </t>
  </si>
  <si>
    <t>FACTORES PONDERABLES TÉCNICOS</t>
  </si>
  <si>
    <t>HASTA 700 PUNTOS</t>
  </si>
  <si>
    <t>Formación académica de los Asesores Técnicos de Televisión Digital Terrestre</t>
  </si>
  <si>
    <t>Experiencia adicional del equipo humano</t>
  </si>
  <si>
    <t>Contratar la Interventoría integral técnica, administrativa, financiera, contable, ambiental y jurídica, para la verificación, control y seguimiento del contrato cuyo objeto es: "Radio Televisión Nacional de Colombia, RTVC, contratará integralmente la adquisición, instalación, integración y puesta en funcionamiento de los sistemas de transmisión de televisión digital terrestre - TDT en el estándar DVB-T2, incluyendo las obras civiles y los sistemas eléctricos, para las estaciones que conforman la fase III del despliegue de la Red Pública de Televisión Digital Terrestre - TDT, nacional y regional, de acuerdo con las especificaciones y condiciones técnicas mínimas previstas en las Reglas de Participación".</t>
  </si>
  <si>
    <t>EQUIPO HUMANO MÍNIMO</t>
  </si>
  <si>
    <t>DIRECTOR DEL PROYECTO</t>
  </si>
  <si>
    <t>Un(1) Profesional con Experiencia profesional mínima de diez (10) años en actividades de administración o gerencia</t>
  </si>
  <si>
    <t>Experiencia profesional mínima de siete (7) años en telecomunicaciones</t>
  </si>
  <si>
    <t>Experiencia específica mínima de tres (3) años en proyectos que guarden relación directa con el suministro, instalación, puesta en funcionamiento o mantenimiento de equipos de transmisión de televisión digital terrestre, o diseño de estaciones o redes de transmisión de televisión digital terrestre</t>
  </si>
  <si>
    <t>ASESOR TÉCNICO DE SISTEMAS ELÉCTRICOS</t>
  </si>
  <si>
    <t>Un (1) profesional en ingeniería eléctrica, electrónica o profesión a fin núcleo básico del conocimiento</t>
  </si>
  <si>
    <t>Experiencia profesional mínima de cinco (5) años</t>
  </si>
  <si>
    <t xml:space="preserve">Experiencia específica mínima de cuatro (4) años en el diseño, instalación, mantenimiento u operación de equipos de respaldo de energía (plantas de emergencia o UPS) o redes o acometidas eléctricas. </t>
  </si>
  <si>
    <t>ASESOR OBRAS CIVILES</t>
  </si>
  <si>
    <t>Experiencia profesional mínima de diez (10) años</t>
  </si>
  <si>
    <t>ASESOR JURÍDICO</t>
  </si>
  <si>
    <t>Un (1) profesional en contaduría titulado en Colombia</t>
  </si>
  <si>
    <t>Experiencia específica mínima de tres (3) años en labores de consultoría, asesoría, Interventoría, o supervisión de contratos, en temas de telecomunicaciones y/o comercial y/o administrativo y/o público</t>
  </si>
  <si>
    <t>ASESOR CONTABLE</t>
  </si>
  <si>
    <t>Un (1) profesional en derecho titulado Colombia</t>
  </si>
  <si>
    <t>FORMA DE EJECUCIÓN (Individual, Consorcio, UT)</t>
  </si>
  <si>
    <t xml:space="preserve">CONTRATO
TERMINADO
O LIQUIDADO
(SI/NO)
</t>
  </si>
  <si>
    <t>OBJETO DEL
CONTRATO</t>
  </si>
  <si>
    <t xml:space="preserve">FOLIO DE INICIO </t>
  </si>
  <si>
    <t>FORMACIÓN ACADÉMICA PROFESIONAL</t>
  </si>
  <si>
    <t>FORMACIÓN ACADÉMICA DE POSTGRADO</t>
  </si>
  <si>
    <t>Tipo de Experiencia ("Mínima", "Adicional", o "Mínima y Adicional")</t>
  </si>
  <si>
    <t>Tiempo de
Experiencia
(Años)</t>
  </si>
  <si>
    <t>FOLIO FIN</t>
  </si>
  <si>
    <t>TÍTULO (Especialización, Maestría o Doctorado)</t>
  </si>
  <si>
    <t>FECHA DE GRADO</t>
  </si>
  <si>
    <t>FORMACIÓN ACADÉMICA DE LOS ASESORES TÉCNICOS DE TELEVISIÓN DIGITAL TERRESTRE</t>
  </si>
  <si>
    <t>FORMACIÓN ACADÉMICA DE POSTGRADO - ASESOR TÉCNICO DE TELEVISIÓN DIGITAL TERRESTRE 1</t>
  </si>
  <si>
    <t>FORMACIÓN ACADÉMICA DE POSTGRADO - ASESOR TÉCNICO DE TELEVISIÓN DIGITAL TERRESTRE 2</t>
  </si>
  <si>
    <t>EXPERIENCIA ADICIONAL DEL EQUIPO HUMANO</t>
  </si>
  <si>
    <t>El Proponente deberá acreditar experiencia en actividades relacionadas con la Interventoría en proyectos de telecomunicaciones, o Consultoría en el despliegue o implementación de estaciones de telecomunicaciones, hasta con seis (6) certificaciones y/o actas de liquidación y/o actas de finalización de contratos ejecutados en un 100%, dentro de los 8 años anteriores a la fecha de cierre del presente proceso de selección.</t>
  </si>
  <si>
    <t>Un(1) Profesional con Posgrado en áreas afines a la administración o gerencia o con aplicación a las telecomunicaciones</t>
  </si>
  <si>
    <t>Un (1) profesional en ingeniería civil o Arquitectura</t>
  </si>
  <si>
    <t>DIRECTOR DE PROYECTO</t>
  </si>
  <si>
    <t xml:space="preserve">ASESOR TÉCNICO DE SISTEMAS ELÉCTRICOS </t>
  </si>
  <si>
    <t xml:space="preserve">ASESOR OBRAS CIVILES </t>
  </si>
  <si>
    <t>CONSORCIO UNIVERSIDAD DE BARCELONA - RETEVISIÓN</t>
  </si>
  <si>
    <t>UNIÓN EUROPEA</t>
  </si>
  <si>
    <t>CONSORCIO</t>
  </si>
  <si>
    <t>SI</t>
  </si>
  <si>
    <t>PRESTACIÓN DE ASISTENCIA TÉCNICA DEL PROYECTO "APOYO A LA IMPLEMENTACIÓN DEL ESTÁNDAR DVB EN COLOMBIA. DCI/ALA/2009/21810, MÁS ESPECÍFICAMENTE PROVEER SERVICIOS PROFESIONALES ESPECIALIZADOS, A TRAVÉS DE UN EQUIPO DE ASISTENCIA TÉCNICA (EAT), QUE APOYE AL GOBIERNO COLOMBIANO EN LA IMPLEMENTACIÓN DEL ESTÁNDAR EUROPEO DE TV DIGITAL EN COLOMBIA, PARTICUALRMENTE EN TEMAS RELACIONADOS CON REGULACIÓN, CONTENIDOS Y ESPECTRO ELECTROMAGNÉTICO.</t>
  </si>
  <si>
    <t>EUROS</t>
  </si>
  <si>
    <t>OBSERVACIONES</t>
  </si>
  <si>
    <t>VALOR CAMBIO A TRM SI APLICA</t>
  </si>
  <si>
    <t>INDICAR PROPONENTE INDIVIDUAL O MIEMBRO DEL PROPONENTE PLURAL QUE ACREDITA EXPERIENCIA</t>
  </si>
  <si>
    <t>RETEVISIÓN</t>
  </si>
  <si>
    <t>INDIVIDUAL</t>
  </si>
  <si>
    <t xml:space="preserve">RTVC </t>
  </si>
  <si>
    <t>Se revisó expediente del contrato celebrado con RTVC y la empresa Retevisión</t>
  </si>
  <si>
    <t>VALOR DEL CONTRATO EN SMLMV DEL AÑO EN QUE SE SUSCRIBIÓ EL CONTRATO</t>
  </si>
  <si>
    <t>% DE PARTICIPACIÓN DEL CONTRATO EXPRESADO EN SMLMV</t>
  </si>
  <si>
    <t>EL CONTRATISTA SE COMPROMETE CON RTVC A PRESTAR EL SERVICIO DE INTERVENTORÍA INTEGRAL PARA EL CONTROL Y SEGUIMIENTO DE LOS TRABAJOS RELATIVOS A LA IMPLEMENTACIÓN DE LOS SISTEMAS DE TRANSMISIÓN DE TELEVISIÓN DIGITAL PARA LAS ESTACIONES ALTO EL TIGRE, EL ALGUACIL Y EL CABLE, INCLUYENDO LOS SISTEMAS ELÉCTRICOS Y OBRAS CIVILES REQUERIDOS PARA TAL FIN</t>
  </si>
  <si>
    <t>PESOS COLOMBIANOS</t>
  </si>
  <si>
    <t>N/A</t>
  </si>
  <si>
    <t>SENTECH</t>
  </si>
  <si>
    <t>JUNTA DE CASTILLA Y LEÓN</t>
  </si>
  <si>
    <t>EXTENSIÓN DE LA COBERTURA DE TELEVISIÓN DIGITAL TERRESTRE (TDT)</t>
  </si>
  <si>
    <t>NO ESPECIFICA</t>
  </si>
  <si>
    <t>ADTEL</t>
  </si>
  <si>
    <t>SOPORTE A LA INTERVENTORÍA DE TDT PARA EL DESPLIEGUE FASE 1 DE LA TDT DE RTVC</t>
  </si>
  <si>
    <t>6B</t>
  </si>
  <si>
    <t>6A</t>
  </si>
  <si>
    <t>SOPORTE A LA INTERVENTORÍA DE TDT PARA LA AMPLIACIÓN DE TRES CENTROS EMISORES EN EL PROYECTO DE TDT DE RTVC</t>
  </si>
  <si>
    <t>TOTAL SALARIOS MÍNIMOS</t>
  </si>
  <si>
    <t xml:space="preserve">CUMPLE </t>
  </si>
  <si>
    <t>214-227</t>
  </si>
  <si>
    <t>ADTEL LATAM</t>
  </si>
  <si>
    <t>CUMPLE REGLA?</t>
  </si>
  <si>
    <t>ACOMPAÑAMIENTO TÉCNICO AL PROCESO DE CONTRATACIÓN DE LA FASE I DE TDT E INTERVENTORÍA INTEGRAL PARA EL CONTROL Y VERIFIACIÓN DEL CUMPLIMIENTO,DEL CORRESPONDIENTE CONTRATO DE SUMINISTRO E INSTALACIÓN DE TODAS LAS ACTIVIDADES A CARGO DE LA EMPRESA CONTRATADA PARA LA ADQUISICÓN, INSTALCIÓN Y PUESTA EN FUNCIONAMIENTO DE LOS SISTEMAS DE LA CABECERA DE RTVC Y REGIONALES, AMPLIACIÓN DEL CENTRO DE EMISIÓN DE RTVC Y DE TRANSMISIÓN DE TELEVISIÓN DIGITAL TERRESTRE PARA 14 ESTACIONES, ASÍ COMO LOS SISTEMAS ELÉCTRICOS Y OBRAS CIVILES REQUERIDOS OARA TAL FIN EN LOS 14 CENTROS.</t>
  </si>
  <si>
    <t xml:space="preserve"> ASESOR TÉCNICO DE TELEVISIÓN DIGITAL TERRESTRE - 2</t>
  </si>
  <si>
    <t>CUMPLE</t>
  </si>
  <si>
    <t>JUAN ALBERTO PAZ ALECINA</t>
  </si>
  <si>
    <t>C.C. 79.427.040</t>
  </si>
  <si>
    <t>PONTIFICIA UNIVERSIDAD JAVERIANA</t>
  </si>
  <si>
    <t>INGENIERO ELECTRÓNICO</t>
  </si>
  <si>
    <t>7 DE OCTUBRE DE 1993</t>
  </si>
  <si>
    <t>ESCUELA DE ADMINISTRACIÓN DE NEGOCIOS</t>
  </si>
  <si>
    <t>ESPECIALISTA EN GERENCIA DE TECNOLOGÍA</t>
  </si>
  <si>
    <t>25 DE FEBRERO DE 1998</t>
  </si>
  <si>
    <t>MÍNIMA</t>
  </si>
  <si>
    <t>IRADIO LTDA</t>
  </si>
  <si>
    <t>JEFE DE INGENIERÍA</t>
  </si>
  <si>
    <t xml:space="preserve">DIRIGIR PROYECTOS DE INSTALACIÓN DE SISTEMAS DE RADIODIFUSIÓN SONORA </t>
  </si>
  <si>
    <t>MÍNIMA Y ADICIONAL</t>
  </si>
  <si>
    <t>IRADIO SERVICIOS LTDA</t>
  </si>
  <si>
    <t>SUBGERENTE</t>
  </si>
  <si>
    <t>GERENCIA</t>
  </si>
  <si>
    <t>ADICIONAL</t>
  </si>
  <si>
    <t>EMTE-IRADIO UT</t>
  </si>
  <si>
    <t>PLANEACIÓN DE EJECUCIÓN DEL CONTRATO DE AOM, ESTABLECER POLÍTICAS DE CALIDAD, LIDERAR EL EQUIPO DE TRABAJO RESPONSABLE DE ALCANZAR LOS OBJETIVOS DEL PROYECTO</t>
  </si>
  <si>
    <t>DIRECTOR DE PROYECTO DE FORTALECIMIENTO DE EMISORAS POLICÍA NACIONAL</t>
  </si>
  <si>
    <t>CONSORCIO Q Y C ADTEL</t>
  </si>
  <si>
    <t>DIRECTOR DE PROYECTO ADQUISICIÓN, INSTALACIÓN, CONFIGURACIÓN Y PUESTA EN FUNCIONAMIENTO DE UNA SOLUCIÓN DE VIDEOCONFERENCIA MULTIPUNTO DE LA UNIDAD DE RESTITUCIÓN DE TIERRAS</t>
  </si>
  <si>
    <t>286-287</t>
  </si>
  <si>
    <t>289-290</t>
  </si>
  <si>
    <t>289, 291-293</t>
  </si>
  <si>
    <t>MANUEL CAÑETE CARRILLO</t>
  </si>
  <si>
    <t>NIF No. 72531684B</t>
  </si>
  <si>
    <t>UNIVERSITAT POLITÈCNICA DE CATALUNYA</t>
  </si>
  <si>
    <t>INGENIERO DE TELECOMUNICACIÓN</t>
  </si>
  <si>
    <t>28 DE SEPTIEMBRE DE 1999</t>
  </si>
  <si>
    <t>INGENIERO GESTOR DE PROYECTOS</t>
  </si>
  <si>
    <t>INTERVENTORÍA EN CONTRATACIÓN DE FASE I DE TDT DE RTVC, CONSULTORÍA A LA UE PARA IMPLEMENTACIÓN DEL ESTÁNDAR DVB EN COLOMBIA, CONSULTORÍA SENTECH LANZAMIENTO TDT EN SUDÁFRICA, IMPLEMENTACIÓN EXTENSIÓN DE COBERTURA DE TDT EN CASTILLA LEÓN</t>
  </si>
  <si>
    <t>ALFONSO JUAN ÁLVAREZ VILLAMARÍN</t>
  </si>
  <si>
    <t>36125524E</t>
  </si>
  <si>
    <t>UNIVERSIDAD DE VIGO</t>
  </si>
  <si>
    <t>INGENIERO EN TELECOMUNICACIÓN</t>
  </si>
  <si>
    <t>18 DE DICIEMBRE DE 1997</t>
  </si>
  <si>
    <t>CONSULTORÍA CON LA UE PARA IMPLEMENTACIÓN DEL ESTÁNDAR DVB EN COLOMBIA, CONSULTORÍA SENTECH LANZAMIENTO DE LA TDT EN SUDÁFIRCA, IMPLEMENTACIÓN DE LA EXTENSIÓN DE COBERTURA DE TDT EN CASTILLA Y LEÓN, SOPORTE DE INGENIERÍA EN EL SERVICIO PORTADOR DE TDT DE RTVE</t>
  </si>
  <si>
    <t>FRANCISCO CAYETANO GÓMEZ SEMA</t>
  </si>
  <si>
    <t>C.C. 79.565.381</t>
  </si>
  <si>
    <t xml:space="preserve">UNIVERSIDAD NACIONAL DE COLOMBIA </t>
  </si>
  <si>
    <t>INGENIERPO ELECTRICISTA (INGENIERÍA ELÉCTRICA)</t>
  </si>
  <si>
    <t>12 DE DICIEMBRE DE 1997</t>
  </si>
  <si>
    <t>JRT INGENIEROS LTDA</t>
  </si>
  <si>
    <t>INGENIERO RESIDENTE</t>
  </si>
  <si>
    <t>MANTENIMIENTO Y/O CONSTRUCCIÓN DEL SISTEMA DE DISTRIBUCIÓN RURAL EN REDES DE MEDIA Y BAJA TENSIÓN, MANTENIMIENTO RURAL DE INSTALACIÓN DE LÍNEAS DE SUBTRANSMISIÓN, REDES DE DISTRIBUCIÓN Y ACOMETIDAS DOMICILIARIAS.</t>
  </si>
  <si>
    <t>SOLO REDES INGENIERÍA</t>
  </si>
  <si>
    <t>DIRECTOR DE PROYECTOS</t>
  </si>
  <si>
    <t>DISEÑO DE REDES ELÉCTRICAS, IMPLEMENTACIÓN DE REDES ELÉCTICAS, REDES DE SUB-TRANSMISIÓN Y DISTRIBUCIÓN.</t>
  </si>
  <si>
    <t>WILHEM CAMARGO RENGIFO</t>
  </si>
  <si>
    <t>C.C. 93.360.072</t>
  </si>
  <si>
    <t>UNIVERSIDAD CATÓLICA DE COLOMBIA</t>
  </si>
  <si>
    <t>INGENIERO CIVIL</t>
  </si>
  <si>
    <t>18 DE MARZO DE 1999</t>
  </si>
  <si>
    <t>REYCORT INGENIERÍA S.A.S.</t>
  </si>
  <si>
    <t>DIRECTOR DE OBRA</t>
  </si>
  <si>
    <t>CONSTRUCCIÓN Y MANTENIMIENTO DE TORRES PARA TELECOMUNICACIONES Y FACILIDADES PARA LAS MISMAS</t>
  </si>
  <si>
    <t>JUAN MANUEL DÍAZ GUERRERO</t>
  </si>
  <si>
    <t>C.C. 80.419.426</t>
  </si>
  <si>
    <t>9 DE NOVIEMBRE DE 1995</t>
  </si>
  <si>
    <t>COLEGIO MAYOR DE NUESTRA SEÑORA DEL ROSARIO</t>
  </si>
  <si>
    <t>ABOGADO</t>
  </si>
  <si>
    <t>MINISTERIO DE AGRICULTURA Y DESARROLLO RURAL</t>
  </si>
  <si>
    <t>ASESOR</t>
  </si>
  <si>
    <t>MINISTERIO DEL INTERIOR</t>
  </si>
  <si>
    <t>ASESORÍA EN LA FORMULACIÓN, COORDINACIÓN Y EJECUCIÓN DE POLÍTICAS GUBERNAMENTALES; FORMULACIÓN DE PROGRAMAS Y PROYECTOS; ASESORÍA EN LA COORDINAICÓN Y SUPERVISIÓN DE PROGRAMAS; EMISIÓN DE CONCEPTOS Y RESPUSTA A CONSULTAS, CELEBRACIÓN DE AUDIENCIAS; INVESTIGACIONES PARA TOMA DE DECISIONES PARA ADOPCIÓN, EJEUCIÓN Y CONTROL DE PROGRAMAS DEL MINISTERIO</t>
  </si>
  <si>
    <t>FONDO DE FERROCARRILES NACIONALES DE COLOMBIA</t>
  </si>
  <si>
    <t>SECRETARIO GENERAL</t>
  </si>
  <si>
    <t>MINISTERIO DE COMUNICACIONES</t>
  </si>
  <si>
    <t>ASESOR JURÍDICO EXTERNO DEL DESPACHO DE LA MINISTRA</t>
  </si>
  <si>
    <t>CONCEPTOS JURÍDICOS SOBRE PROYECTOS DE LEY, PROYECTOS DE DECRETOS, ESTUDIOS DE TELECOMUNICACIONES, ASESORÍAS EN TEMAS REGULATORIOS</t>
  </si>
  <si>
    <t>FEDESARROLLO</t>
  </si>
  <si>
    <t>ABOGADO EXPERTO EN TELECOMUNICACIONES</t>
  </si>
  <si>
    <t>EXPERTO EN TELECOMUNICACIONES E INVESTIGADOR EN PROYECTO FINANCIADO POR LA COMISIÓN NACIONAL DE TELEVISIÓN</t>
  </si>
  <si>
    <t xml:space="preserve">ZTE </t>
  </si>
  <si>
    <t>ASESOR JURÍDICO DE LA EMPRESA</t>
  </si>
  <si>
    <t>ACOMPAÑAMIENTO EN PROCESOS DE SELECCIÓN DE CARÁCTER PÚBLICO Y PRIVADO</t>
  </si>
  <si>
    <t>RTVC</t>
  </si>
  <si>
    <t>ASESOR DE LA FIRMA CREMADES &amp; CALVO SOTELO</t>
  </si>
  <si>
    <t>ASESORÍA A RTVC EN PROCESOS DE CONTRATACIÓN FASE I TDT</t>
  </si>
  <si>
    <t>SE CONSULTÓ ARCHIVO DE RTVC</t>
  </si>
  <si>
    <t>SANDRA MAYORI GUZMÁN DAZA</t>
  </si>
  <si>
    <t>C.C. 36.279.586</t>
  </si>
  <si>
    <t>EXPERIENCIA ESPECÍFICA: 3 AÑOS DE LABORES DE CONSULTORÍA, ASESORÍA, INTERVENTORÍA, O SUPERVISIÓN DE CONTRATOS, EN TEMAS DE TELECOMUNICACIONES Y/O COMERCIAL Y/O ADMINISTRATIVO Y/O PÚBLICO</t>
  </si>
  <si>
    <t>EXPERIENCIA GENERAL: 5 AÑOS</t>
  </si>
  <si>
    <t>UNIVERSIDAD LIBRE</t>
  </si>
  <si>
    <t>CONTADOR PÚBLICO</t>
  </si>
  <si>
    <t>31 DE MARZO DE 2000</t>
  </si>
  <si>
    <t>SETCOLTUR</t>
  </si>
  <si>
    <t>CONTADOR</t>
  </si>
  <si>
    <t>CONTADOR; ANÁLISIS CONTABLE Y FINACIERO DE ÑAS UNIONES TEMPORALES Y CONSORCIOS CONFORMADOS</t>
  </si>
  <si>
    <t>MAESTRÍA  (INGENIERO DE TELECOMUNICACIÓN NIVEL 3 -MÁSTER- DEL MARCO ESPAÑOL DE CUALIFIACIONES PARA LA EDUACIÓN SUPERIOR -MECES)</t>
  </si>
  <si>
    <t>UNIVERSIDAD NACIONAL DE EDUCACIÓN A DISTANCIA (ESPAÑA)</t>
  </si>
  <si>
    <t>MÁSTER EN ECONOMÍA DE LAS TELECOMUNICACIONES</t>
  </si>
  <si>
    <t>5 DE OCTUBRE DE 2015</t>
  </si>
  <si>
    <t>300-302; 304-305</t>
  </si>
  <si>
    <t>303;305</t>
  </si>
  <si>
    <t xml:space="preserve">Puntaje </t>
  </si>
  <si>
    <t>EXPERIENCIA GENERAL: 10 AÑOS EN ACTIVIDADES DE ADMINISTRACIÓN O GERENCIA</t>
  </si>
  <si>
    <t>EXPERIENCIA ESPECÍFICA: 5 AÑOS EN ACTIVIDADES DE ADMINISTRACIÓN, GESTIÓN O GERENCIA EN PROYECTOS DE TELECOMUNICACIONES</t>
  </si>
  <si>
    <t>Experiencia Adicional Probada (Años)</t>
  </si>
  <si>
    <t>EXPERIENCIA ESPECÍFICA ADICIONAL DEL DIRECTOR DEL PROYECTO OFERTADA</t>
  </si>
  <si>
    <t>EXPERIENCIA ESPECÍFICA ADICIONAL DEL ASESOR TÉCNICO DE TELEVISIÓN DIGITAL TERRESTRE 1 OFERTADA</t>
  </si>
  <si>
    <t>EXPERIENCIA ESPECÍFICA ADICIONAL DEL ASESOR TÉCNICO DE TELEVISIÓN DIGITAL TERRESTRE 2 OFERTADA</t>
  </si>
  <si>
    <t>EXPERIENCIA ESPECÍFICA ADICIONAL DEL ASESOR DE OBRAS CIVILES OFERTADA</t>
  </si>
  <si>
    <t>CINCO (5) AÑOS O MÁS</t>
  </si>
  <si>
    <t>EXPERIENCIA ESPECÍFICA: 3 AÑOS EN SUMINISTRO, INSTALACIÓN, PUESTA EN FUNCIONAMIENTO O MANTENIMIENTO DE EQUIPOS DE TRANSMISIÓN DE TELEVISIÓN DIGITAL TERRESTRE, O DISEÑO DE ESTACIONES O REDES DE TRANSMISIÓN DE TELEVISIÓN DIGITAL TERRESTRE</t>
  </si>
  <si>
    <t>EXPERIENCIA GENERAL: 7 AÑOS EN TELECOMUNICACIONES</t>
  </si>
  <si>
    <t>EXPERIENCIA GENERAL: 10 AÑOS</t>
  </si>
  <si>
    <t>EXPERIENCIA ESPECÍFICA: 4 AÑOS EN PROYECTOS QUE INVOLUCREN DISEÑO, MANTENIMIENTO O CONSTRUCCIÓN DE TORRES PARA TELECOMUNICACIONES</t>
  </si>
  <si>
    <t>% PARTICIPACIÓN ASOCIACIÓN</t>
  </si>
  <si>
    <t>APORTAN EXPERIENCIA VÁLIDA</t>
  </si>
  <si>
    <t>RETIEVISIÓN</t>
  </si>
  <si>
    <t>Un(1) Profesional con Experiencia específica mínima de cinco (5) años en actividades de administración, gestión o gerencia de proyectos en telecomunicaciones</t>
  </si>
  <si>
    <t>Dos (2) profesionales en ingeniería eléctrica, electrónica, de telecomunicaciones o profesiones afines núcleo básico del conocimiento</t>
  </si>
  <si>
    <t>ASESOR TÉCNICO DE TELEVISIÓN DIGITAL TERRESTRE 1</t>
  </si>
  <si>
    <t>ASESOR TÉCNICO DE TELEVISIÓN DIGITAL TERRESTRE 2</t>
  </si>
  <si>
    <t>FECHA DE INICIO
(DIA/MES/AÑO)</t>
  </si>
  <si>
    <t>MONEDA ORIGINAL
DEL VALOR DEL
CONTRATO</t>
  </si>
  <si>
    <t>VALOR TOTAL DEL
CONTRATO MONEDA ORIGINAL</t>
  </si>
  <si>
    <t>Se requirió documento de conformación del Consorcio el cual fue aportado por el Proponente mediante el cual el comité evaluador evidenció el porcentaje de participación de Retevisión</t>
  </si>
  <si>
    <t>NOMBRAMIENTO DE UN CONSULTOR PARA REVISAR LOS PLANES EXISTENTES Y AYUDAR AL DESARROLLO DE ESTRATEGIAS PARA LA PREPARACIÓPN DE LA PUESTA EN SERVICIO COMERCIAL DE TDT</t>
  </si>
  <si>
    <t>FOLIOS</t>
  </si>
  <si>
    <t>214, 215</t>
  </si>
  <si>
    <t>217 a 223</t>
  </si>
  <si>
    <t>224, 346, 347</t>
  </si>
  <si>
    <t>226, 227</t>
  </si>
  <si>
    <t>-</t>
  </si>
  <si>
    <t>CUMPLE CON 80% DEL PRESUPUESTO OFICIAL</t>
  </si>
  <si>
    <t>Se requirió al Proponente la apostilla o legalización de la certificación y la desagregación de valores correspondientes a los conceptos solicitados para acreditar la experiencia del Proponente y no se allegó dicha desagregación ni la certificación apostillada o legalizada.</t>
  </si>
  <si>
    <t>CREMADES &amp; CALVO SOTELO COLOMBIA S.A.S.</t>
  </si>
  <si>
    <t>SOCIO - DIRECTOR</t>
  </si>
  <si>
    <t>ASESORÍA JURÍDICA</t>
  </si>
  <si>
    <t>317 a 319 y Respuesta a Requerimiento</t>
  </si>
  <si>
    <t>321 a 323</t>
  </si>
  <si>
    <t xml:space="preserve">FOLIO </t>
  </si>
  <si>
    <t>EXPERIENCIA GENERAL: CINCO (5) AÑOS</t>
  </si>
  <si>
    <t>EXPERIENCIA ESPECÍFICA: CUATRO (4) AÑOS EN EL DISEÑO, INSTALACIÓN, MANTENIMIENTO U OPERACIÓN DE EQUIPOS DE RESPALDO DE ENERGÍA (PLANTAS DE EMERGENCIA O UPS) O REDES O ACOMETIDAS ELÉCTRICAS</t>
  </si>
  <si>
    <t>309-310</t>
  </si>
  <si>
    <t>317-321</t>
  </si>
  <si>
    <t>240-241</t>
  </si>
  <si>
    <t>PUNTAJE ASIGNABLE</t>
  </si>
  <si>
    <t>HABILITADO: SE ASIGNA PUNTAJE</t>
  </si>
  <si>
    <t>EVALUACIÓN TÉCNICA</t>
  </si>
  <si>
    <t>FACTORES TÉCNICOS</t>
  </si>
  <si>
    <t>HABILITANTE/
PONDERABLE</t>
  </si>
  <si>
    <t>CUMPLE/
NO CUMPLE</t>
  </si>
  <si>
    <t xml:space="preserve"> ASESOR TÉCNICO DE TELEVISIÓN DIGITAL TERRESTRE - 1</t>
  </si>
  <si>
    <t>Experiencia específica mínima de cuatro (4) años en proyectos que involucren diseño, mantenimiento o construcción de torres para telecomunicaciones</t>
  </si>
  <si>
    <t>CONSORCIO INTERVENTORÍA TDT RTVC-2016</t>
  </si>
  <si>
    <t>SE SOLAPA CON LA EXPERIENCIA 3 DESDE EL 31 DIC DE 2004. SE COMPUTA EL PERÍODO QUE NO SE SOLAPA</t>
  </si>
  <si>
    <t>SE SOLAPA CON LA EXPERIENCIA 4 DESDE EL 14 SEP 2015. SE COMPUTA SOLAMENTE EL PERÍODO QUE NO SE SOLAPA.</t>
  </si>
  <si>
    <t>EXPERIENCIA DEL PROPONENTE</t>
  </si>
  <si>
    <t>Se requirió al Proponente y no aportó la traducción oficial del certificado de autenticación notarial.</t>
  </si>
</sst>
</file>

<file path=xl/styles.xml><?xml version="1.0" encoding="utf-8"?>
<styleSheet xmlns="http://schemas.openxmlformats.org/spreadsheetml/2006/main">
  <numFmts count="13">
    <numFmt numFmtId="8" formatCode="&quot;$&quot;\ #,##0.00_);[Red]\(&quot;$&quot;\ #,##0.00\)"/>
    <numFmt numFmtId="44" formatCode="_(&quot;$&quot;\ * #,##0.00_);_(&quot;$&quot;\ * \(#,##0.00\);_(&quot;$&quot;\ * &quot;-&quot;??_);_(@_)"/>
    <numFmt numFmtId="43" formatCode="_(* #,##0.00_);_(* \(#,##0.00\);_(* &quot;-&quot;??_);_(@_)"/>
    <numFmt numFmtId="164" formatCode="_-* #,##0.00_-;\-* #,##0.00_-;_-* &quot;-&quot;??_-;_-@_-"/>
    <numFmt numFmtId="165" formatCode="_(&quot;$&quot;\ * #,##0_);_(&quot;$&quot;\ * \(#,##0\);_(&quot;$&quot;\ * &quot;-&quot;??_);_(@_)"/>
    <numFmt numFmtId="166" formatCode="[$€-2]\ #,##0.00;[Red]\-[$€-2]\ #,##0.00"/>
    <numFmt numFmtId="167" formatCode="_(&quot;$&quot;\ * #,##0.0000_);_(&quot;$&quot;\ * \(#,##0.0000\);_(&quot;$&quot;\ * &quot;-&quot;??_);_(@_)"/>
    <numFmt numFmtId="168" formatCode="&quot;$&quot;#,##0"/>
    <numFmt numFmtId="169" formatCode="###0;###0"/>
    <numFmt numFmtId="170" formatCode="dd/mm/yyyy;@"/>
    <numFmt numFmtId="171" formatCode="#,##0.0;#,##0.0"/>
    <numFmt numFmtId="172" formatCode="_-* #,##0_-;\-* #,##0_-;_-* &quot;-&quot;??_-;_-@_-"/>
    <numFmt numFmtId="173" formatCode="_-&quot;$&quot;* #,##0.0000_-;\-&quot;$&quot;* #,##0.0000_-;_-&quot;$&quot;* &quot;-&quot;????_-;_-@_-"/>
  </numFmts>
  <fonts count="13">
    <font>
      <sz val="11"/>
      <color theme="1"/>
      <name val="Calibri"/>
      <family val="2"/>
      <scheme val="minor"/>
    </font>
    <font>
      <sz val="11"/>
      <color theme="1"/>
      <name val="Calibri"/>
      <family val="2"/>
      <scheme val="minor"/>
    </font>
    <font>
      <b/>
      <sz val="11"/>
      <name val="Arial Narrow"/>
      <family val="2"/>
    </font>
    <font>
      <u/>
      <sz val="11"/>
      <color theme="10"/>
      <name val="Calibri"/>
      <family val="2"/>
      <scheme val="minor"/>
    </font>
    <font>
      <u/>
      <sz val="11"/>
      <color theme="11"/>
      <name val="Calibri"/>
      <family val="2"/>
      <scheme val="minor"/>
    </font>
    <font>
      <b/>
      <sz val="10"/>
      <color theme="1"/>
      <name val="Arial Narrow"/>
      <family val="2"/>
    </font>
    <font>
      <sz val="10"/>
      <color theme="1"/>
      <name val="Arial Narrow"/>
      <family val="2"/>
    </font>
    <font>
      <b/>
      <sz val="10"/>
      <name val="Arial Narrow"/>
      <family val="2"/>
    </font>
    <font>
      <b/>
      <sz val="10"/>
      <color indexed="8"/>
      <name val="Arial Narrow"/>
      <family val="2"/>
    </font>
    <font>
      <sz val="10"/>
      <color rgb="FFFF0000"/>
      <name val="Arial Narrow"/>
      <family val="2"/>
    </font>
    <font>
      <sz val="10"/>
      <name val="Arial Narrow"/>
      <family val="2"/>
    </font>
    <font>
      <sz val="10"/>
      <color rgb="FF000000"/>
      <name val="Arial Narrow"/>
      <family val="2"/>
    </font>
    <font>
      <b/>
      <sz val="10"/>
      <color rgb="FF000000"/>
      <name val="Arial Narrow"/>
      <family val="2"/>
    </font>
  </fonts>
  <fills count="10">
    <fill>
      <patternFill patternType="none"/>
    </fill>
    <fill>
      <patternFill patternType="gray125"/>
    </fill>
    <fill>
      <patternFill patternType="solid">
        <fgColor theme="0"/>
        <bgColor indexed="64"/>
      </patternFill>
    </fill>
    <fill>
      <patternFill patternType="solid">
        <fgColor rgb="FFFFFFFF"/>
      </patternFill>
    </fill>
    <fill>
      <patternFill patternType="solid">
        <fgColor theme="4" tint="0.39997558519241921"/>
        <bgColor indexed="64"/>
      </patternFill>
    </fill>
    <fill>
      <patternFill patternType="solid">
        <fgColor rgb="FF95B3D7"/>
        <bgColor rgb="FF000000"/>
      </patternFill>
    </fill>
    <fill>
      <patternFill patternType="solid">
        <fgColor rgb="FFFF0000"/>
        <bgColor indexed="64"/>
      </patternFill>
    </fill>
    <fill>
      <patternFill patternType="solid">
        <fgColor theme="3" tint="0.59999389629810485"/>
        <bgColor indexed="64"/>
      </patternFill>
    </fill>
    <fill>
      <patternFill patternType="solid">
        <fgColor rgb="FF00B050"/>
        <bgColor indexed="64"/>
      </patternFill>
    </fill>
    <fill>
      <patternFill patternType="solid">
        <fgColor theme="5" tint="0.59999389629810485"/>
        <bgColor indexed="64"/>
      </patternFill>
    </fill>
  </fills>
  <borders count="71">
    <border>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medium">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top/>
      <bottom/>
      <diagonal/>
    </border>
    <border>
      <left style="thin">
        <color auto="1"/>
      </left>
      <right style="medium">
        <color auto="1"/>
      </right>
      <top style="medium">
        <color auto="1"/>
      </top>
      <bottom/>
      <diagonal/>
    </border>
    <border>
      <left/>
      <right style="thin">
        <color auto="1"/>
      </right>
      <top/>
      <bottom/>
      <diagonal/>
    </border>
    <border>
      <left style="medium">
        <color indexed="64"/>
      </left>
      <right/>
      <top style="thin">
        <color auto="1"/>
      </top>
      <bottom style="medium">
        <color indexed="64"/>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indexed="64"/>
      </right>
      <top/>
      <bottom style="thin">
        <color auto="1"/>
      </bottom>
      <diagonal/>
    </border>
    <border>
      <left style="thin">
        <color auto="1"/>
      </left>
      <right/>
      <top style="medium">
        <color auto="1"/>
      </top>
      <bottom/>
      <diagonal/>
    </border>
    <border>
      <left style="medium">
        <color auto="1"/>
      </left>
      <right style="medium">
        <color auto="1"/>
      </right>
      <top style="medium">
        <color indexed="64"/>
      </top>
      <bottom/>
      <diagonal/>
    </border>
    <border>
      <left style="thin">
        <color auto="1"/>
      </left>
      <right style="medium">
        <color auto="1"/>
      </right>
      <top/>
      <bottom/>
      <diagonal/>
    </border>
    <border>
      <left style="thin">
        <color auto="1"/>
      </left>
      <right/>
      <top style="medium">
        <color auto="1"/>
      </top>
      <bottom style="medium">
        <color indexed="64"/>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s>
  <cellStyleXfs count="61">
    <xf numFmtId="0" fontId="0" fillId="0" borderId="0"/>
    <xf numFmtId="44" fontId="1" fillId="0" borderId="0" applyFont="0" applyFill="0" applyBorder="0" applyAlignment="0" applyProtection="0"/>
    <xf numFmtId="166"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505">
    <xf numFmtId="0" fontId="0" fillId="0" borderId="0" xfId="0"/>
    <xf numFmtId="0" fontId="6" fillId="2" borderId="0" xfId="0" applyFont="1" applyFill="1"/>
    <xf numFmtId="0" fontId="6" fillId="2" borderId="0" xfId="0" applyFont="1" applyFill="1" applyAlignment="1">
      <alignment horizontal="center" vertical="center"/>
    </xf>
    <xf numFmtId="0" fontId="5" fillId="2" borderId="0" xfId="0" applyFont="1" applyFill="1" applyBorder="1" applyAlignment="1">
      <alignment vertical="center"/>
    </xf>
    <xf numFmtId="0" fontId="6" fillId="2" borderId="0" xfId="0" applyFont="1" applyFill="1" applyBorder="1" applyAlignment="1">
      <alignment vertical="center" wrapText="1"/>
    </xf>
    <xf numFmtId="168" fontId="6" fillId="2" borderId="8" xfId="1" applyNumberFormat="1" applyFont="1" applyFill="1" applyBorder="1" applyAlignment="1">
      <alignment horizontal="center" vertical="center" wrapText="1"/>
    </xf>
    <xf numFmtId="0" fontId="8" fillId="2" borderId="0" xfId="0" applyFont="1" applyFill="1" applyBorder="1" applyAlignment="1">
      <alignment horizontal="center" vertical="center"/>
    </xf>
    <xf numFmtId="165" fontId="6" fillId="2" borderId="0" xfId="1" applyNumberFormat="1" applyFont="1" applyFill="1" applyBorder="1" applyAlignment="1">
      <alignment vertical="center"/>
    </xf>
    <xf numFmtId="0" fontId="6" fillId="2" borderId="0" xfId="0" applyFont="1" applyFill="1" applyBorder="1" applyAlignment="1">
      <alignment horizontal="center" vertical="center"/>
    </xf>
    <xf numFmtId="14" fontId="6" fillId="2" borderId="0" xfId="0" applyNumberFormat="1" applyFont="1" applyFill="1" applyBorder="1" applyAlignment="1">
      <alignment horizontal="center"/>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2" borderId="42" xfId="0" applyFont="1" applyFill="1" applyBorder="1" applyAlignment="1">
      <alignment horizontal="center" vertical="center"/>
    </xf>
    <xf numFmtId="0" fontId="6" fillId="0" borderId="0" xfId="0" applyFont="1"/>
    <xf numFmtId="0" fontId="5" fillId="2" borderId="0" xfId="0" applyFont="1" applyFill="1" applyAlignment="1">
      <alignment vertical="center"/>
    </xf>
    <xf numFmtId="0" fontId="6" fillId="2" borderId="0" xfId="0" applyFont="1" applyFill="1" applyBorder="1" applyAlignment="1">
      <alignment horizontal="left" vertical="center" wrapText="1"/>
    </xf>
    <xf numFmtId="165" fontId="6" fillId="2" borderId="0" xfId="1" applyNumberFormat="1" applyFont="1" applyFill="1" applyBorder="1" applyAlignment="1">
      <alignment horizontal="center" vertical="center"/>
    </xf>
    <xf numFmtId="9" fontId="6" fillId="2" borderId="2" xfId="0" applyNumberFormat="1" applyFont="1" applyFill="1" applyBorder="1" applyAlignment="1">
      <alignment horizontal="center" vertical="center"/>
    </xf>
    <xf numFmtId="0" fontId="6" fillId="0" borderId="0" xfId="0" applyFont="1" applyAlignment="1">
      <alignment horizontal="center"/>
    </xf>
    <xf numFmtId="169" fontId="11" fillId="3" borderId="7"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170" fontId="11" fillId="0" borderId="2" xfId="0" applyNumberFormat="1" applyFont="1" applyFill="1" applyBorder="1" applyAlignment="1">
      <alignment horizontal="center" vertical="center" wrapText="1"/>
    </xf>
    <xf numFmtId="171" fontId="11" fillId="3" borderId="2" xfId="0" applyNumberFormat="1" applyFont="1" applyFill="1" applyBorder="1" applyAlignment="1">
      <alignment horizontal="center" vertical="center" wrapText="1"/>
    </xf>
    <xf numFmtId="169" fontId="11" fillId="0" borderId="2" xfId="0" applyNumberFormat="1"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169" fontId="11" fillId="3" borderId="2" xfId="0" applyNumberFormat="1" applyFont="1" applyFill="1" applyBorder="1" applyAlignment="1">
      <alignment horizontal="center" vertical="center" wrapText="1"/>
    </xf>
    <xf numFmtId="169" fontId="11" fillId="3" borderId="14"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170" fontId="11" fillId="0" borderId="3" xfId="0" applyNumberFormat="1" applyFont="1" applyFill="1" applyBorder="1" applyAlignment="1">
      <alignment horizontal="center" vertical="center" wrapText="1"/>
    </xf>
    <xf numFmtId="171" fontId="11" fillId="3" borderId="3" xfId="0" applyNumberFormat="1" applyFont="1" applyFill="1" applyBorder="1" applyAlignment="1">
      <alignment horizontal="center" vertical="center" wrapText="1"/>
    </xf>
    <xf numFmtId="1" fontId="5" fillId="2" borderId="0" xfId="0" applyNumberFormat="1" applyFont="1" applyFill="1" applyAlignment="1">
      <alignment horizontal="center" vertical="center"/>
    </xf>
    <xf numFmtId="1" fontId="6" fillId="2" borderId="0" xfId="0" applyNumberFormat="1" applyFont="1" applyFill="1" applyAlignment="1">
      <alignment horizontal="center" vertical="center"/>
    </xf>
    <xf numFmtId="0" fontId="6" fillId="2" borderId="2" xfId="0" applyFont="1" applyFill="1" applyBorder="1" applyAlignment="1">
      <alignment horizontal="center" vertical="center"/>
    </xf>
    <xf numFmtId="0" fontId="5" fillId="2" borderId="0" xfId="0" applyFont="1" applyFill="1" applyBorder="1" applyAlignment="1">
      <alignment horizontal="center"/>
    </xf>
    <xf numFmtId="43" fontId="6" fillId="2" borderId="0" xfId="0" applyNumberFormat="1" applyFont="1" applyFill="1" applyBorder="1" applyAlignment="1"/>
    <xf numFmtId="3" fontId="5" fillId="2" borderId="0" xfId="0" applyNumberFormat="1" applyFont="1" applyFill="1" applyBorder="1" applyAlignment="1">
      <alignment horizontal="center"/>
    </xf>
    <xf numFmtId="3" fontId="6" fillId="2" borderId="0" xfId="0" applyNumberFormat="1" applyFont="1" applyFill="1" applyBorder="1" applyAlignment="1">
      <alignment horizontal="center"/>
    </xf>
    <xf numFmtId="0" fontId="6" fillId="2" borderId="0" xfId="0" applyNumberFormat="1" applyFont="1" applyFill="1" applyAlignment="1">
      <alignment vertical="top" wrapText="1"/>
    </xf>
    <xf numFmtId="0" fontId="6" fillId="2" borderId="0" xfId="0" applyNumberFormat="1" applyFont="1" applyFill="1" applyAlignment="1">
      <alignment horizontal="justify" vertical="top" wrapText="1"/>
    </xf>
    <xf numFmtId="0" fontId="5" fillId="2" borderId="58" xfId="0" applyNumberFormat="1" applyFont="1" applyFill="1" applyBorder="1" applyAlignment="1">
      <alignment horizontal="center" vertical="top" wrapText="1"/>
    </xf>
    <xf numFmtId="0" fontId="5" fillId="2" borderId="0" xfId="0" applyNumberFormat="1" applyFont="1" applyFill="1" applyBorder="1" applyAlignment="1">
      <alignment horizontal="center" vertical="top" wrapText="1"/>
    </xf>
    <xf numFmtId="0" fontId="5" fillId="0" borderId="0" xfId="0" applyFont="1" applyFill="1" applyBorder="1" applyAlignment="1">
      <alignment horizontal="right"/>
    </xf>
    <xf numFmtId="1" fontId="6" fillId="2" borderId="3" xfId="0" applyNumberFormat="1" applyFont="1" applyFill="1" applyBorder="1" applyAlignment="1">
      <alignment horizontal="center" vertical="center"/>
    </xf>
    <xf numFmtId="1" fontId="6" fillId="2" borderId="16" xfId="0" applyNumberFormat="1" applyFont="1" applyFill="1" applyBorder="1" applyAlignment="1">
      <alignment horizontal="center" vertical="center"/>
    </xf>
    <xf numFmtId="0" fontId="7" fillId="4" borderId="35" xfId="0" applyNumberFormat="1" applyFont="1" applyFill="1" applyBorder="1" applyAlignment="1">
      <alignment horizontal="center" vertical="center" wrapText="1"/>
    </xf>
    <xf numFmtId="0" fontId="6" fillId="0" borderId="0" xfId="0" applyFont="1" applyAlignment="1">
      <alignment horizontal="center" vertical="center"/>
    </xf>
    <xf numFmtId="0" fontId="6" fillId="2" borderId="2" xfId="1"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xf>
    <xf numFmtId="0" fontId="6" fillId="6" borderId="0" xfId="0" applyFont="1" applyFill="1" applyAlignment="1">
      <alignment horizontal="center" vertical="center"/>
    </xf>
    <xf numFmtId="165" fontId="6" fillId="2" borderId="0" xfId="0" applyNumberFormat="1" applyFont="1" applyFill="1" applyBorder="1" applyAlignment="1">
      <alignment horizontal="left" vertical="center" wrapText="1"/>
    </xf>
    <xf numFmtId="164" fontId="6" fillId="0" borderId="2" xfId="0" applyNumberFormat="1" applyFont="1" applyBorder="1" applyAlignment="1">
      <alignment horizontal="center" vertical="center"/>
    </xf>
    <xf numFmtId="0" fontId="6" fillId="0" borderId="0" xfId="0" applyFont="1" applyAlignment="1">
      <alignment vertical="center"/>
    </xf>
    <xf numFmtId="9" fontId="6" fillId="2" borderId="2" xfId="0" applyNumberFormat="1"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4" xfId="0" applyNumberFormat="1" applyFont="1" applyFill="1" applyBorder="1" applyAlignment="1">
      <alignment horizontal="center" vertical="center"/>
    </xf>
    <xf numFmtId="0" fontId="10" fillId="2" borderId="36" xfId="0" applyNumberFormat="1" applyFont="1" applyFill="1" applyBorder="1" applyAlignment="1">
      <alignment horizontal="center" vertical="center"/>
    </xf>
    <xf numFmtId="14" fontId="6" fillId="0"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48" xfId="0" applyFont="1" applyBorder="1" applyAlignment="1">
      <alignment horizontal="center" vertical="center"/>
    </xf>
    <xf numFmtId="169" fontId="11" fillId="2" borderId="7" xfId="0" applyNumberFormat="1"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170" fontId="11" fillId="2" borderId="2" xfId="0" applyNumberFormat="1" applyFont="1" applyFill="1" applyBorder="1" applyAlignment="1">
      <alignment horizontal="center" vertical="center" wrapText="1"/>
    </xf>
    <xf numFmtId="171" fontId="11" fillId="2" borderId="2" xfId="0" applyNumberFormat="1"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0" fontId="7" fillId="7" borderId="2" xfId="0" applyFont="1" applyFill="1" applyBorder="1" applyAlignment="1">
      <alignment horizontal="center" vertical="center" wrapText="1"/>
    </xf>
    <xf numFmtId="169" fontId="11" fillId="2" borderId="23" xfId="0" applyNumberFormat="1" applyFont="1" applyFill="1" applyBorder="1" applyAlignment="1">
      <alignment horizontal="center" vertical="center"/>
    </xf>
    <xf numFmtId="165" fontId="6" fillId="2" borderId="2" xfId="1" applyNumberFormat="1" applyFont="1" applyFill="1" applyBorder="1" applyAlignment="1">
      <alignment horizontal="right" vertical="center"/>
    </xf>
    <xf numFmtId="3" fontId="6" fillId="0" borderId="2" xfId="0" applyNumberFormat="1" applyFont="1" applyFill="1" applyBorder="1" applyAlignment="1">
      <alignment horizontal="right" vertical="center" wrapText="1"/>
    </xf>
    <xf numFmtId="4" fontId="6" fillId="0" borderId="2" xfId="0" applyNumberFormat="1" applyFont="1" applyFill="1" applyBorder="1" applyAlignment="1">
      <alignment horizontal="center" vertical="center" wrapText="1"/>
    </xf>
    <xf numFmtId="165" fontId="6" fillId="2" borderId="2" xfId="1" applyNumberFormat="1" applyFont="1" applyFill="1" applyBorder="1" applyAlignment="1">
      <alignment vertical="center"/>
    </xf>
    <xf numFmtId="0" fontId="6" fillId="0" borderId="2" xfId="1" applyNumberFormat="1" applyFont="1" applyFill="1" applyBorder="1" applyAlignment="1">
      <alignment horizontal="center" vertical="center" wrapText="1"/>
    </xf>
    <xf numFmtId="0" fontId="6" fillId="0" borderId="0" xfId="0" applyFont="1" applyFill="1" applyAlignment="1">
      <alignment horizontal="center" vertical="center"/>
    </xf>
    <xf numFmtId="43" fontId="6" fillId="0" borderId="2" xfId="0" applyNumberFormat="1" applyFont="1" applyFill="1" applyBorder="1" applyAlignment="1">
      <alignment horizontal="center" vertical="center" wrapText="1"/>
    </xf>
    <xf numFmtId="43" fontId="6" fillId="0" borderId="2" xfId="0" applyNumberFormat="1" applyFont="1" applyFill="1" applyBorder="1" applyAlignment="1">
      <alignment horizontal="center" vertical="center"/>
    </xf>
    <xf numFmtId="14" fontId="6" fillId="0" borderId="2" xfId="0" applyNumberFormat="1" applyFont="1" applyFill="1" applyBorder="1" applyAlignment="1">
      <alignment horizontal="justify" vertical="center" wrapText="1"/>
    </xf>
    <xf numFmtId="14" fontId="6" fillId="0" borderId="2" xfId="0" applyNumberFormat="1" applyFont="1" applyFill="1" applyBorder="1" applyAlignment="1">
      <alignment horizontal="center" vertical="center"/>
    </xf>
    <xf numFmtId="8" fontId="6" fillId="0" borderId="2" xfId="1" applyNumberFormat="1" applyFont="1" applyFill="1" applyBorder="1" applyAlignment="1">
      <alignment horizontal="center" vertical="center" wrapText="1"/>
    </xf>
    <xf numFmtId="165" fontId="6" fillId="0" borderId="2" xfId="1" applyNumberFormat="1" applyFont="1" applyFill="1" applyBorder="1" applyAlignment="1">
      <alignment horizontal="center" vertical="center" wrapText="1"/>
    </xf>
    <xf numFmtId="167" fontId="6" fillId="0" borderId="2" xfId="1" applyNumberFormat="1" applyFont="1" applyFill="1" applyBorder="1" applyAlignment="1">
      <alignment horizontal="center" vertical="center" wrapText="1"/>
    </xf>
    <xf numFmtId="44" fontId="6" fillId="0" borderId="2" xfId="1" applyFont="1" applyFill="1" applyBorder="1" applyAlignment="1">
      <alignment horizontal="center" vertical="center"/>
    </xf>
    <xf numFmtId="9" fontId="6" fillId="0" borderId="2"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xf>
    <xf numFmtId="0" fontId="6" fillId="0" borderId="2" xfId="0" applyFont="1" applyFill="1" applyBorder="1" applyAlignment="1">
      <alignment horizontal="justify" vertical="center" wrapText="1"/>
    </xf>
    <xf numFmtId="0" fontId="6" fillId="0" borderId="2" xfId="0" applyFont="1" applyFill="1" applyBorder="1" applyAlignment="1">
      <alignment horizontal="center" vertical="center"/>
    </xf>
    <xf numFmtId="43" fontId="6" fillId="2" borderId="2" xfId="0" applyNumberFormat="1" applyFont="1" applyFill="1" applyBorder="1" applyAlignment="1">
      <alignment horizontal="center" vertical="center" wrapText="1"/>
    </xf>
    <xf numFmtId="43" fontId="6" fillId="2" borderId="2" xfId="0" applyNumberFormat="1" applyFont="1" applyFill="1" applyBorder="1" applyAlignment="1">
      <alignment horizontal="center" vertical="center"/>
    </xf>
    <xf numFmtId="14" fontId="6" fillId="2" borderId="2" xfId="0" applyNumberFormat="1" applyFont="1" applyFill="1" applyBorder="1" applyAlignment="1">
      <alignment horizontal="justify" vertical="center" wrapText="1"/>
    </xf>
    <xf numFmtId="14" fontId="6" fillId="2" borderId="2" xfId="0" applyNumberFormat="1" applyFont="1" applyFill="1" applyBorder="1" applyAlignment="1">
      <alignment horizontal="center" vertical="center"/>
    </xf>
    <xf numFmtId="8" fontId="6" fillId="2" borderId="2" xfId="1" applyNumberFormat="1" applyFont="1" applyFill="1" applyBorder="1" applyAlignment="1">
      <alignment horizontal="center" vertical="center" wrapText="1"/>
    </xf>
    <xf numFmtId="165" fontId="6" fillId="2" borderId="2" xfId="1" applyNumberFormat="1" applyFont="1" applyFill="1" applyBorder="1" applyAlignment="1">
      <alignment horizontal="center" vertical="center" wrapText="1"/>
    </xf>
    <xf numFmtId="167" fontId="6" fillId="2" borderId="2" xfId="1" applyNumberFormat="1" applyFont="1" applyFill="1" applyBorder="1" applyAlignment="1">
      <alignment horizontal="center" vertical="center" wrapText="1"/>
    </xf>
    <xf numFmtId="44" fontId="6" fillId="2" borderId="2" xfId="1" applyFont="1" applyFill="1" applyBorder="1" applyAlignment="1">
      <alignment horizontal="center" vertical="center"/>
    </xf>
    <xf numFmtId="9" fontId="6" fillId="2" borderId="2" xfId="60" applyNumberFormat="1" applyFont="1" applyFill="1" applyBorder="1" applyAlignment="1">
      <alignment horizontal="center" vertical="center" wrapText="1"/>
    </xf>
    <xf numFmtId="9" fontId="6" fillId="2" borderId="2" xfId="60" applyFont="1" applyFill="1" applyBorder="1" applyAlignment="1">
      <alignment horizontal="center" vertical="center" wrapText="1"/>
    </xf>
    <xf numFmtId="8" fontId="6" fillId="0" borderId="2" xfId="0" applyNumberFormat="1" applyFont="1" applyFill="1" applyBorder="1" applyAlignment="1">
      <alignment horizontal="center" vertical="center" wrapText="1"/>
    </xf>
    <xf numFmtId="2" fontId="6" fillId="2" borderId="2" xfId="1" applyNumberFormat="1" applyFont="1" applyFill="1" applyBorder="1" applyAlignment="1">
      <alignment horizontal="right" vertical="center" wrapText="1"/>
    </xf>
    <xf numFmtId="2" fontId="6" fillId="0" borderId="2" xfId="0" applyNumberFormat="1" applyFont="1" applyBorder="1" applyAlignment="1">
      <alignment horizontal="center" vertical="center"/>
    </xf>
    <xf numFmtId="0" fontId="10" fillId="0" borderId="2" xfId="0" applyFont="1" applyFill="1" applyBorder="1" applyAlignment="1">
      <alignment horizontal="justify" vertical="center" wrapText="1"/>
    </xf>
    <xf numFmtId="0" fontId="10" fillId="2" borderId="2" xfId="0" applyFont="1" applyFill="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2" borderId="2" xfId="0" applyFont="1" applyFill="1" applyBorder="1" applyAlignment="1">
      <alignment horizontal="center" vertical="center" wrapText="1"/>
    </xf>
    <xf numFmtId="0" fontId="6" fillId="2" borderId="0" xfId="0" applyFont="1" applyFill="1" applyBorder="1" applyAlignment="1">
      <alignment horizontal="center"/>
    </xf>
    <xf numFmtId="0" fontId="6" fillId="2" borderId="0" xfId="0" applyFont="1" applyFill="1" applyAlignment="1">
      <alignment horizontal="center"/>
    </xf>
    <xf numFmtId="0" fontId="7" fillId="4" borderId="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2" xfId="0" applyFont="1" applyFill="1" applyBorder="1" applyAlignment="1">
      <alignment horizontal="center" vertical="center"/>
    </xf>
    <xf numFmtId="0" fontId="2" fillId="4" borderId="2"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25" xfId="0" applyFont="1" applyBorder="1" applyAlignment="1">
      <alignment horizontal="center" vertical="center"/>
    </xf>
    <xf numFmtId="0" fontId="6" fillId="0" borderId="16" xfId="0" applyFont="1" applyBorder="1" applyAlignment="1">
      <alignment horizontal="center" vertical="center"/>
    </xf>
    <xf numFmtId="0" fontId="7" fillId="4" borderId="6" xfId="0" applyFont="1" applyFill="1" applyBorder="1" applyAlignment="1">
      <alignment horizontal="center" vertical="center" wrapText="1"/>
    </xf>
    <xf numFmtId="169" fontId="11" fillId="3" borderId="25" xfId="0" applyNumberFormat="1" applyFont="1" applyFill="1" applyBorder="1" applyAlignment="1">
      <alignment horizontal="center" vertical="center" wrapText="1"/>
    </xf>
    <xf numFmtId="169" fontId="11" fillId="0" borderId="23" xfId="0" applyNumberFormat="1" applyFont="1" applyFill="1" applyBorder="1" applyAlignment="1">
      <alignment horizontal="center" vertical="center" wrapText="1"/>
    </xf>
    <xf numFmtId="169" fontId="11" fillId="0" borderId="25" xfId="0" applyNumberFormat="1" applyFont="1" applyFill="1" applyBorder="1" applyAlignment="1">
      <alignment horizontal="center" vertical="center" wrapText="1"/>
    </xf>
    <xf numFmtId="0" fontId="6" fillId="9" borderId="2" xfId="0" applyFont="1" applyFill="1" applyBorder="1" applyAlignment="1">
      <alignment horizontal="center" vertical="center"/>
    </xf>
    <xf numFmtId="43" fontId="6" fillId="9" borderId="2" xfId="0" applyNumberFormat="1" applyFont="1" applyFill="1" applyBorder="1" applyAlignment="1">
      <alignment horizontal="center" vertical="center" wrapText="1"/>
    </xf>
    <xf numFmtId="43" fontId="6" fillId="9" borderId="2" xfId="0" applyNumberFormat="1" applyFont="1" applyFill="1" applyBorder="1" applyAlignment="1">
      <alignment horizontal="center" vertical="center"/>
    </xf>
    <xf numFmtId="14" fontId="6" fillId="9" borderId="2" xfId="0" applyNumberFormat="1" applyFont="1" applyFill="1" applyBorder="1" applyAlignment="1">
      <alignment horizontal="justify" vertical="center" wrapText="1"/>
    </xf>
    <xf numFmtId="14" fontId="6" fillId="9" borderId="2" xfId="0" applyNumberFormat="1" applyFont="1" applyFill="1" applyBorder="1" applyAlignment="1">
      <alignment horizontal="center" vertical="center"/>
    </xf>
    <xf numFmtId="0" fontId="6" fillId="9" borderId="2" xfId="1" applyNumberFormat="1" applyFont="1" applyFill="1" applyBorder="1" applyAlignment="1">
      <alignment horizontal="center" vertical="center" wrapText="1"/>
    </xf>
    <xf numFmtId="0" fontId="6" fillId="9" borderId="2" xfId="0" applyFont="1" applyFill="1" applyBorder="1" applyAlignment="1">
      <alignment horizontal="justify" vertical="center" wrapText="1"/>
    </xf>
    <xf numFmtId="14" fontId="10" fillId="9" borderId="2" xfId="0" applyNumberFormat="1" applyFont="1" applyFill="1" applyBorder="1" applyAlignment="1">
      <alignment horizontal="justify" vertical="center" wrapText="1"/>
    </xf>
    <xf numFmtId="14" fontId="10" fillId="9" borderId="2" xfId="0" applyNumberFormat="1" applyFont="1" applyFill="1" applyBorder="1" applyAlignment="1">
      <alignment horizontal="center" vertical="center"/>
    </xf>
    <xf numFmtId="8" fontId="6" fillId="9" borderId="2" xfId="1" applyNumberFormat="1" applyFont="1" applyFill="1" applyBorder="1" applyAlignment="1">
      <alignment horizontal="center" vertical="center" wrapText="1"/>
    </xf>
    <xf numFmtId="165" fontId="10" fillId="9" borderId="2" xfId="1" applyNumberFormat="1" applyFont="1" applyFill="1" applyBorder="1" applyAlignment="1">
      <alignment horizontal="center" vertical="center" wrapText="1"/>
    </xf>
    <xf numFmtId="167" fontId="10" fillId="9" borderId="2" xfId="1" applyNumberFormat="1" applyFont="1" applyFill="1" applyBorder="1" applyAlignment="1">
      <alignment horizontal="center" vertical="center" wrapText="1"/>
    </xf>
    <xf numFmtId="8" fontId="10" fillId="9" borderId="2" xfId="1" applyNumberFormat="1" applyFont="1" applyFill="1" applyBorder="1" applyAlignment="1">
      <alignment horizontal="center" vertical="center" wrapText="1"/>
    </xf>
    <xf numFmtId="44" fontId="6" fillId="9" borderId="2" xfId="1" applyFont="1" applyFill="1" applyBorder="1" applyAlignment="1">
      <alignment horizontal="center" vertical="center"/>
    </xf>
    <xf numFmtId="9" fontId="6" fillId="9" borderId="2" xfId="60" applyFont="1" applyFill="1" applyBorder="1" applyAlignment="1">
      <alignment horizontal="center" vertical="center" wrapText="1"/>
    </xf>
    <xf numFmtId="164" fontId="6" fillId="9" borderId="2"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 xfId="0" applyFont="1" applyFill="1" applyBorder="1" applyAlignment="1">
      <alignment vertical="center"/>
    </xf>
    <xf numFmtId="169" fontId="11" fillId="2" borderId="14"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justify" vertical="center" wrapText="1"/>
    </xf>
    <xf numFmtId="14" fontId="6" fillId="2" borderId="3" xfId="0" applyNumberFormat="1" applyFont="1" applyFill="1" applyBorder="1" applyAlignment="1">
      <alignment horizontal="center" vertical="center" wrapText="1"/>
    </xf>
    <xf numFmtId="170" fontId="11" fillId="2" borderId="3" xfId="0" applyNumberFormat="1" applyFont="1" applyFill="1" applyBorder="1" applyAlignment="1">
      <alignment horizontal="center" vertical="center" wrapText="1"/>
    </xf>
    <xf numFmtId="171" fontId="11" fillId="2" borderId="3" xfId="0" applyNumberFormat="1" applyFont="1" applyFill="1" applyBorder="1" applyAlignment="1">
      <alignment horizontal="center" vertical="center" wrapText="1"/>
    </xf>
    <xf numFmtId="169" fontId="11" fillId="2" borderId="3" xfId="0" applyNumberFormat="1" applyFont="1" applyFill="1" applyBorder="1" applyAlignment="1">
      <alignment horizontal="center" vertical="center" wrapText="1"/>
    </xf>
    <xf numFmtId="0" fontId="6" fillId="2" borderId="16" xfId="0" applyFont="1" applyFill="1" applyBorder="1" applyAlignment="1">
      <alignment vertical="center"/>
    </xf>
    <xf numFmtId="169" fontId="11" fillId="2" borderId="1" xfId="0" applyNumberFormat="1" applyFont="1" applyFill="1" applyBorder="1" applyAlignment="1">
      <alignment vertical="center" wrapText="1"/>
    </xf>
    <xf numFmtId="14" fontId="6" fillId="2" borderId="0" xfId="0" applyNumberFormat="1" applyFont="1" applyFill="1" applyBorder="1" applyAlignment="1">
      <alignment horizontal="center" vertical="center"/>
    </xf>
    <xf numFmtId="0" fontId="6" fillId="0" borderId="31" xfId="0" applyFont="1" applyBorder="1" applyAlignment="1">
      <alignment horizontal="center" vertical="center"/>
    </xf>
    <xf numFmtId="0" fontId="6" fillId="2" borderId="63" xfId="0" applyFont="1" applyFill="1" applyBorder="1" applyAlignment="1">
      <alignment horizontal="center" vertical="center"/>
    </xf>
    <xf numFmtId="0" fontId="2" fillId="4" borderId="3" xfId="0" applyFont="1" applyFill="1" applyBorder="1" applyAlignment="1">
      <alignment horizontal="center" vertical="center" wrapText="1"/>
    </xf>
    <xf numFmtId="0" fontId="7" fillId="4" borderId="16" xfId="0" applyFont="1" applyFill="1" applyBorder="1" applyAlignment="1">
      <alignment horizontal="center" vertical="center"/>
    </xf>
    <xf numFmtId="0" fontId="6" fillId="2" borderId="0" xfId="0" applyFont="1" applyFill="1" applyAlignment="1">
      <alignment vertical="center"/>
    </xf>
    <xf numFmtId="0" fontId="5" fillId="2" borderId="0" xfId="0" applyFont="1" applyFill="1" applyAlignment="1">
      <alignment horizontal="left" vertical="center"/>
    </xf>
    <xf numFmtId="0" fontId="6" fillId="2" borderId="0" xfId="0" applyFont="1" applyFill="1" applyAlignment="1">
      <alignment vertical="center" wrapText="1"/>
    </xf>
    <xf numFmtId="0" fontId="6" fillId="2" borderId="0" xfId="0" applyFont="1" applyFill="1" applyBorder="1" applyAlignment="1">
      <alignment horizontal="left" vertical="center"/>
    </xf>
    <xf numFmtId="0" fontId="5" fillId="2" borderId="0" xfId="0" applyFont="1" applyFill="1" applyAlignment="1">
      <alignment horizontal="left"/>
    </xf>
    <xf numFmtId="0" fontId="6" fillId="0" borderId="16" xfId="0" applyFont="1" applyBorder="1" applyAlignment="1"/>
    <xf numFmtId="169" fontId="11" fillId="0" borderId="1" xfId="0" applyNumberFormat="1" applyFont="1" applyFill="1" applyBorder="1" applyAlignment="1">
      <alignment vertical="center" wrapText="1"/>
    </xf>
    <xf numFmtId="169" fontId="11" fillId="0" borderId="16" xfId="0" applyNumberFormat="1" applyFont="1" applyFill="1" applyBorder="1" applyAlignment="1">
      <alignment vertical="center" wrapText="1"/>
    </xf>
    <xf numFmtId="169" fontId="11" fillId="3" borderId="36" xfId="0" applyNumberFormat="1" applyFont="1" applyFill="1" applyBorder="1" applyAlignment="1">
      <alignment vertical="center" wrapText="1"/>
    </xf>
    <xf numFmtId="169" fontId="11" fillId="3" borderId="1" xfId="0" applyNumberFormat="1" applyFont="1" applyFill="1" applyBorder="1" applyAlignment="1">
      <alignment vertical="center" wrapText="1"/>
    </xf>
    <xf numFmtId="169" fontId="11" fillId="3" borderId="3" xfId="0" applyNumberFormat="1" applyFont="1" applyFill="1" applyBorder="1" applyAlignment="1">
      <alignment horizontal="center" vertical="center" wrapText="1"/>
    </xf>
    <xf numFmtId="169" fontId="11" fillId="3" borderId="16" xfId="0" applyNumberFormat="1" applyFont="1" applyFill="1" applyBorder="1" applyAlignment="1">
      <alignment vertical="center" wrapText="1"/>
    </xf>
    <xf numFmtId="169" fontId="11" fillId="0" borderId="3" xfId="0" applyNumberFormat="1" applyFont="1" applyFill="1" applyBorder="1" applyAlignment="1">
      <alignment horizontal="center" vertical="center" wrapText="1"/>
    </xf>
    <xf numFmtId="0" fontId="6" fillId="2" borderId="16"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43" xfId="0" applyFont="1" applyFill="1" applyBorder="1" applyAlignment="1">
      <alignment horizontal="center" vertical="center"/>
    </xf>
    <xf numFmtId="0" fontId="7" fillId="4" borderId="68" xfId="0" applyFont="1" applyFill="1" applyBorder="1" applyAlignment="1">
      <alignment horizontal="center" vertical="center" wrapText="1"/>
    </xf>
    <xf numFmtId="0" fontId="7" fillId="4" borderId="44" xfId="0" applyFont="1" applyFill="1" applyBorder="1" applyAlignment="1">
      <alignment horizontal="center" vertical="center"/>
    </xf>
    <xf numFmtId="0" fontId="5" fillId="2" borderId="0" xfId="0" applyFont="1" applyFill="1" applyAlignment="1">
      <alignment horizontal="center" vertical="center"/>
    </xf>
    <xf numFmtId="169" fontId="11" fillId="2" borderId="23" xfId="0" applyNumberFormat="1" applyFont="1" applyFill="1" applyBorder="1" applyAlignment="1">
      <alignment horizontal="center" vertical="center" wrapText="1"/>
    </xf>
    <xf numFmtId="169" fontId="11" fillId="3" borderId="47" xfId="0" applyNumberFormat="1" applyFont="1" applyFill="1" applyBorder="1" applyAlignment="1">
      <alignment horizontal="center" vertical="center" wrapText="1"/>
    </xf>
    <xf numFmtId="0" fontId="6" fillId="0" borderId="31" xfId="0" applyFont="1" applyFill="1" applyBorder="1" applyAlignment="1">
      <alignment horizontal="center" vertical="center" wrapText="1"/>
    </xf>
    <xf numFmtId="0" fontId="10" fillId="0" borderId="31" xfId="0" applyFont="1" applyFill="1" applyBorder="1" applyAlignment="1">
      <alignment horizontal="center" vertical="center" wrapText="1"/>
    </xf>
    <xf numFmtId="170" fontId="11" fillId="0" borderId="31" xfId="0" applyNumberFormat="1" applyFont="1" applyFill="1" applyBorder="1" applyAlignment="1">
      <alignment horizontal="center" vertical="center" wrapText="1"/>
    </xf>
    <xf numFmtId="171" fontId="11" fillId="3" borderId="31" xfId="0" applyNumberFormat="1" applyFont="1" applyFill="1" applyBorder="1" applyAlignment="1">
      <alignment horizontal="center" vertical="center" wrapText="1"/>
    </xf>
    <xf numFmtId="169" fontId="11" fillId="0" borderId="31" xfId="0" applyNumberFormat="1" applyFont="1" applyFill="1" applyBorder="1" applyAlignment="1">
      <alignment horizontal="center" vertical="center" wrapText="1"/>
    </xf>
    <xf numFmtId="169" fontId="11" fillId="0" borderId="63" xfId="0" applyNumberFormat="1"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64" xfId="0" applyFont="1" applyFill="1" applyBorder="1" applyAlignment="1">
      <alignment horizontal="center" vertical="center"/>
    </xf>
    <xf numFmtId="43" fontId="9" fillId="7" borderId="43" xfId="0" applyNumberFormat="1" applyFont="1" applyFill="1" applyBorder="1" applyAlignment="1">
      <alignment horizontal="center" vertical="center"/>
    </xf>
    <xf numFmtId="0" fontId="6" fillId="9"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4"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0" xfId="0" applyFont="1" applyFill="1" applyAlignment="1">
      <alignment horizontal="center"/>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0" xfId="0" applyFont="1" applyFill="1" applyBorder="1" applyAlignment="1">
      <alignment horizontal="center" vertical="center"/>
    </xf>
    <xf numFmtId="0" fontId="6" fillId="0" borderId="3" xfId="0" applyFont="1" applyBorder="1" applyAlignment="1">
      <alignment horizontal="center" vertical="center"/>
    </xf>
    <xf numFmtId="0" fontId="7" fillId="4" borderId="20" xfId="0" applyFont="1" applyFill="1" applyBorder="1" applyAlignment="1">
      <alignment horizontal="center" vertical="center"/>
    </xf>
    <xf numFmtId="0" fontId="2" fillId="4" borderId="46" xfId="0" applyFont="1" applyFill="1" applyBorder="1" applyAlignment="1">
      <alignment horizontal="center" vertical="center" wrapText="1"/>
    </xf>
    <xf numFmtId="0" fontId="6" fillId="0" borderId="2" xfId="0" applyFont="1" applyBorder="1" applyAlignment="1">
      <alignment horizontal="center" vertical="center"/>
    </xf>
    <xf numFmtId="0" fontId="7" fillId="4" borderId="46" xfId="0" applyFont="1" applyFill="1" applyBorder="1" applyAlignment="1">
      <alignment horizontal="center" vertical="center"/>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6" fillId="2" borderId="3" xfId="0" applyFont="1" applyFill="1" applyBorder="1" applyAlignment="1">
      <alignment horizontal="center" vertical="center"/>
    </xf>
    <xf numFmtId="0" fontId="7" fillId="4" borderId="49" xfId="0" applyFont="1" applyFill="1" applyBorder="1" applyAlignment="1">
      <alignment horizontal="center" vertical="center"/>
    </xf>
    <xf numFmtId="0" fontId="2" fillId="4" borderId="58" xfId="0" applyFont="1" applyFill="1" applyBorder="1" applyAlignment="1">
      <alignment horizontal="center" vertical="center" wrapText="1"/>
    </xf>
    <xf numFmtId="0" fontId="6" fillId="8" borderId="2" xfId="0" applyFont="1" applyFill="1" applyBorder="1" applyAlignment="1">
      <alignment horizontal="center" vertical="center"/>
    </xf>
    <xf numFmtId="0" fontId="2" fillId="4" borderId="59"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5" xfId="0" applyFont="1" applyFill="1" applyBorder="1" applyAlignment="1">
      <alignment horizontal="center" vertical="center" wrapText="1"/>
    </xf>
    <xf numFmtId="0" fontId="6" fillId="2" borderId="3" xfId="0" applyFont="1" applyFill="1" applyBorder="1" applyAlignment="1">
      <alignment horizontal="center"/>
    </xf>
    <xf numFmtId="0" fontId="7" fillId="4" borderId="45"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7"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5" xfId="0" applyFont="1" applyFill="1" applyBorder="1" applyAlignment="1">
      <alignment horizontal="center" vertical="center"/>
    </xf>
    <xf numFmtId="169" fontId="11" fillId="0" borderId="25"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6" fillId="0" borderId="0" xfId="0" applyFont="1" applyFill="1"/>
    <xf numFmtId="0" fontId="5" fillId="2" borderId="29" xfId="0" applyFont="1" applyFill="1" applyBorder="1" applyAlignment="1">
      <alignment vertical="center" wrapText="1"/>
    </xf>
    <xf numFmtId="0" fontId="6" fillId="0" borderId="0" xfId="0" applyFont="1" applyFill="1" applyAlignment="1">
      <alignment vertical="center"/>
    </xf>
    <xf numFmtId="44" fontId="6" fillId="2" borderId="0" xfId="1" applyFont="1" applyFill="1" applyAlignment="1">
      <alignment horizontal="center" vertical="center"/>
    </xf>
    <xf numFmtId="0" fontId="6" fillId="2" borderId="0" xfId="0" applyFont="1" applyFill="1" applyBorder="1" applyAlignment="1">
      <alignment vertical="center"/>
    </xf>
    <xf numFmtId="0" fontId="6" fillId="2" borderId="0" xfId="0" applyFont="1" applyFill="1" applyAlignment="1">
      <alignment horizontal="right" vertical="center"/>
    </xf>
    <xf numFmtId="0" fontId="7" fillId="4" borderId="33" xfId="0" applyFont="1" applyFill="1" applyBorder="1" applyAlignment="1">
      <alignment vertical="center" wrapText="1"/>
    </xf>
    <xf numFmtId="0" fontId="7" fillId="4" borderId="34" xfId="0" applyFont="1" applyFill="1" applyBorder="1" applyAlignment="1">
      <alignment vertical="center" wrapText="1"/>
    </xf>
    <xf numFmtId="0" fontId="10" fillId="2" borderId="44" xfId="0" applyNumberFormat="1" applyFont="1" applyFill="1" applyBorder="1" applyAlignment="1">
      <alignment horizontal="center" vertical="center"/>
    </xf>
    <xf numFmtId="0" fontId="7" fillId="4" borderId="2" xfId="0" applyFont="1" applyFill="1" applyBorder="1" applyAlignment="1">
      <alignment vertical="center"/>
    </xf>
    <xf numFmtId="0" fontId="6" fillId="0" borderId="2" xfId="0" applyFont="1" applyBorder="1" applyAlignment="1">
      <alignment vertical="center"/>
    </xf>
    <xf numFmtId="173" fontId="6" fillId="2" borderId="0" xfId="0" applyNumberFormat="1" applyFont="1" applyFill="1" applyAlignment="1">
      <alignment vertical="center"/>
    </xf>
    <xf numFmtId="0" fontId="6" fillId="0" borderId="0" xfId="0" applyFont="1" applyBorder="1" applyAlignment="1">
      <alignment vertical="center"/>
    </xf>
    <xf numFmtId="0" fontId="6" fillId="2" borderId="25" xfId="0" applyFont="1" applyFill="1" applyBorder="1" applyAlignment="1">
      <alignment vertical="center"/>
    </xf>
    <xf numFmtId="172" fontId="6" fillId="0" borderId="0" xfId="59" applyNumberFormat="1" applyFont="1" applyAlignment="1">
      <alignment vertical="center"/>
    </xf>
    <xf numFmtId="0" fontId="11" fillId="0" borderId="0" xfId="0" applyFont="1" applyAlignment="1">
      <alignment vertical="center"/>
    </xf>
    <xf numFmtId="0" fontId="6" fillId="0" borderId="16" xfId="0" applyFont="1" applyBorder="1" applyAlignment="1">
      <alignment vertical="center"/>
    </xf>
    <xf numFmtId="169" fontId="11" fillId="2" borderId="19" xfId="0" applyNumberFormat="1" applyFont="1" applyFill="1" applyBorder="1" applyAlignment="1">
      <alignment horizontal="center" vertical="center" wrapText="1"/>
    </xf>
    <xf numFmtId="0" fontId="6" fillId="2" borderId="20" xfId="0" applyFont="1" applyFill="1" applyBorder="1" applyAlignment="1">
      <alignment horizontal="center" vertical="center" wrapText="1"/>
    </xf>
    <xf numFmtId="0" fontId="10" fillId="2" borderId="20" xfId="0" applyFont="1" applyFill="1" applyBorder="1" applyAlignment="1">
      <alignment horizontal="center" vertical="center" wrapText="1"/>
    </xf>
    <xf numFmtId="170" fontId="11" fillId="2" borderId="20" xfId="0" applyNumberFormat="1" applyFont="1" applyFill="1" applyBorder="1" applyAlignment="1">
      <alignment horizontal="center" vertical="center" wrapText="1"/>
    </xf>
    <xf numFmtId="171" fontId="11" fillId="2" borderId="20" xfId="0" applyNumberFormat="1" applyFont="1" applyFill="1" applyBorder="1" applyAlignment="1">
      <alignment horizontal="center" vertical="center" wrapText="1"/>
    </xf>
    <xf numFmtId="169" fontId="11" fillId="2" borderId="20" xfId="0"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0" borderId="16" xfId="0" applyFont="1" applyBorder="1" applyAlignment="1">
      <alignment horizontal="center" vertical="center" wrapText="1"/>
    </xf>
    <xf numFmtId="171" fontId="11" fillId="0" borderId="2" xfId="0" applyNumberFormat="1" applyFont="1" applyFill="1" applyBorder="1" applyAlignment="1">
      <alignment horizontal="center" vertical="center" wrapText="1"/>
    </xf>
    <xf numFmtId="171" fontId="11" fillId="0" borderId="3" xfId="0" applyNumberFormat="1" applyFont="1" applyFill="1" applyBorder="1" applyAlignment="1">
      <alignment horizontal="center" vertical="center" wrapText="1"/>
    </xf>
    <xf numFmtId="0" fontId="6" fillId="2" borderId="1" xfId="0" applyFont="1" applyFill="1" applyBorder="1" applyAlignment="1">
      <alignment horizontal="justify"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1" fontId="5" fillId="0" borderId="0" xfId="0" applyNumberFormat="1" applyFont="1" applyFill="1" applyAlignment="1">
      <alignment horizontal="center" vertical="center"/>
    </xf>
    <xf numFmtId="1" fontId="6" fillId="0" borderId="0" xfId="0" applyNumberFormat="1" applyFont="1" applyFill="1" applyAlignment="1">
      <alignment horizontal="center" vertical="center"/>
    </xf>
    <xf numFmtId="0" fontId="5" fillId="2" borderId="35"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2" borderId="69" xfId="0" applyFont="1" applyFill="1" applyBorder="1" applyAlignment="1">
      <alignment horizontal="left" vertical="center" wrapText="1"/>
    </xf>
    <xf numFmtId="0" fontId="6" fillId="0" borderId="23" xfId="0" applyFont="1" applyFill="1" applyBorder="1" applyAlignment="1">
      <alignment horizontal="justify" vertical="center" wrapText="1"/>
    </xf>
    <xf numFmtId="0" fontId="6" fillId="0" borderId="21" xfId="0" applyFont="1" applyFill="1" applyBorder="1" applyAlignment="1">
      <alignment horizontal="justify" vertical="center" wrapText="1"/>
    </xf>
    <xf numFmtId="0" fontId="6" fillId="0" borderId="22" xfId="0" applyFont="1" applyFill="1" applyBorder="1" applyAlignment="1">
      <alignment horizontal="justify" vertical="center" wrapText="1"/>
    </xf>
    <xf numFmtId="0" fontId="5" fillId="0" borderId="23" xfId="0" applyFont="1" applyFill="1" applyBorder="1" applyAlignment="1">
      <alignment horizontal="left" vertical="center"/>
    </xf>
    <xf numFmtId="0" fontId="5" fillId="0" borderId="21" xfId="0" applyFont="1" applyFill="1" applyBorder="1" applyAlignment="1">
      <alignment horizontal="left" vertical="center"/>
    </xf>
    <xf numFmtId="0" fontId="5" fillId="0" borderId="22" xfId="0" applyFont="1" applyFill="1" applyBorder="1" applyAlignment="1">
      <alignment horizontal="left" vertical="center"/>
    </xf>
    <xf numFmtId="43" fontId="6" fillId="2" borderId="46" xfId="0" applyNumberFormat="1" applyFont="1" applyFill="1" applyBorder="1" applyAlignment="1">
      <alignment horizontal="center" vertical="center"/>
    </xf>
    <xf numFmtId="43" fontId="6" fillId="2" borderId="31" xfId="0" applyNumberFormat="1" applyFont="1" applyFill="1" applyBorder="1" applyAlignment="1">
      <alignment horizontal="center" vertical="center"/>
    </xf>
    <xf numFmtId="0" fontId="6" fillId="2" borderId="59" xfId="0" applyNumberFormat="1" applyFont="1" applyFill="1" applyBorder="1" applyAlignment="1">
      <alignment horizontal="center" vertical="center"/>
    </xf>
    <xf numFmtId="0" fontId="6" fillId="2" borderId="63" xfId="0" applyNumberFormat="1" applyFont="1" applyFill="1" applyBorder="1" applyAlignment="1">
      <alignment horizontal="center" vertical="center"/>
    </xf>
    <xf numFmtId="0" fontId="6" fillId="2" borderId="4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7" fillId="4" borderId="19" xfId="0" applyFont="1" applyFill="1" applyBorder="1" applyAlignment="1">
      <alignment horizontal="center"/>
    </xf>
    <xf numFmtId="0" fontId="7" fillId="4" borderId="20" xfId="0" applyFont="1" applyFill="1" applyBorder="1" applyAlignment="1">
      <alignment horizontal="center"/>
    </xf>
    <xf numFmtId="0" fontId="7" fillId="4" borderId="27" xfId="0" applyFont="1" applyFill="1" applyBorder="1" applyAlignment="1">
      <alignment horizontal="center"/>
    </xf>
    <xf numFmtId="0" fontId="10" fillId="0" borderId="23"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6" fillId="0" borderId="25" xfId="0" applyFont="1" applyFill="1" applyBorder="1" applyAlignment="1">
      <alignment horizontal="justify" vertical="center" wrapText="1"/>
    </xf>
    <xf numFmtId="0" fontId="6" fillId="0" borderId="48" xfId="0" applyFont="1" applyFill="1" applyBorder="1" applyAlignment="1">
      <alignment horizontal="justify" vertical="center" wrapText="1"/>
    </xf>
    <xf numFmtId="0" fontId="6" fillId="0" borderId="32" xfId="0" applyFont="1" applyFill="1" applyBorder="1" applyAlignment="1">
      <alignment horizontal="justify" vertical="center" wrapText="1"/>
    </xf>
    <xf numFmtId="0" fontId="6" fillId="0" borderId="23"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7" fillId="2" borderId="6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70"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7" fillId="2" borderId="69"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7" fillId="4" borderId="26"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26"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6" fillId="2" borderId="18" xfId="0" applyFont="1" applyFill="1" applyBorder="1" applyAlignment="1">
      <alignment horizontal="justify" vertical="center" wrapText="1"/>
    </xf>
    <xf numFmtId="0" fontId="6" fillId="2" borderId="17" xfId="0" applyFont="1" applyFill="1" applyBorder="1" applyAlignment="1">
      <alignment horizontal="justify" vertical="center" wrapText="1"/>
    </xf>
    <xf numFmtId="0" fontId="6" fillId="2" borderId="28" xfId="0" applyFont="1" applyFill="1" applyBorder="1" applyAlignment="1">
      <alignment horizontal="justify" vertical="center" wrapText="1"/>
    </xf>
    <xf numFmtId="0" fontId="6" fillId="2" borderId="29" xfId="0" applyFont="1" applyFill="1" applyBorder="1" applyAlignment="1">
      <alignment horizontal="justify" vertical="center" wrapText="1"/>
    </xf>
    <xf numFmtId="0" fontId="6" fillId="2" borderId="0" xfId="0" applyFont="1" applyFill="1" applyBorder="1" applyAlignment="1">
      <alignment horizontal="justify" vertical="center" wrapText="1"/>
    </xf>
    <xf numFmtId="0" fontId="6" fillId="2" borderId="30" xfId="0" applyFont="1" applyFill="1" applyBorder="1" applyAlignment="1">
      <alignment horizontal="justify" vertical="center" wrapText="1"/>
    </xf>
    <xf numFmtId="0" fontId="6" fillId="2" borderId="15" xfId="0" applyFont="1" applyFill="1" applyBorder="1" applyAlignment="1">
      <alignment horizontal="justify" vertical="center" wrapText="1"/>
    </xf>
    <xf numFmtId="0" fontId="6" fillId="2" borderId="12" xfId="0" applyFont="1" applyFill="1" applyBorder="1" applyAlignment="1">
      <alignment horizontal="justify" vertical="center" wrapText="1"/>
    </xf>
    <xf numFmtId="0" fontId="6" fillId="2" borderId="13" xfId="0" applyFont="1" applyFill="1" applyBorder="1" applyAlignment="1">
      <alignment horizontal="justify" vertical="center" wrapText="1"/>
    </xf>
    <xf numFmtId="0" fontId="5" fillId="2" borderId="45"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7" xfId="0" applyFont="1" applyFill="1" applyBorder="1" applyAlignment="1">
      <alignment horizontal="center" vertical="center"/>
    </xf>
    <xf numFmtId="0" fontId="7" fillId="4" borderId="61" xfId="0" applyFont="1" applyFill="1" applyBorder="1" applyAlignment="1">
      <alignment horizontal="center" vertical="center" wrapText="1"/>
    </xf>
    <xf numFmtId="0" fontId="7" fillId="4" borderId="48" xfId="0" applyFont="1" applyFill="1" applyBorder="1" applyAlignment="1">
      <alignment horizontal="center" vertical="center" wrapText="1"/>
    </xf>
    <xf numFmtId="0" fontId="7" fillId="4" borderId="32" xfId="0" applyFont="1" applyFill="1" applyBorder="1" applyAlignment="1">
      <alignment horizontal="center" vertical="center" wrapText="1"/>
    </xf>
    <xf numFmtId="43" fontId="10" fillId="4" borderId="35" xfId="0" applyNumberFormat="1" applyFont="1" applyFill="1" applyBorder="1" applyAlignment="1">
      <alignment horizontal="center" vertical="center"/>
    </xf>
    <xf numFmtId="43" fontId="10" fillId="4" borderId="39" xfId="0" applyNumberFormat="1" applyFont="1" applyFill="1" applyBorder="1" applyAlignment="1">
      <alignment horizontal="center" vertical="center"/>
    </xf>
    <xf numFmtId="0" fontId="10" fillId="0" borderId="23"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22"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48" xfId="0" applyFont="1" applyFill="1" applyBorder="1" applyAlignment="1">
      <alignment horizontal="left" vertical="center"/>
    </xf>
    <xf numFmtId="0" fontId="10" fillId="0" borderId="32" xfId="0" applyFont="1" applyFill="1" applyBorder="1" applyAlignment="1">
      <alignment horizontal="left" vertical="center"/>
    </xf>
    <xf numFmtId="0" fontId="10" fillId="2" borderId="4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5" fillId="7" borderId="2" xfId="0" applyFont="1" applyFill="1" applyBorder="1" applyAlignment="1">
      <alignment horizontal="right" vertical="center"/>
    </xf>
    <xf numFmtId="0" fontId="7" fillId="4" borderId="2" xfId="0" applyFont="1" applyFill="1" applyBorder="1" applyAlignment="1">
      <alignment horizontal="center" vertical="center"/>
    </xf>
    <xf numFmtId="0" fontId="6" fillId="8" borderId="2" xfId="0" applyFont="1" applyFill="1" applyBorder="1" applyAlignment="1">
      <alignment horizontal="center" vertical="center" wrapText="1"/>
    </xf>
    <xf numFmtId="0" fontId="5" fillId="7" borderId="23" xfId="0" applyFont="1" applyFill="1" applyBorder="1" applyAlignment="1">
      <alignment horizontal="center" vertical="center"/>
    </xf>
    <xf numFmtId="0" fontId="5" fillId="7" borderId="21" xfId="0" applyFont="1" applyFill="1" applyBorder="1" applyAlignment="1">
      <alignment horizontal="center" vertical="center"/>
    </xf>
    <xf numFmtId="0" fontId="5" fillId="7" borderId="22"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0" fillId="9" borderId="2" xfId="0" applyNumberFormat="1" applyFont="1" applyFill="1" applyBorder="1" applyAlignment="1">
      <alignment horizontal="center" vertical="center" wrapText="1"/>
    </xf>
    <xf numFmtId="0" fontId="6" fillId="9" borderId="2" xfId="0" applyNumberFormat="1" applyFont="1" applyFill="1" applyBorder="1" applyAlignment="1">
      <alignment horizontal="center" vertical="center" wrapText="1"/>
    </xf>
    <xf numFmtId="0" fontId="5" fillId="2" borderId="0" xfId="0" applyFont="1" applyFill="1" applyBorder="1" applyAlignment="1">
      <alignment horizontal="center" vertical="center"/>
    </xf>
    <xf numFmtId="0" fontId="7" fillId="4" borderId="8"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2" fontId="6" fillId="2" borderId="5" xfId="0" applyNumberFormat="1" applyFont="1" applyFill="1" applyBorder="1" applyAlignment="1">
      <alignment horizontal="center" vertical="center"/>
    </xf>
    <xf numFmtId="2" fontId="6" fillId="2" borderId="6" xfId="0" applyNumberFormat="1" applyFont="1" applyFill="1" applyBorder="1" applyAlignment="1">
      <alignment horizontal="center" vertical="center"/>
    </xf>
    <xf numFmtId="0" fontId="5" fillId="7" borderId="58" xfId="0" applyFont="1" applyFill="1" applyBorder="1" applyAlignment="1">
      <alignment horizontal="center" vertical="center"/>
    </xf>
    <xf numFmtId="0" fontId="5" fillId="7" borderId="0" xfId="0" applyFont="1" applyFill="1" applyBorder="1" applyAlignment="1">
      <alignment horizontal="center" vertical="center"/>
    </xf>
    <xf numFmtId="0" fontId="5" fillId="7" borderId="60" xfId="0" applyFont="1" applyFill="1" applyBorder="1" applyAlignment="1">
      <alignment horizontal="center" vertical="center"/>
    </xf>
    <xf numFmtId="0" fontId="5" fillId="7" borderId="33" xfId="0" applyFont="1" applyFill="1" applyBorder="1" applyAlignment="1">
      <alignment horizontal="center" vertical="center"/>
    </xf>
    <xf numFmtId="0" fontId="5" fillId="7" borderId="55" xfId="0" applyFont="1" applyFill="1" applyBorder="1" applyAlignment="1">
      <alignment horizontal="center" vertical="center"/>
    </xf>
    <xf numFmtId="0" fontId="5" fillId="7" borderId="53" xfId="0" applyFont="1" applyFill="1" applyBorder="1" applyAlignment="1">
      <alignment horizontal="center" vertical="center"/>
    </xf>
    <xf numFmtId="0" fontId="2" fillId="4" borderId="46"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6" fillId="8" borderId="27" xfId="0" applyFont="1" applyFill="1" applyBorder="1" applyAlignment="1">
      <alignment horizontal="center" vertical="center"/>
    </xf>
    <xf numFmtId="0" fontId="6" fillId="8" borderId="16" xfId="0" applyFont="1" applyFill="1" applyBorder="1" applyAlignment="1">
      <alignment horizontal="center" vertical="center"/>
    </xf>
    <xf numFmtId="0" fontId="7" fillId="4" borderId="3" xfId="0" applyFont="1" applyFill="1" applyBorder="1" applyAlignment="1">
      <alignment horizontal="center" vertical="center" wrapText="1"/>
    </xf>
    <xf numFmtId="14" fontId="6" fillId="0" borderId="31" xfId="0" applyNumberFormat="1" applyFont="1" applyBorder="1" applyAlignment="1">
      <alignment horizontal="center" vertical="center"/>
    </xf>
    <xf numFmtId="171" fontId="6" fillId="0" borderId="20" xfId="0" applyNumberFormat="1" applyFont="1" applyBorder="1" applyAlignment="1">
      <alignment horizontal="center" vertical="center"/>
    </xf>
    <xf numFmtId="171" fontId="6" fillId="0" borderId="3" xfId="0" applyNumberFormat="1" applyFont="1" applyBorder="1" applyAlignment="1">
      <alignment horizontal="center" vertical="center"/>
    </xf>
    <xf numFmtId="0" fontId="2" fillId="4" borderId="19"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7" fillId="4" borderId="27" xfId="0" applyFont="1" applyFill="1" applyBorder="1" applyAlignment="1">
      <alignment horizontal="center" vertical="center"/>
    </xf>
    <xf numFmtId="0" fontId="6" fillId="0" borderId="61" xfId="0" applyFont="1" applyBorder="1" applyAlignment="1">
      <alignment horizontal="center" vertical="center"/>
    </xf>
    <xf numFmtId="0" fontId="6" fillId="0" borderId="32" xfId="0" applyFont="1" applyBorder="1" applyAlignment="1">
      <alignment horizontal="center" vertical="center"/>
    </xf>
    <xf numFmtId="0" fontId="6" fillId="0" borderId="15" xfId="0" applyFont="1" applyBorder="1" applyAlignment="1">
      <alignment horizontal="center" vertical="center"/>
    </xf>
    <xf numFmtId="0" fontId="6" fillId="0" borderId="62" xfId="0" applyFont="1" applyBorder="1" applyAlignment="1">
      <alignment horizontal="center" vertical="center"/>
    </xf>
    <xf numFmtId="0" fontId="2" fillId="4" borderId="45" xfId="0" applyFont="1" applyFill="1" applyBorder="1" applyAlignment="1">
      <alignment horizontal="center" vertical="center" wrapText="1"/>
    </xf>
    <xf numFmtId="0" fontId="2" fillId="4" borderId="47" xfId="0" applyFont="1" applyFill="1" applyBorder="1" applyAlignment="1">
      <alignment horizontal="center" vertical="center" wrapText="1"/>
    </xf>
    <xf numFmtId="0" fontId="7" fillId="4" borderId="7"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3" xfId="0" applyFont="1" applyFill="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3" fontId="6" fillId="0" borderId="3" xfId="0" applyNumberFormat="1"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6" fillId="0" borderId="31" xfId="0" applyFont="1" applyBorder="1" applyAlignment="1">
      <alignment horizontal="center" vertical="center"/>
    </xf>
    <xf numFmtId="14" fontId="6" fillId="0" borderId="3" xfId="0" applyNumberFormat="1" applyFont="1" applyBorder="1" applyAlignment="1">
      <alignment horizontal="center" vertical="center"/>
    </xf>
    <xf numFmtId="0" fontId="2" fillId="4" borderId="58" xfId="0" applyFont="1" applyFill="1" applyBorder="1" applyAlignment="1">
      <alignment horizontal="center" vertical="center" wrapText="1"/>
    </xf>
    <xf numFmtId="0" fontId="2" fillId="4" borderId="60"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53" xfId="0" applyFont="1" applyFill="1" applyBorder="1" applyAlignment="1">
      <alignment horizontal="center" vertical="center" wrapText="1"/>
    </xf>
    <xf numFmtId="0" fontId="6" fillId="8" borderId="6" xfId="0" applyFont="1" applyFill="1" applyBorder="1" applyAlignment="1">
      <alignment horizontal="center" vertical="center"/>
    </xf>
    <xf numFmtId="0" fontId="6" fillId="8" borderId="2" xfId="0" applyFont="1" applyFill="1" applyBorder="1" applyAlignment="1">
      <alignment horizontal="center" vertical="center"/>
    </xf>
    <xf numFmtId="0" fontId="6" fillId="2" borderId="3" xfId="0" applyFont="1" applyFill="1" applyBorder="1" applyAlignment="1">
      <alignment horizontal="center" vertical="center"/>
    </xf>
    <xf numFmtId="0" fontId="7" fillId="4" borderId="19" xfId="0" applyFont="1" applyFill="1" applyBorder="1" applyAlignment="1">
      <alignment horizontal="justify" vertical="center"/>
    </xf>
    <xf numFmtId="0" fontId="7" fillId="4" borderId="20" xfId="0" applyFont="1" applyFill="1" applyBorder="1" applyAlignment="1">
      <alignment horizontal="justify" vertical="center"/>
    </xf>
    <xf numFmtId="0" fontId="6" fillId="0" borderId="35"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7" fillId="4" borderId="14" xfId="0" applyFont="1" applyFill="1" applyBorder="1" applyAlignment="1">
      <alignment horizontal="justify" vertical="center"/>
    </xf>
    <xf numFmtId="0" fontId="7" fillId="4" borderId="3" xfId="0" applyFont="1" applyFill="1" applyBorder="1" applyAlignment="1">
      <alignment horizontal="justify" vertical="center"/>
    </xf>
    <xf numFmtId="0" fontId="6" fillId="0" borderId="25" xfId="0" applyFont="1" applyBorder="1" applyAlignment="1">
      <alignment horizontal="center" vertical="center"/>
    </xf>
    <xf numFmtId="0" fontId="7" fillId="4" borderId="56" xfId="0" applyFont="1" applyFill="1" applyBorder="1" applyAlignment="1">
      <alignment horizontal="center" vertical="center"/>
    </xf>
    <xf numFmtId="0" fontId="7" fillId="4" borderId="54"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25" xfId="0" applyFont="1" applyFill="1" applyBorder="1" applyAlignment="1">
      <alignment horizontal="center" vertical="center"/>
    </xf>
    <xf numFmtId="0" fontId="2" fillId="4" borderId="51" xfId="0" applyFont="1" applyFill="1" applyBorder="1" applyAlignment="1">
      <alignment horizontal="center" vertical="center" wrapText="1"/>
    </xf>
    <xf numFmtId="0" fontId="2" fillId="4" borderId="52"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7" fillId="4" borderId="45" xfId="0" applyFont="1" applyFill="1" applyBorder="1" applyAlignment="1">
      <alignment horizontal="center" vertical="center"/>
    </xf>
    <xf numFmtId="0" fontId="7" fillId="4" borderId="46" xfId="0" applyFont="1" applyFill="1" applyBorder="1" applyAlignment="1">
      <alignment horizontal="center" vertical="center"/>
    </xf>
    <xf numFmtId="0" fontId="7" fillId="4" borderId="59" xfId="0" applyFont="1" applyFill="1" applyBorder="1" applyAlignment="1">
      <alignment horizontal="center" vertical="center"/>
    </xf>
    <xf numFmtId="0" fontId="7" fillId="4" borderId="42"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44" xfId="0" applyFont="1" applyFill="1" applyBorder="1" applyAlignment="1">
      <alignment horizontal="center" vertical="center" wrapText="1"/>
    </xf>
    <xf numFmtId="171" fontId="6" fillId="0" borderId="50" xfId="0" applyNumberFormat="1" applyFont="1" applyBorder="1" applyAlignment="1">
      <alignment horizontal="center" vertical="center"/>
    </xf>
    <xf numFmtId="171" fontId="6" fillId="0" borderId="11" xfId="0" applyNumberFormat="1" applyFont="1" applyBorder="1" applyAlignment="1">
      <alignment horizontal="center" vertic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6" xfId="0" applyFont="1" applyFill="1" applyBorder="1" applyAlignment="1">
      <alignment horizontal="center" vertical="center"/>
    </xf>
    <xf numFmtId="0" fontId="2" fillId="4" borderId="65" xfId="0" applyFont="1" applyFill="1" applyBorder="1" applyAlignment="1">
      <alignment horizontal="center" vertical="center" wrapText="1"/>
    </xf>
    <xf numFmtId="0" fontId="7" fillId="4" borderId="42" xfId="0" applyFont="1" applyFill="1" applyBorder="1" applyAlignment="1">
      <alignment horizontal="center" vertical="center"/>
    </xf>
    <xf numFmtId="0" fontId="7" fillId="4" borderId="43" xfId="0" applyFont="1" applyFill="1" applyBorder="1" applyAlignment="1">
      <alignment horizontal="center" vertical="center"/>
    </xf>
    <xf numFmtId="0" fontId="7" fillId="4" borderId="44" xfId="0" applyFont="1" applyFill="1" applyBorder="1" applyAlignment="1">
      <alignment horizontal="center" vertical="center"/>
    </xf>
    <xf numFmtId="0" fontId="7" fillId="2" borderId="0"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60" xfId="0" applyFont="1" applyFill="1" applyBorder="1" applyAlignment="1">
      <alignment horizontal="center" vertical="center"/>
    </xf>
    <xf numFmtId="0" fontId="7" fillId="4" borderId="58" xfId="0" applyFont="1" applyFill="1" applyBorder="1" applyAlignment="1">
      <alignment horizontal="center" vertical="center"/>
    </xf>
    <xf numFmtId="0" fontId="7" fillId="4" borderId="58" xfId="0" applyFont="1" applyFill="1" applyBorder="1" applyAlignment="1">
      <alignment horizontal="center" vertical="center" wrapText="1"/>
    </xf>
    <xf numFmtId="0" fontId="7" fillId="4" borderId="60" xfId="0" applyFont="1" applyFill="1" applyBorder="1" applyAlignment="1">
      <alignment horizontal="center" vertical="center" wrapText="1"/>
    </xf>
    <xf numFmtId="0" fontId="6" fillId="2" borderId="14" xfId="0" applyFont="1" applyFill="1" applyBorder="1" applyAlignment="1">
      <alignment horizontal="center" vertical="center"/>
    </xf>
    <xf numFmtId="14" fontId="6" fillId="2" borderId="3" xfId="0" applyNumberFormat="1" applyFont="1" applyFill="1" applyBorder="1" applyAlignment="1">
      <alignment horizontal="center" vertical="center"/>
    </xf>
    <xf numFmtId="0" fontId="7" fillId="4" borderId="35" xfId="0" applyFont="1" applyFill="1" applyBorder="1" applyAlignment="1">
      <alignment horizontal="center" vertical="center"/>
    </xf>
    <xf numFmtId="171" fontId="6" fillId="0" borderId="66" xfId="0" applyNumberFormat="1" applyFont="1" applyBorder="1" applyAlignment="1">
      <alignment horizontal="center" vertical="center"/>
    </xf>
    <xf numFmtId="0" fontId="6" fillId="0" borderId="14" xfId="0" applyFont="1" applyBorder="1" applyAlignment="1">
      <alignment horizontal="center" vertical="center"/>
    </xf>
    <xf numFmtId="0" fontId="7" fillId="4" borderId="52" xfId="0" applyFont="1" applyFill="1" applyBorder="1" applyAlignment="1">
      <alignment horizontal="center" vertical="center"/>
    </xf>
    <xf numFmtId="0" fontId="7" fillId="4" borderId="51" xfId="0" applyFont="1" applyFill="1" applyBorder="1" applyAlignment="1">
      <alignment horizontal="center" vertical="center"/>
    </xf>
    <xf numFmtId="0" fontId="7" fillId="4" borderId="51"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6" fillId="8" borderId="64" xfId="0" applyFont="1" applyFill="1" applyBorder="1" applyAlignment="1">
      <alignment horizontal="center" vertical="center"/>
    </xf>
    <xf numFmtId="0" fontId="6" fillId="8" borderId="25"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28" xfId="0" applyFont="1" applyFill="1" applyBorder="1" applyAlignment="1">
      <alignment horizontal="center" vertical="center"/>
    </xf>
    <xf numFmtId="169" fontId="11" fillId="0" borderId="25" xfId="0" applyNumberFormat="1" applyFont="1" applyFill="1" applyBorder="1" applyAlignment="1">
      <alignment horizontal="center" vertical="center" wrapText="1"/>
    </xf>
    <xf numFmtId="169" fontId="11" fillId="0" borderId="36" xfId="0" applyNumberFormat="1" applyFont="1" applyFill="1" applyBorder="1" applyAlignment="1">
      <alignment horizontal="center" vertical="center" wrapText="1"/>
    </xf>
    <xf numFmtId="0" fontId="6" fillId="0" borderId="14" xfId="0" applyFont="1" applyBorder="1" applyAlignment="1">
      <alignment horizontal="center"/>
    </xf>
    <xf numFmtId="0" fontId="6" fillId="0" borderId="3" xfId="0" applyFont="1" applyBorder="1" applyAlignment="1">
      <alignment horizontal="center"/>
    </xf>
    <xf numFmtId="14" fontId="6" fillId="0" borderId="3" xfId="0" applyNumberFormat="1" applyFont="1" applyBorder="1" applyAlignment="1">
      <alignment horizontal="center"/>
    </xf>
    <xf numFmtId="0" fontId="7" fillId="4" borderId="57" xfId="0" applyFont="1" applyFill="1" applyBorder="1" applyAlignment="1">
      <alignment horizontal="center" vertical="center"/>
    </xf>
    <xf numFmtId="0" fontId="7" fillId="4" borderId="55" xfId="0" applyFont="1" applyFill="1" applyBorder="1" applyAlignment="1">
      <alignment horizontal="center" vertical="center"/>
    </xf>
    <xf numFmtId="0" fontId="7" fillId="4" borderId="53"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33"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49" xfId="0" applyFont="1" applyFill="1" applyBorder="1" applyAlignment="1">
      <alignment horizontal="center" vertical="center"/>
    </xf>
    <xf numFmtId="0" fontId="7" fillId="4" borderId="64" xfId="0" applyFont="1" applyFill="1" applyBorder="1" applyAlignment="1">
      <alignment horizontal="center" vertical="center"/>
    </xf>
    <xf numFmtId="0" fontId="7" fillId="4" borderId="46" xfId="0" applyFont="1" applyFill="1" applyBorder="1" applyAlignment="1">
      <alignment horizontal="center"/>
    </xf>
    <xf numFmtId="0" fontId="7" fillId="4" borderId="59" xfId="0" applyFont="1" applyFill="1" applyBorder="1" applyAlignment="1">
      <alignment horizontal="center"/>
    </xf>
    <xf numFmtId="1" fontId="7" fillId="4"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2" borderId="25" xfId="0" applyNumberFormat="1" applyFont="1" applyFill="1" applyBorder="1" applyAlignment="1">
      <alignment horizontal="center" vertical="top" wrapText="1"/>
    </xf>
    <xf numFmtId="0" fontId="6" fillId="2" borderId="36" xfId="0" applyNumberFormat="1" applyFont="1" applyFill="1" applyBorder="1" applyAlignment="1">
      <alignment horizontal="center" vertical="top" wrapText="1"/>
    </xf>
    <xf numFmtId="0" fontId="7" fillId="4" borderId="39" xfId="0" applyFont="1" applyFill="1" applyBorder="1" applyAlignment="1">
      <alignment horizontal="center" vertical="center"/>
    </xf>
    <xf numFmtId="0" fontId="7" fillId="4" borderId="19" xfId="0" applyNumberFormat="1" applyFont="1" applyFill="1" applyBorder="1" applyAlignment="1">
      <alignment horizontal="center" vertical="center" wrapText="1"/>
    </xf>
    <xf numFmtId="0" fontId="7" fillId="4" borderId="20" xfId="0" applyNumberFormat="1" applyFont="1" applyFill="1" applyBorder="1" applyAlignment="1">
      <alignment horizontal="center" vertical="center" wrapText="1"/>
    </xf>
    <xf numFmtId="0" fontId="6" fillId="2" borderId="0" xfId="0" applyNumberFormat="1" applyFont="1" applyFill="1" applyBorder="1" applyAlignment="1">
      <alignment horizontal="center" vertical="top" wrapText="1"/>
    </xf>
    <xf numFmtId="0" fontId="6" fillId="2" borderId="36" xfId="0" applyFont="1" applyFill="1" applyBorder="1" applyAlignment="1">
      <alignment horizontal="center" vertical="center"/>
    </xf>
    <xf numFmtId="0" fontId="6" fillId="2" borderId="23" xfId="0" applyNumberFormat="1" applyFont="1" applyFill="1" applyBorder="1" applyAlignment="1">
      <alignment horizontal="center" vertical="center" wrapText="1"/>
    </xf>
    <xf numFmtId="0" fontId="6" fillId="2" borderId="24" xfId="0" applyNumberFormat="1" applyFont="1" applyFill="1" applyBorder="1" applyAlignment="1">
      <alignment horizontal="center" vertical="center" wrapText="1"/>
    </xf>
    <xf numFmtId="0" fontId="7" fillId="4" borderId="37" xfId="0" applyFont="1" applyFill="1" applyBorder="1" applyAlignment="1">
      <alignment horizontal="center" vertical="center"/>
    </xf>
    <xf numFmtId="0" fontId="7" fillId="4" borderId="38"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2" xfId="0" applyFont="1" applyFill="1" applyBorder="1" applyAlignment="1">
      <alignment horizontal="center" vertical="center" wrapText="1"/>
    </xf>
    <xf numFmtId="0" fontId="6" fillId="2" borderId="3" xfId="0" applyNumberFormat="1" applyFont="1" applyFill="1" applyBorder="1" applyAlignment="1">
      <alignment horizontal="center" vertical="top" wrapText="1"/>
    </xf>
    <xf numFmtId="0" fontId="6" fillId="2" borderId="16" xfId="0" applyNumberFormat="1" applyFont="1" applyFill="1" applyBorder="1" applyAlignment="1">
      <alignment horizontal="center" vertical="top" wrapText="1"/>
    </xf>
    <xf numFmtId="0" fontId="6" fillId="2" borderId="14" xfId="0" applyFont="1" applyFill="1" applyBorder="1" applyAlignment="1">
      <alignment horizontal="center"/>
    </xf>
    <xf numFmtId="0" fontId="6" fillId="2" borderId="3" xfId="0" applyFont="1" applyFill="1" applyBorder="1" applyAlignment="1">
      <alignment horizontal="center"/>
    </xf>
    <xf numFmtId="0" fontId="7" fillId="4" borderId="26" xfId="0" applyNumberFormat="1" applyFont="1" applyFill="1" applyBorder="1" applyAlignment="1">
      <alignment horizontal="center" vertical="top" wrapText="1"/>
    </xf>
    <xf numFmtId="0" fontId="7" fillId="4" borderId="9" xfId="0" applyNumberFormat="1" applyFont="1" applyFill="1" applyBorder="1" applyAlignment="1">
      <alignment horizontal="center" vertical="top" wrapText="1"/>
    </xf>
    <xf numFmtId="0" fontId="7" fillId="4" borderId="10" xfId="0" applyNumberFormat="1" applyFont="1" applyFill="1" applyBorder="1" applyAlignment="1">
      <alignment horizontal="center" vertical="top" wrapText="1"/>
    </xf>
    <xf numFmtId="0" fontId="6" fillId="2" borderId="7" xfId="0" applyNumberFormat="1" applyFont="1" applyFill="1" applyBorder="1" applyAlignment="1">
      <alignment horizontal="center" vertical="top" wrapText="1"/>
    </xf>
    <xf numFmtId="0" fontId="6" fillId="2" borderId="2" xfId="0" applyNumberFormat="1" applyFont="1" applyFill="1" applyBorder="1" applyAlignment="1">
      <alignment horizontal="center" vertical="top" wrapText="1"/>
    </xf>
    <xf numFmtId="14" fontId="6" fillId="2" borderId="25" xfId="0" applyNumberFormat="1" applyFont="1" applyFill="1" applyBorder="1" applyAlignment="1">
      <alignment horizontal="center" vertical="center"/>
    </xf>
    <xf numFmtId="14" fontId="6" fillId="2" borderId="48" xfId="0" applyNumberFormat="1" applyFont="1" applyFill="1" applyBorder="1" applyAlignment="1">
      <alignment horizontal="center" vertical="center"/>
    </xf>
    <xf numFmtId="14" fontId="6" fillId="2" borderId="32" xfId="0" applyNumberFormat="1" applyFont="1" applyFill="1" applyBorder="1" applyAlignment="1">
      <alignment horizontal="center" vertical="center"/>
    </xf>
    <xf numFmtId="0" fontId="6" fillId="2" borderId="6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48" xfId="0" applyFont="1" applyFill="1" applyBorder="1" applyAlignment="1">
      <alignment horizontal="center" vertical="center"/>
    </xf>
    <xf numFmtId="3" fontId="6" fillId="8" borderId="2" xfId="0" applyNumberFormat="1" applyFont="1" applyFill="1" applyBorder="1" applyAlignment="1">
      <alignment horizontal="center" vertical="center" wrapText="1"/>
    </xf>
    <xf numFmtId="3" fontId="6" fillId="8" borderId="3" xfId="0" applyNumberFormat="1" applyFont="1" applyFill="1" applyBorder="1" applyAlignment="1">
      <alignment horizontal="center" vertical="center" wrapText="1"/>
    </xf>
    <xf numFmtId="0" fontId="10" fillId="4" borderId="3" xfId="0" applyFont="1" applyFill="1" applyBorder="1" applyAlignment="1">
      <alignment horizontal="center" vertical="center"/>
    </xf>
    <xf numFmtId="1" fontId="7" fillId="4" borderId="2" xfId="0" applyNumberFormat="1"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14"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0" fillId="4" borderId="2" xfId="0" applyFont="1" applyFill="1" applyBorder="1" applyAlignment="1">
      <alignment horizontal="center" vertical="center"/>
    </xf>
  </cellXfs>
  <cellStyles count="6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Millares" xfId="59" builtinId="3"/>
    <cellStyle name="Millares 2" xfId="2"/>
    <cellStyle name="Moneda" xfId="1" builtinId="4"/>
    <cellStyle name="Normal" xfId="0" builtinId="0"/>
    <cellStyle name="Porcentual" xfId="60"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Hoja1"/>
  <dimension ref="A1:W97"/>
  <sheetViews>
    <sheetView zoomScale="90" zoomScaleNormal="90" zoomScalePageLayoutView="70" workbookViewId="0">
      <selection activeCell="C1" sqref="C1"/>
    </sheetView>
  </sheetViews>
  <sheetFormatPr baseColWidth="10" defaultColWidth="0" defaultRowHeight="12.75" zeroHeight="1"/>
  <cols>
    <col min="1" max="1" width="3.7109375" style="75" customWidth="1"/>
    <col min="2" max="2" width="5.42578125" style="75" customWidth="1"/>
    <col min="3" max="3" width="16.140625" style="75" customWidth="1"/>
    <col min="4" max="4" width="17.85546875" style="75" customWidth="1"/>
    <col min="5" max="6" width="11.42578125" style="75" customWidth="1"/>
    <col min="7" max="7" width="13.85546875" style="75" bestFit="1" customWidth="1"/>
    <col min="8" max="9" width="11.42578125" style="75" customWidth="1"/>
    <col min="10" max="10" width="20.7109375" style="75" customWidth="1"/>
    <col min="11" max="11" width="25.85546875" style="75" customWidth="1"/>
    <col min="12" max="12" width="16.42578125" style="75" customWidth="1"/>
    <col min="13" max="13" width="24.140625" style="75" customWidth="1"/>
    <col min="14" max="14" width="3.7109375" style="75" customWidth="1"/>
    <col min="15" max="22" width="11.42578125" style="75" hidden="1" customWidth="1"/>
    <col min="23" max="23" width="0" style="75" hidden="1" customWidth="1"/>
    <col min="24" max="16384" width="11.42578125" style="75" hidden="1"/>
  </cols>
  <sheetData>
    <row r="1" spans="1:14" s="224" customFormat="1">
      <c r="A1" s="152"/>
      <c r="B1" s="152"/>
      <c r="C1" s="152"/>
      <c r="D1" s="152"/>
      <c r="E1" s="152"/>
      <c r="F1" s="152"/>
      <c r="G1" s="152"/>
      <c r="H1" s="152"/>
      <c r="I1" s="152"/>
      <c r="J1" s="152"/>
      <c r="K1" s="152"/>
      <c r="L1" s="2"/>
      <c r="M1" s="2"/>
      <c r="N1" s="2"/>
    </row>
    <row r="2" spans="1:14" s="224" customFormat="1" ht="13.5" thickBot="1">
      <c r="A2" s="152"/>
      <c r="B2" s="152"/>
      <c r="C2" s="152"/>
      <c r="D2" s="152"/>
      <c r="E2" s="152"/>
      <c r="F2" s="152"/>
      <c r="G2" s="152"/>
      <c r="H2" s="152"/>
      <c r="I2" s="152"/>
      <c r="J2" s="152"/>
      <c r="K2" s="152"/>
      <c r="L2" s="2"/>
      <c r="M2" s="2"/>
      <c r="N2" s="2"/>
    </row>
    <row r="3" spans="1:14" s="224" customFormat="1" ht="13.5" thickBot="1">
      <c r="A3" s="152"/>
      <c r="B3" s="295" t="s">
        <v>3</v>
      </c>
      <c r="C3" s="296"/>
      <c r="D3" s="296"/>
      <c r="E3" s="296"/>
      <c r="F3" s="296"/>
      <c r="G3" s="296"/>
      <c r="H3" s="296"/>
      <c r="I3" s="296"/>
      <c r="J3" s="296"/>
      <c r="K3" s="296"/>
      <c r="L3" s="296"/>
      <c r="M3" s="297"/>
      <c r="N3" s="3"/>
    </row>
    <row r="4" spans="1:14" s="224" customFormat="1" ht="18" customHeight="1">
      <c r="A4" s="152"/>
      <c r="B4" s="300" t="s">
        <v>40</v>
      </c>
      <c r="C4" s="301"/>
      <c r="D4" s="301"/>
      <c r="E4" s="301"/>
      <c r="F4" s="301"/>
      <c r="G4" s="301"/>
      <c r="H4" s="301"/>
      <c r="I4" s="301"/>
      <c r="J4" s="301"/>
      <c r="K4" s="301"/>
      <c r="L4" s="301"/>
      <c r="M4" s="302"/>
      <c r="N4" s="4"/>
    </row>
    <row r="5" spans="1:14" s="224" customFormat="1" ht="18" customHeight="1">
      <c r="A5" s="152"/>
      <c r="B5" s="303"/>
      <c r="C5" s="304"/>
      <c r="D5" s="304"/>
      <c r="E5" s="304"/>
      <c r="F5" s="304"/>
      <c r="G5" s="304"/>
      <c r="H5" s="304"/>
      <c r="I5" s="304"/>
      <c r="J5" s="304"/>
      <c r="K5" s="304"/>
      <c r="L5" s="304"/>
      <c r="M5" s="305"/>
      <c r="N5" s="4"/>
    </row>
    <row r="6" spans="1:14" s="224" customFormat="1" ht="18" customHeight="1" thickBot="1">
      <c r="A6" s="152"/>
      <c r="B6" s="306"/>
      <c r="C6" s="307"/>
      <c r="D6" s="307"/>
      <c r="E6" s="307"/>
      <c r="F6" s="307"/>
      <c r="G6" s="307"/>
      <c r="H6" s="307"/>
      <c r="I6" s="307"/>
      <c r="J6" s="307"/>
      <c r="K6" s="307"/>
      <c r="L6" s="307"/>
      <c r="M6" s="308"/>
      <c r="N6" s="4"/>
    </row>
    <row r="7" spans="1:14" s="224" customFormat="1" ht="13.5" thickBot="1">
      <c r="A7" s="152"/>
      <c r="B7" s="152"/>
      <c r="C7" s="152"/>
      <c r="D7" s="152"/>
      <c r="E7" s="152"/>
      <c r="F7" s="152"/>
      <c r="G7" s="152"/>
      <c r="H7" s="152"/>
      <c r="I7" s="152"/>
      <c r="J7" s="152"/>
      <c r="K7" s="152"/>
      <c r="L7" s="2"/>
      <c r="M7" s="2"/>
      <c r="N7" s="2"/>
    </row>
    <row r="8" spans="1:14" s="224" customFormat="1" ht="36" customHeight="1" thickBot="1">
      <c r="A8" s="152"/>
      <c r="B8" s="298" t="s">
        <v>4</v>
      </c>
      <c r="C8" s="299"/>
      <c r="D8" s="5">
        <v>2123759117</v>
      </c>
      <c r="E8" s="2"/>
      <c r="F8" s="2"/>
      <c r="G8" s="225"/>
      <c r="H8" s="2"/>
      <c r="I8" s="2"/>
      <c r="J8" s="2"/>
      <c r="K8" s="2"/>
      <c r="L8" s="8"/>
      <c r="M8" s="2"/>
      <c r="N8" s="2"/>
    </row>
    <row r="9" spans="1:14" s="224" customFormat="1" ht="15.75" customHeight="1">
      <c r="A9" s="152"/>
      <c r="B9" s="6"/>
      <c r="C9" s="6"/>
      <c r="D9" s="7"/>
      <c r="E9" s="2"/>
      <c r="F9" s="226"/>
      <c r="G9" s="3"/>
      <c r="H9" s="8"/>
      <c r="I9" s="226"/>
      <c r="J9" s="3"/>
      <c r="K9" s="226"/>
      <c r="L9" s="8"/>
      <c r="M9" s="3"/>
      <c r="N9" s="3"/>
    </row>
    <row r="10" spans="1:14" s="224" customFormat="1" ht="13.5" thickBot="1">
      <c r="A10" s="152"/>
      <c r="B10" s="8"/>
      <c r="C10" s="8"/>
      <c r="D10" s="8"/>
      <c r="E10" s="8"/>
      <c r="F10" s="8"/>
      <c r="G10" s="147"/>
      <c r="H10" s="147"/>
      <c r="I10" s="226"/>
      <c r="J10" s="226"/>
      <c r="K10" s="226"/>
      <c r="L10" s="8"/>
      <c r="M10" s="2"/>
      <c r="N10" s="2"/>
    </row>
    <row r="11" spans="1:14" s="224" customFormat="1">
      <c r="A11" s="152"/>
      <c r="B11" s="274" t="s">
        <v>256</v>
      </c>
      <c r="C11" s="275"/>
      <c r="D11" s="275"/>
      <c r="E11" s="275"/>
      <c r="F11" s="275"/>
      <c r="G11" s="275"/>
      <c r="H11" s="275"/>
      <c r="I11" s="275"/>
      <c r="J11" s="275"/>
      <c r="K11" s="275"/>
      <c r="L11" s="275"/>
      <c r="M11" s="276"/>
      <c r="N11" s="3"/>
    </row>
    <row r="12" spans="1:14" s="224" customFormat="1" ht="32.25" customHeight="1" thickBot="1">
      <c r="A12" s="152"/>
      <c r="B12" s="312" t="s">
        <v>257</v>
      </c>
      <c r="C12" s="313"/>
      <c r="D12" s="313"/>
      <c r="E12" s="313"/>
      <c r="F12" s="313"/>
      <c r="G12" s="313"/>
      <c r="H12" s="313"/>
      <c r="I12" s="313"/>
      <c r="J12" s="314"/>
      <c r="K12" s="192" t="s">
        <v>258</v>
      </c>
      <c r="L12" s="192" t="s">
        <v>259</v>
      </c>
      <c r="M12" s="204" t="s">
        <v>0</v>
      </c>
      <c r="N12" s="223"/>
    </row>
    <row r="13" spans="1:14" s="224" customFormat="1" ht="19.5" customHeight="1">
      <c r="A13" s="227"/>
      <c r="B13" s="309">
        <v>1</v>
      </c>
      <c r="C13" s="254" t="s">
        <v>265</v>
      </c>
      <c r="D13" s="255"/>
      <c r="E13" s="255"/>
      <c r="F13" s="255"/>
      <c r="G13" s="255"/>
      <c r="H13" s="255"/>
      <c r="I13" s="255"/>
      <c r="J13" s="256"/>
      <c r="K13" s="267" t="s">
        <v>8</v>
      </c>
      <c r="L13" s="263" t="s">
        <v>106</v>
      </c>
      <c r="M13" s="265" t="s">
        <v>107</v>
      </c>
      <c r="N13" s="2"/>
    </row>
    <row r="14" spans="1:14" s="224" customFormat="1" ht="45" customHeight="1" thickBot="1">
      <c r="A14" s="227"/>
      <c r="B14" s="311"/>
      <c r="C14" s="280" t="s">
        <v>72</v>
      </c>
      <c r="D14" s="281"/>
      <c r="E14" s="281"/>
      <c r="F14" s="281"/>
      <c r="G14" s="281"/>
      <c r="H14" s="281"/>
      <c r="I14" s="281"/>
      <c r="J14" s="282"/>
      <c r="K14" s="269"/>
      <c r="L14" s="264"/>
      <c r="M14" s="266"/>
      <c r="N14" s="2"/>
    </row>
    <row r="15" spans="1:14" s="224" customFormat="1" ht="19.5" customHeight="1">
      <c r="A15" s="152"/>
      <c r="B15" s="309">
        <v>2</v>
      </c>
      <c r="C15" s="254" t="s">
        <v>41</v>
      </c>
      <c r="D15" s="255"/>
      <c r="E15" s="255"/>
      <c r="F15" s="255"/>
      <c r="G15" s="255"/>
      <c r="H15" s="255"/>
      <c r="I15" s="255"/>
      <c r="J15" s="256"/>
      <c r="K15" s="267" t="s">
        <v>8</v>
      </c>
      <c r="L15" s="272"/>
      <c r="M15" s="273"/>
      <c r="N15" s="2"/>
    </row>
    <row r="16" spans="1:14" s="224" customFormat="1" ht="18.75" customHeight="1">
      <c r="A16" s="152"/>
      <c r="B16" s="310"/>
      <c r="C16" s="260" t="s">
        <v>42</v>
      </c>
      <c r="D16" s="261"/>
      <c r="E16" s="261"/>
      <c r="F16" s="261"/>
      <c r="G16" s="261"/>
      <c r="H16" s="261"/>
      <c r="I16" s="261"/>
      <c r="J16" s="262"/>
      <c r="K16" s="268"/>
      <c r="L16" s="228"/>
      <c r="M16" s="229"/>
      <c r="N16" s="2"/>
    </row>
    <row r="17" spans="1:14" s="224" customFormat="1" ht="12.75" customHeight="1">
      <c r="A17" s="152"/>
      <c r="B17" s="310"/>
      <c r="C17" s="257" t="s">
        <v>73</v>
      </c>
      <c r="D17" s="258"/>
      <c r="E17" s="258"/>
      <c r="F17" s="258"/>
      <c r="G17" s="258"/>
      <c r="H17" s="258"/>
      <c r="I17" s="258"/>
      <c r="J17" s="259"/>
      <c r="K17" s="268"/>
      <c r="L17" s="194" t="s">
        <v>112</v>
      </c>
      <c r="M17" s="10" t="s">
        <v>135</v>
      </c>
      <c r="N17" s="2"/>
    </row>
    <row r="18" spans="1:14" s="224" customFormat="1" ht="12.75" customHeight="1">
      <c r="A18" s="152"/>
      <c r="B18" s="310"/>
      <c r="C18" s="257" t="s">
        <v>43</v>
      </c>
      <c r="D18" s="258"/>
      <c r="E18" s="258"/>
      <c r="F18" s="258"/>
      <c r="G18" s="258"/>
      <c r="H18" s="258"/>
      <c r="I18" s="258"/>
      <c r="J18" s="259"/>
      <c r="K18" s="268"/>
      <c r="L18" s="194" t="s">
        <v>112</v>
      </c>
      <c r="M18" s="10" t="s">
        <v>136</v>
      </c>
      <c r="N18" s="2"/>
    </row>
    <row r="19" spans="1:14" s="224" customFormat="1" ht="12.75" customHeight="1">
      <c r="A19" s="152"/>
      <c r="B19" s="310"/>
      <c r="C19" s="257" t="s">
        <v>226</v>
      </c>
      <c r="D19" s="258"/>
      <c r="E19" s="258"/>
      <c r="F19" s="258"/>
      <c r="G19" s="258"/>
      <c r="H19" s="258"/>
      <c r="I19" s="258"/>
      <c r="J19" s="259"/>
      <c r="K19" s="268"/>
      <c r="L19" s="194" t="s">
        <v>112</v>
      </c>
      <c r="M19" s="10" t="s">
        <v>137</v>
      </c>
      <c r="N19" s="2"/>
    </row>
    <row r="20" spans="1:14" s="224" customFormat="1" ht="18.75" customHeight="1">
      <c r="A20" s="152"/>
      <c r="B20" s="310"/>
      <c r="C20" s="292" t="s">
        <v>228</v>
      </c>
      <c r="D20" s="293"/>
      <c r="E20" s="293"/>
      <c r="F20" s="293"/>
      <c r="G20" s="293"/>
      <c r="H20" s="293"/>
      <c r="I20" s="293"/>
      <c r="J20" s="294"/>
      <c r="K20" s="268"/>
      <c r="L20" s="270"/>
      <c r="M20" s="271"/>
      <c r="N20" s="2"/>
    </row>
    <row r="21" spans="1:14" s="224" customFormat="1" ht="12.75" customHeight="1">
      <c r="A21" s="152"/>
      <c r="B21" s="310"/>
      <c r="C21" s="257" t="s">
        <v>227</v>
      </c>
      <c r="D21" s="258"/>
      <c r="E21" s="258"/>
      <c r="F21" s="258"/>
      <c r="G21" s="258"/>
      <c r="H21" s="258"/>
      <c r="I21" s="258"/>
      <c r="J21" s="259"/>
      <c r="K21" s="268"/>
      <c r="L21" s="194" t="s">
        <v>112</v>
      </c>
      <c r="M21" s="10">
        <v>295</v>
      </c>
      <c r="N21" s="2"/>
    </row>
    <row r="22" spans="1:14" s="224" customFormat="1" ht="12.75" customHeight="1">
      <c r="A22" s="152"/>
      <c r="B22" s="310"/>
      <c r="C22" s="257" t="s">
        <v>44</v>
      </c>
      <c r="D22" s="258"/>
      <c r="E22" s="258"/>
      <c r="F22" s="258"/>
      <c r="G22" s="258"/>
      <c r="H22" s="258"/>
      <c r="I22" s="258"/>
      <c r="J22" s="259"/>
      <c r="K22" s="268"/>
      <c r="L22" s="194" t="s">
        <v>112</v>
      </c>
      <c r="M22" s="10">
        <v>294</v>
      </c>
      <c r="N22" s="2"/>
    </row>
    <row r="23" spans="1:14" s="224" customFormat="1" ht="27.75" customHeight="1">
      <c r="A23" s="152"/>
      <c r="B23" s="310"/>
      <c r="C23" s="257" t="s">
        <v>45</v>
      </c>
      <c r="D23" s="258"/>
      <c r="E23" s="258"/>
      <c r="F23" s="258"/>
      <c r="G23" s="258"/>
      <c r="H23" s="258"/>
      <c r="I23" s="258"/>
      <c r="J23" s="259"/>
      <c r="K23" s="268"/>
      <c r="L23" s="194" t="s">
        <v>112</v>
      </c>
      <c r="M23" s="10">
        <v>294</v>
      </c>
      <c r="N23" s="2"/>
    </row>
    <row r="24" spans="1:14" s="224" customFormat="1" ht="18.75" customHeight="1">
      <c r="A24" s="152"/>
      <c r="B24" s="310"/>
      <c r="C24" s="292" t="s">
        <v>229</v>
      </c>
      <c r="D24" s="293"/>
      <c r="E24" s="293"/>
      <c r="F24" s="293"/>
      <c r="G24" s="293"/>
      <c r="H24" s="293"/>
      <c r="I24" s="293"/>
      <c r="J24" s="294"/>
      <c r="K24" s="268"/>
      <c r="L24" s="270"/>
      <c r="M24" s="271"/>
      <c r="N24" s="2"/>
    </row>
    <row r="25" spans="1:14" s="224" customFormat="1" ht="12.75" customHeight="1">
      <c r="A25" s="152"/>
      <c r="B25" s="310"/>
      <c r="C25" s="257" t="s">
        <v>227</v>
      </c>
      <c r="D25" s="258"/>
      <c r="E25" s="258"/>
      <c r="F25" s="258"/>
      <c r="G25" s="258"/>
      <c r="H25" s="258"/>
      <c r="I25" s="258"/>
      <c r="J25" s="259"/>
      <c r="K25" s="268"/>
      <c r="L25" s="194" t="s">
        <v>112</v>
      </c>
      <c r="M25" s="10">
        <v>300</v>
      </c>
      <c r="N25" s="2"/>
    </row>
    <row r="26" spans="1:14" s="224" customFormat="1" ht="12.75" customHeight="1">
      <c r="A26" s="152"/>
      <c r="B26" s="310"/>
      <c r="C26" s="257" t="s">
        <v>44</v>
      </c>
      <c r="D26" s="258"/>
      <c r="E26" s="258"/>
      <c r="F26" s="258"/>
      <c r="G26" s="258"/>
      <c r="H26" s="258"/>
      <c r="I26" s="258"/>
      <c r="J26" s="259"/>
      <c r="K26" s="268"/>
      <c r="L26" s="194" t="s">
        <v>112</v>
      </c>
      <c r="M26" s="10">
        <v>299</v>
      </c>
      <c r="N26" s="2"/>
    </row>
    <row r="27" spans="1:14" s="224" customFormat="1" ht="27" customHeight="1">
      <c r="A27" s="152"/>
      <c r="B27" s="310"/>
      <c r="C27" s="257" t="s">
        <v>45</v>
      </c>
      <c r="D27" s="258"/>
      <c r="E27" s="258"/>
      <c r="F27" s="258"/>
      <c r="G27" s="258"/>
      <c r="H27" s="258"/>
      <c r="I27" s="258"/>
      <c r="J27" s="259"/>
      <c r="K27" s="268"/>
      <c r="L27" s="194" t="s">
        <v>112</v>
      </c>
      <c r="M27" s="10">
        <v>299</v>
      </c>
      <c r="N27" s="2"/>
    </row>
    <row r="28" spans="1:14" s="224" customFormat="1" ht="18.75" customHeight="1">
      <c r="A28" s="152"/>
      <c r="B28" s="310"/>
      <c r="C28" s="260" t="s">
        <v>46</v>
      </c>
      <c r="D28" s="261"/>
      <c r="E28" s="261"/>
      <c r="F28" s="261"/>
      <c r="G28" s="261"/>
      <c r="H28" s="261"/>
      <c r="I28" s="261"/>
      <c r="J28" s="262"/>
      <c r="K28" s="268"/>
      <c r="L28" s="270"/>
      <c r="M28" s="271"/>
      <c r="N28" s="2"/>
    </row>
    <row r="29" spans="1:14" s="224" customFormat="1" ht="12.75" customHeight="1">
      <c r="A29" s="152"/>
      <c r="B29" s="310"/>
      <c r="C29" s="257" t="s">
        <v>47</v>
      </c>
      <c r="D29" s="258"/>
      <c r="E29" s="258"/>
      <c r="F29" s="258"/>
      <c r="G29" s="258"/>
      <c r="H29" s="258"/>
      <c r="I29" s="258"/>
      <c r="J29" s="259"/>
      <c r="K29" s="268"/>
      <c r="L29" s="194" t="s">
        <v>112</v>
      </c>
      <c r="M29" s="10">
        <v>307</v>
      </c>
      <c r="N29" s="2"/>
    </row>
    <row r="30" spans="1:14" s="224" customFormat="1" ht="12.75" customHeight="1">
      <c r="A30" s="152"/>
      <c r="B30" s="310"/>
      <c r="C30" s="257" t="s">
        <v>48</v>
      </c>
      <c r="D30" s="258"/>
      <c r="E30" s="258"/>
      <c r="F30" s="258"/>
      <c r="G30" s="258"/>
      <c r="H30" s="258"/>
      <c r="I30" s="258"/>
      <c r="J30" s="259"/>
      <c r="K30" s="268"/>
      <c r="L30" s="194" t="s">
        <v>112</v>
      </c>
      <c r="M30" s="10" t="s">
        <v>251</v>
      </c>
      <c r="N30" s="2"/>
    </row>
    <row r="31" spans="1:14" s="224" customFormat="1" ht="27.75" customHeight="1">
      <c r="A31" s="152"/>
      <c r="B31" s="310"/>
      <c r="C31" s="257" t="s">
        <v>49</v>
      </c>
      <c r="D31" s="258"/>
      <c r="E31" s="258"/>
      <c r="F31" s="258"/>
      <c r="G31" s="258"/>
      <c r="H31" s="258"/>
      <c r="I31" s="258"/>
      <c r="J31" s="259"/>
      <c r="K31" s="268"/>
      <c r="L31" s="194" t="s">
        <v>112</v>
      </c>
      <c r="M31" s="10" t="s">
        <v>251</v>
      </c>
      <c r="N31" s="2"/>
    </row>
    <row r="32" spans="1:14" s="224" customFormat="1" ht="18.75" customHeight="1">
      <c r="A32" s="152"/>
      <c r="B32" s="310"/>
      <c r="C32" s="260" t="s">
        <v>50</v>
      </c>
      <c r="D32" s="261"/>
      <c r="E32" s="261"/>
      <c r="F32" s="261"/>
      <c r="G32" s="261"/>
      <c r="H32" s="261"/>
      <c r="I32" s="261"/>
      <c r="J32" s="262"/>
      <c r="K32" s="268"/>
      <c r="L32" s="270"/>
      <c r="M32" s="271"/>
      <c r="N32" s="2"/>
    </row>
    <row r="33" spans="1:14" s="224" customFormat="1" ht="12.75" customHeight="1">
      <c r="A33" s="152"/>
      <c r="B33" s="310"/>
      <c r="C33" s="257" t="s">
        <v>74</v>
      </c>
      <c r="D33" s="258"/>
      <c r="E33" s="258"/>
      <c r="F33" s="258"/>
      <c r="G33" s="258"/>
      <c r="H33" s="258"/>
      <c r="I33" s="258"/>
      <c r="J33" s="259"/>
      <c r="K33" s="268"/>
      <c r="L33" s="194" t="s">
        <v>112</v>
      </c>
      <c r="M33" s="11">
        <v>311</v>
      </c>
      <c r="N33" s="2"/>
    </row>
    <row r="34" spans="1:14" s="224" customFormat="1" ht="12.75" customHeight="1">
      <c r="A34" s="152"/>
      <c r="B34" s="310"/>
      <c r="C34" s="257" t="s">
        <v>51</v>
      </c>
      <c r="D34" s="258"/>
      <c r="E34" s="258"/>
      <c r="F34" s="258"/>
      <c r="G34" s="258"/>
      <c r="H34" s="258"/>
      <c r="I34" s="258"/>
      <c r="J34" s="259"/>
      <c r="K34" s="268"/>
      <c r="L34" s="194" t="s">
        <v>112</v>
      </c>
      <c r="M34" s="11">
        <v>313</v>
      </c>
      <c r="N34" s="2"/>
    </row>
    <row r="35" spans="1:14" s="224" customFormat="1" ht="12.75" customHeight="1">
      <c r="A35" s="152"/>
      <c r="B35" s="310"/>
      <c r="C35" s="257" t="s">
        <v>261</v>
      </c>
      <c r="D35" s="258"/>
      <c r="E35" s="258"/>
      <c r="F35" s="258"/>
      <c r="G35" s="258"/>
      <c r="H35" s="258"/>
      <c r="I35" s="258"/>
      <c r="J35" s="259"/>
      <c r="K35" s="268"/>
      <c r="L35" s="194" t="s">
        <v>112</v>
      </c>
      <c r="M35" s="11">
        <v>313</v>
      </c>
      <c r="N35" s="2"/>
    </row>
    <row r="36" spans="1:14" s="224" customFormat="1" ht="18.75" customHeight="1">
      <c r="A36" s="152"/>
      <c r="B36" s="310"/>
      <c r="C36" s="260" t="s">
        <v>52</v>
      </c>
      <c r="D36" s="261"/>
      <c r="E36" s="261"/>
      <c r="F36" s="261"/>
      <c r="G36" s="261"/>
      <c r="H36" s="261"/>
      <c r="I36" s="261"/>
      <c r="J36" s="262"/>
      <c r="K36" s="268"/>
      <c r="L36" s="270"/>
      <c r="M36" s="271"/>
      <c r="N36" s="2"/>
    </row>
    <row r="37" spans="1:14" s="224" customFormat="1" ht="12.75" customHeight="1">
      <c r="A37" s="152"/>
      <c r="B37" s="310"/>
      <c r="C37" s="257" t="s">
        <v>56</v>
      </c>
      <c r="D37" s="258"/>
      <c r="E37" s="258"/>
      <c r="F37" s="258"/>
      <c r="G37" s="258"/>
      <c r="H37" s="258"/>
      <c r="I37" s="258"/>
      <c r="J37" s="259"/>
      <c r="K37" s="268"/>
      <c r="L37" s="194" t="s">
        <v>112</v>
      </c>
      <c r="M37" s="10">
        <v>314</v>
      </c>
      <c r="N37" s="2"/>
    </row>
    <row r="38" spans="1:14" s="224" customFormat="1" ht="12.75" customHeight="1">
      <c r="A38" s="152"/>
      <c r="B38" s="310"/>
      <c r="C38" s="257" t="s">
        <v>48</v>
      </c>
      <c r="D38" s="258"/>
      <c r="E38" s="258"/>
      <c r="F38" s="258"/>
      <c r="G38" s="258"/>
      <c r="H38" s="258"/>
      <c r="I38" s="258"/>
      <c r="J38" s="259"/>
      <c r="K38" s="268"/>
      <c r="L38" s="194" t="s">
        <v>112</v>
      </c>
      <c r="M38" s="10" t="s">
        <v>252</v>
      </c>
      <c r="N38" s="2"/>
    </row>
    <row r="39" spans="1:14" s="224" customFormat="1" ht="29.45" customHeight="1">
      <c r="A39" s="152"/>
      <c r="B39" s="310"/>
      <c r="C39" s="283" t="s">
        <v>54</v>
      </c>
      <c r="D39" s="284"/>
      <c r="E39" s="284"/>
      <c r="F39" s="284"/>
      <c r="G39" s="284"/>
      <c r="H39" s="284"/>
      <c r="I39" s="284"/>
      <c r="J39" s="285"/>
      <c r="K39" s="268"/>
      <c r="L39" s="194" t="s">
        <v>112</v>
      </c>
      <c r="M39" s="10" t="s">
        <v>252</v>
      </c>
      <c r="N39" s="2"/>
    </row>
    <row r="40" spans="1:14" s="224" customFormat="1" ht="18.75" customHeight="1">
      <c r="A40" s="152"/>
      <c r="B40" s="310"/>
      <c r="C40" s="260" t="s">
        <v>55</v>
      </c>
      <c r="D40" s="261"/>
      <c r="E40" s="261"/>
      <c r="F40" s="261"/>
      <c r="G40" s="261"/>
      <c r="H40" s="261"/>
      <c r="I40" s="261"/>
      <c r="J40" s="262"/>
      <c r="K40" s="268"/>
      <c r="L40" s="270"/>
      <c r="M40" s="271"/>
      <c r="N40" s="2"/>
    </row>
    <row r="41" spans="1:14" s="224" customFormat="1" ht="12.75" customHeight="1">
      <c r="A41" s="152"/>
      <c r="B41" s="310"/>
      <c r="C41" s="257" t="s">
        <v>53</v>
      </c>
      <c r="D41" s="258"/>
      <c r="E41" s="258"/>
      <c r="F41" s="258"/>
      <c r="G41" s="258"/>
      <c r="H41" s="258"/>
      <c r="I41" s="258"/>
      <c r="J41" s="259"/>
      <c r="K41" s="268"/>
      <c r="L41" s="194" t="s">
        <v>112</v>
      </c>
      <c r="M41" s="10">
        <v>333</v>
      </c>
      <c r="N41" s="2"/>
    </row>
    <row r="42" spans="1:14" s="224" customFormat="1" ht="13.5" customHeight="1" thickBot="1">
      <c r="A42" s="152"/>
      <c r="B42" s="311"/>
      <c r="C42" s="280" t="s">
        <v>48</v>
      </c>
      <c r="D42" s="281"/>
      <c r="E42" s="281"/>
      <c r="F42" s="281"/>
      <c r="G42" s="281"/>
      <c r="H42" s="281"/>
      <c r="I42" s="281"/>
      <c r="J42" s="282"/>
      <c r="K42" s="269"/>
      <c r="L42" s="194" t="s">
        <v>112</v>
      </c>
      <c r="M42" s="10">
        <v>335</v>
      </c>
      <c r="N42" s="2"/>
    </row>
    <row r="43" spans="1:14" s="224" customFormat="1" ht="19.5" customHeight="1" thickBot="1">
      <c r="A43" s="227"/>
      <c r="B43" s="12">
        <v>3</v>
      </c>
      <c r="C43" s="286" t="s">
        <v>33</v>
      </c>
      <c r="D43" s="287"/>
      <c r="E43" s="287"/>
      <c r="F43" s="287"/>
      <c r="G43" s="287"/>
      <c r="H43" s="287"/>
      <c r="I43" s="287"/>
      <c r="J43" s="288"/>
      <c r="K43" s="55" t="s">
        <v>7</v>
      </c>
      <c r="L43" s="185"/>
      <c r="M43" s="230" t="s">
        <v>253</v>
      </c>
      <c r="N43" s="2"/>
    </row>
    <row r="44" spans="1:14" s="224" customFormat="1" ht="19.5" customHeight="1">
      <c r="A44" s="227"/>
      <c r="B44" s="309">
        <v>4</v>
      </c>
      <c r="C44" s="289" t="s">
        <v>34</v>
      </c>
      <c r="D44" s="290"/>
      <c r="E44" s="290"/>
      <c r="F44" s="290"/>
      <c r="G44" s="290"/>
      <c r="H44" s="290"/>
      <c r="I44" s="290"/>
      <c r="J44" s="291"/>
      <c r="K44" s="323" t="s">
        <v>8</v>
      </c>
      <c r="L44" s="315"/>
      <c r="M44" s="316"/>
      <c r="N44" s="2"/>
    </row>
    <row r="45" spans="1:14" s="224" customFormat="1">
      <c r="A45" s="227"/>
      <c r="B45" s="310"/>
      <c r="C45" s="317" t="s">
        <v>75</v>
      </c>
      <c r="D45" s="318"/>
      <c r="E45" s="318"/>
      <c r="F45" s="318"/>
      <c r="G45" s="318"/>
      <c r="H45" s="318"/>
      <c r="I45" s="318"/>
      <c r="J45" s="319"/>
      <c r="K45" s="324"/>
      <c r="L45" s="56" t="s">
        <v>112</v>
      </c>
      <c r="M45" s="57">
        <v>242</v>
      </c>
      <c r="N45" s="2"/>
    </row>
    <row r="46" spans="1:14" s="224" customFormat="1" ht="12.75" customHeight="1">
      <c r="A46" s="227"/>
      <c r="B46" s="310"/>
      <c r="C46" s="277" t="s">
        <v>260</v>
      </c>
      <c r="D46" s="278"/>
      <c r="E46" s="278"/>
      <c r="F46" s="278"/>
      <c r="G46" s="278"/>
      <c r="H46" s="278"/>
      <c r="I46" s="278"/>
      <c r="J46" s="279"/>
      <c r="K46" s="324"/>
      <c r="L46" s="56" t="s">
        <v>112</v>
      </c>
      <c r="M46" s="57">
        <v>243</v>
      </c>
      <c r="N46" s="2"/>
    </row>
    <row r="47" spans="1:14" s="224" customFormat="1" ht="15.6" customHeight="1">
      <c r="A47" s="227"/>
      <c r="B47" s="310"/>
      <c r="C47" s="277" t="s">
        <v>111</v>
      </c>
      <c r="D47" s="278"/>
      <c r="E47" s="278"/>
      <c r="F47" s="278"/>
      <c r="G47" s="278"/>
      <c r="H47" s="278"/>
      <c r="I47" s="278"/>
      <c r="J47" s="279"/>
      <c r="K47" s="324"/>
      <c r="L47" s="56" t="s">
        <v>112</v>
      </c>
      <c r="M47" s="57">
        <v>244</v>
      </c>
      <c r="N47" s="2"/>
    </row>
    <row r="48" spans="1:14" s="224" customFormat="1">
      <c r="A48" s="227"/>
      <c r="B48" s="310"/>
      <c r="C48" s="317" t="s">
        <v>76</v>
      </c>
      <c r="D48" s="318"/>
      <c r="E48" s="318"/>
      <c r="F48" s="318"/>
      <c r="G48" s="318"/>
      <c r="H48" s="318"/>
      <c r="I48" s="318"/>
      <c r="J48" s="319"/>
      <c r="K48" s="324"/>
      <c r="L48" s="56" t="s">
        <v>112</v>
      </c>
      <c r="M48" s="57">
        <v>245</v>
      </c>
      <c r="N48" s="2"/>
    </row>
    <row r="49" spans="1:14" s="224" customFormat="1">
      <c r="A49" s="227"/>
      <c r="B49" s="310"/>
      <c r="C49" s="317" t="s">
        <v>77</v>
      </c>
      <c r="D49" s="318"/>
      <c r="E49" s="318"/>
      <c r="F49" s="318"/>
      <c r="G49" s="318"/>
      <c r="H49" s="318"/>
      <c r="I49" s="318"/>
      <c r="J49" s="319"/>
      <c r="K49" s="324"/>
      <c r="L49" s="56" t="s">
        <v>112</v>
      </c>
      <c r="M49" s="57">
        <v>246</v>
      </c>
      <c r="N49" s="2"/>
    </row>
    <row r="50" spans="1:14" s="224" customFormat="1">
      <c r="A50" s="227"/>
      <c r="B50" s="310"/>
      <c r="C50" s="317" t="s">
        <v>52</v>
      </c>
      <c r="D50" s="318"/>
      <c r="E50" s="318"/>
      <c r="F50" s="318"/>
      <c r="G50" s="318"/>
      <c r="H50" s="318"/>
      <c r="I50" s="318"/>
      <c r="J50" s="319"/>
      <c r="K50" s="324"/>
      <c r="L50" s="56" t="s">
        <v>112</v>
      </c>
      <c r="M50" s="57">
        <v>247</v>
      </c>
      <c r="N50" s="2"/>
    </row>
    <row r="51" spans="1:14" s="224" customFormat="1" ht="13.5" thickBot="1">
      <c r="A51" s="227"/>
      <c r="B51" s="311"/>
      <c r="C51" s="320" t="s">
        <v>55</v>
      </c>
      <c r="D51" s="321"/>
      <c r="E51" s="321"/>
      <c r="F51" s="321"/>
      <c r="G51" s="321"/>
      <c r="H51" s="321"/>
      <c r="I51" s="321"/>
      <c r="J51" s="322"/>
      <c r="K51" s="325"/>
      <c r="L51" s="139" t="s">
        <v>112</v>
      </c>
      <c r="M51" s="58">
        <v>248</v>
      </c>
      <c r="N51" s="2"/>
    </row>
    <row r="52" spans="1:14" ht="12.75" customHeight="1">
      <c r="A52" s="2"/>
      <c r="B52" s="2"/>
      <c r="C52" s="2"/>
      <c r="D52" s="2"/>
      <c r="E52" s="2"/>
      <c r="F52" s="2"/>
      <c r="G52" s="2"/>
      <c r="H52" s="2"/>
      <c r="I52" s="2"/>
      <c r="J52" s="2"/>
      <c r="K52" s="2"/>
      <c r="L52" s="2"/>
      <c r="M52" s="2"/>
      <c r="N52" s="2"/>
    </row>
    <row r="53" spans="1:14" ht="12.75" hidden="1" customHeight="1"/>
    <row r="54" spans="1:14" ht="12.75" hidden="1" customHeight="1"/>
    <row r="55" spans="1:14" ht="15" hidden="1" customHeight="1"/>
    <row r="56" spans="1:14" ht="12.75" hidden="1" customHeight="1"/>
    <row r="57" spans="1:14" ht="12.75" hidden="1" customHeight="1"/>
    <row r="58" spans="1:14" ht="12.75" hidden="1" customHeight="1"/>
    <row r="59" spans="1:14" ht="12.75" hidden="1" customHeight="1"/>
    <row r="60" spans="1:14" ht="12.75" hidden="1" customHeight="1"/>
    <row r="61" spans="1:14" ht="12.75" hidden="1" customHeight="1"/>
    <row r="62" spans="1:14" ht="12.75" hidden="1" customHeight="1"/>
    <row r="63" spans="1:14" ht="12.75" hidden="1" customHeight="1"/>
    <row r="64" spans="1:14" ht="12.75" hidden="1" customHeight="1"/>
    <row r="65" ht="12.75" hidden="1" customHeight="1"/>
    <row r="66" ht="12.75" hidden="1" customHeight="1"/>
    <row r="67" ht="12.75" hidden="1" customHeight="1"/>
    <row r="68" ht="12.75" hidden="1" customHeight="1"/>
    <row r="69" ht="12.75" hidden="1" customHeight="1"/>
    <row r="70" ht="12.75" hidden="1" customHeight="1"/>
    <row r="71" ht="12.75" hidden="1" customHeight="1"/>
    <row r="72" ht="12.75" hidden="1" customHeight="1"/>
    <row r="73" ht="12.75" hidden="1" customHeight="1"/>
    <row r="74" ht="12.75" hidden="1" customHeight="1"/>
    <row r="75" ht="12.75" hidden="1" customHeight="1"/>
    <row r="76" ht="12.75" hidden="1" customHeight="1"/>
    <row r="77" ht="12.75" hidden="1" customHeight="1"/>
    <row r="78" ht="12.75" hidden="1" customHeight="1"/>
    <row r="79" ht="12.75" hidden="1" customHeight="1"/>
    <row r="80" ht="12.75" hidden="1" customHeight="1"/>
    <row r="81" ht="12.75" hidden="1" customHeight="1"/>
    <row r="82" ht="12.75" hidden="1" customHeight="1"/>
    <row r="83" ht="12.75" hidden="1" customHeight="1"/>
    <row r="84" hidden="1"/>
    <row r="85" ht="12.75" hidden="1" customHeight="1"/>
    <row r="86" ht="12.75" hidden="1" customHeight="1"/>
    <row r="87" ht="12.75" hidden="1" customHeight="1"/>
    <row r="88" ht="12.75" hidden="1" customHeight="1"/>
    <row r="89" ht="12.75" hidden="1" customHeight="1"/>
    <row r="90" ht="12.75" hidden="1" customHeight="1"/>
    <row r="91" ht="12.75" hidden="1" customHeight="1"/>
    <row r="92" ht="12.75" hidden="1" customHeight="1"/>
    <row r="93" ht="12.75" hidden="1" customHeight="1"/>
    <row r="94" ht="12.75" hidden="1" customHeight="1"/>
    <row r="95" ht="12.75" hidden="1" customHeight="1"/>
    <row r="96" hidden="1"/>
    <row r="97" hidden="1"/>
  </sheetData>
  <mergeCells count="60">
    <mergeCell ref="C25:J25"/>
    <mergeCell ref="B12:J12"/>
    <mergeCell ref="C26:J26"/>
    <mergeCell ref="B44:B51"/>
    <mergeCell ref="L44:M44"/>
    <mergeCell ref="C45:J45"/>
    <mergeCell ref="C47:J47"/>
    <mergeCell ref="C48:J48"/>
    <mergeCell ref="C49:J49"/>
    <mergeCell ref="C50:J50"/>
    <mergeCell ref="C51:J51"/>
    <mergeCell ref="K44:K51"/>
    <mergeCell ref="C35:J35"/>
    <mergeCell ref="C31:J31"/>
    <mergeCell ref="C22:J22"/>
    <mergeCell ref="B3:M3"/>
    <mergeCell ref="B8:C8"/>
    <mergeCell ref="B4:M6"/>
    <mergeCell ref="C27:J27"/>
    <mergeCell ref="C17:J17"/>
    <mergeCell ref="B15:B42"/>
    <mergeCell ref="L24:M24"/>
    <mergeCell ref="K13:K14"/>
    <mergeCell ref="C23:J23"/>
    <mergeCell ref="B13:B14"/>
    <mergeCell ref="C40:J40"/>
    <mergeCell ref="C36:J36"/>
    <mergeCell ref="C24:J24"/>
    <mergeCell ref="B11:M11"/>
    <mergeCell ref="C46:J46"/>
    <mergeCell ref="C42:J42"/>
    <mergeCell ref="C28:J28"/>
    <mergeCell ref="C29:J29"/>
    <mergeCell ref="C30:J30"/>
    <mergeCell ref="C41:J41"/>
    <mergeCell ref="C38:J38"/>
    <mergeCell ref="C32:J32"/>
    <mergeCell ref="C33:J33"/>
    <mergeCell ref="C39:J39"/>
    <mergeCell ref="C43:J43"/>
    <mergeCell ref="C44:J44"/>
    <mergeCell ref="C20:J20"/>
    <mergeCell ref="L20:M20"/>
    <mergeCell ref="C21:J21"/>
    <mergeCell ref="C13:J13"/>
    <mergeCell ref="C18:J18"/>
    <mergeCell ref="C16:J16"/>
    <mergeCell ref="L13:L14"/>
    <mergeCell ref="M13:M14"/>
    <mergeCell ref="K15:K42"/>
    <mergeCell ref="L40:M40"/>
    <mergeCell ref="L15:M15"/>
    <mergeCell ref="L28:M28"/>
    <mergeCell ref="L32:M32"/>
    <mergeCell ref="L36:M36"/>
    <mergeCell ref="C14:J14"/>
    <mergeCell ref="C15:J15"/>
    <mergeCell ref="C19:J19"/>
    <mergeCell ref="C37:J37"/>
    <mergeCell ref="C34:J34"/>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J56"/>
  <sheetViews>
    <sheetView zoomScale="80" zoomScaleNormal="80" zoomScalePageLayoutView="80" workbookViewId="0"/>
  </sheetViews>
  <sheetFormatPr baseColWidth="10" defaultColWidth="0" defaultRowHeight="12.75" zeroHeight="1"/>
  <cols>
    <col min="1" max="1" width="3.7109375" style="222" customWidth="1"/>
    <col min="2" max="2" width="14.7109375" style="222" customWidth="1"/>
    <col min="3" max="3" width="19" style="222" customWidth="1"/>
    <col min="4" max="4" width="37.28515625" style="222" customWidth="1"/>
    <col min="5" max="5" width="14.7109375" style="222" customWidth="1"/>
    <col min="6" max="6" width="8.85546875" style="222" customWidth="1"/>
    <col min="7" max="7" width="14.7109375" style="222" customWidth="1"/>
    <col min="8" max="8" width="14.7109375" style="252" customWidth="1"/>
    <col min="9" max="9" width="21.28515625" style="253" customWidth="1"/>
    <col min="10" max="10" width="3.7109375" style="222" customWidth="1"/>
    <col min="11" max="16384" width="11.42578125" style="222" hidden="1"/>
  </cols>
  <sheetData>
    <row r="1" spans="1:10">
      <c r="A1" s="1"/>
      <c r="B1" s="1"/>
      <c r="C1" s="1"/>
      <c r="D1" s="1"/>
      <c r="E1" s="1"/>
      <c r="F1" s="1"/>
      <c r="G1" s="1"/>
      <c r="H1" s="32"/>
      <c r="I1" s="33"/>
      <c r="J1" s="1"/>
    </row>
    <row r="2" spans="1:10" ht="13.5" thickBot="1">
      <c r="A2" s="1"/>
      <c r="B2" s="1"/>
      <c r="C2" s="1"/>
      <c r="D2" s="1"/>
      <c r="E2" s="1"/>
      <c r="F2" s="1"/>
      <c r="G2" s="1"/>
      <c r="H2" s="32"/>
      <c r="I2" s="33"/>
      <c r="J2" s="1"/>
    </row>
    <row r="3" spans="1:10" ht="27.6" customHeight="1">
      <c r="A3" s="1"/>
      <c r="B3" s="361" t="s">
        <v>36</v>
      </c>
      <c r="C3" s="362"/>
      <c r="D3" s="362"/>
      <c r="E3" s="362"/>
      <c r="F3" s="362"/>
      <c r="G3" s="362"/>
      <c r="H3" s="362"/>
      <c r="I3" s="363"/>
      <c r="J3" s="1"/>
    </row>
    <row r="4" spans="1:10" ht="32.25" customHeight="1">
      <c r="A4" s="1"/>
      <c r="B4" s="370" t="s">
        <v>10</v>
      </c>
      <c r="C4" s="327"/>
      <c r="D4" s="188" t="s">
        <v>14</v>
      </c>
      <c r="E4" s="327" t="s">
        <v>1</v>
      </c>
      <c r="F4" s="327"/>
      <c r="G4" s="334" t="s">
        <v>16</v>
      </c>
      <c r="H4" s="499" t="s">
        <v>254</v>
      </c>
      <c r="I4" s="464" t="s">
        <v>84</v>
      </c>
      <c r="J4" s="1"/>
    </row>
    <row r="5" spans="1:10" ht="22.5" customHeight="1">
      <c r="A5" s="1"/>
      <c r="B5" s="500">
        <v>1</v>
      </c>
      <c r="C5" s="502" t="s">
        <v>36</v>
      </c>
      <c r="D5" s="327" t="s">
        <v>37</v>
      </c>
      <c r="E5" s="327"/>
      <c r="F5" s="327"/>
      <c r="G5" s="334"/>
      <c r="H5" s="499"/>
      <c r="I5" s="464"/>
      <c r="J5" s="1"/>
    </row>
    <row r="6" spans="1:10" ht="29.25" customHeight="1">
      <c r="A6" s="1"/>
      <c r="B6" s="500"/>
      <c r="C6" s="502"/>
      <c r="D6" s="187" t="s">
        <v>38</v>
      </c>
      <c r="E6" s="504">
        <v>250</v>
      </c>
      <c r="F6" s="504"/>
      <c r="G6" s="250">
        <v>250</v>
      </c>
      <c r="H6" s="496">
        <f>+G6+G7</f>
        <v>700</v>
      </c>
      <c r="I6" s="465" t="s">
        <v>255</v>
      </c>
      <c r="J6" s="1"/>
    </row>
    <row r="7" spans="1:10" ht="22.5" customHeight="1" thickBot="1">
      <c r="A7" s="1"/>
      <c r="B7" s="501"/>
      <c r="C7" s="503"/>
      <c r="D7" s="189" t="s">
        <v>39</v>
      </c>
      <c r="E7" s="498">
        <v>450</v>
      </c>
      <c r="F7" s="498"/>
      <c r="G7" s="251">
        <f>+E24+E28+E32+E36</f>
        <v>450</v>
      </c>
      <c r="H7" s="497"/>
      <c r="I7" s="466"/>
      <c r="J7" s="1"/>
    </row>
    <row r="8" spans="1:10">
      <c r="A8" s="1"/>
      <c r="B8" s="35"/>
      <c r="C8" s="35"/>
      <c r="D8" s="35"/>
      <c r="E8" s="35"/>
      <c r="F8" s="35"/>
      <c r="G8" s="36"/>
      <c r="H8" s="37"/>
      <c r="I8" s="38"/>
      <c r="J8" s="1"/>
    </row>
    <row r="9" spans="1:10" ht="13.5" thickBot="1">
      <c r="A9" s="1"/>
      <c r="B9" s="35"/>
      <c r="C9" s="35"/>
      <c r="D9" s="35"/>
      <c r="E9" s="36"/>
      <c r="F9" s="36"/>
      <c r="G9" s="36"/>
      <c r="H9" s="37"/>
      <c r="I9" s="38"/>
      <c r="J9" s="1"/>
    </row>
    <row r="10" spans="1:10" ht="26.1" customHeight="1" thickBot="1">
      <c r="A10" s="1"/>
      <c r="B10" s="295" t="s">
        <v>68</v>
      </c>
      <c r="C10" s="296"/>
      <c r="D10" s="296"/>
      <c r="E10" s="296"/>
      <c r="F10" s="296"/>
      <c r="G10" s="296"/>
      <c r="H10" s="296"/>
      <c r="I10" s="297"/>
      <c r="J10" s="1"/>
    </row>
    <row r="11" spans="1:10" ht="11.1" customHeight="1" thickBot="1">
      <c r="A11" s="1"/>
      <c r="B11" s="1"/>
      <c r="C11" s="1"/>
      <c r="D11" s="1"/>
      <c r="E11" s="1"/>
      <c r="F11" s="1"/>
      <c r="G11" s="1"/>
      <c r="H11" s="1"/>
      <c r="I11" s="1"/>
      <c r="J11" s="1"/>
    </row>
    <row r="12" spans="1:10">
      <c r="A12" s="1"/>
      <c r="B12" s="476" t="s">
        <v>69</v>
      </c>
      <c r="C12" s="477"/>
      <c r="D12" s="477"/>
      <c r="E12" s="477"/>
      <c r="F12" s="477"/>
      <c r="G12" s="477"/>
      <c r="H12" s="477"/>
      <c r="I12" s="469"/>
      <c r="J12" s="1"/>
    </row>
    <row r="13" spans="1:10" ht="35.25" customHeight="1">
      <c r="A13" s="1"/>
      <c r="B13" s="478" t="s">
        <v>23</v>
      </c>
      <c r="C13" s="479"/>
      <c r="D13" s="221" t="s">
        <v>66</v>
      </c>
      <c r="E13" s="480" t="s">
        <v>67</v>
      </c>
      <c r="F13" s="480"/>
      <c r="G13" s="480"/>
      <c r="H13" s="219" t="s">
        <v>60</v>
      </c>
      <c r="I13" s="220" t="s">
        <v>65</v>
      </c>
      <c r="J13" s="1"/>
    </row>
    <row r="14" spans="1:10" ht="69" customHeight="1" thickBot="1">
      <c r="A14" s="1"/>
      <c r="B14" s="493" t="s">
        <v>140</v>
      </c>
      <c r="C14" s="494"/>
      <c r="D14" s="66" t="s">
        <v>204</v>
      </c>
      <c r="E14" s="399" t="s">
        <v>142</v>
      </c>
      <c r="F14" s="495"/>
      <c r="G14" s="495"/>
      <c r="H14" s="44">
        <v>295</v>
      </c>
      <c r="I14" s="45">
        <v>298</v>
      </c>
      <c r="J14" s="1"/>
    </row>
    <row r="15" spans="1:10" ht="13.5" thickBot="1">
      <c r="A15" s="1"/>
      <c r="B15" s="472"/>
      <c r="C15" s="472"/>
      <c r="D15" s="39"/>
      <c r="E15" s="472"/>
      <c r="F15" s="472"/>
      <c r="G15" s="472"/>
      <c r="H15" s="39"/>
      <c r="I15" s="39"/>
      <c r="J15" s="1"/>
    </row>
    <row r="16" spans="1:10">
      <c r="A16" s="1"/>
      <c r="B16" s="476" t="s">
        <v>70</v>
      </c>
      <c r="C16" s="477"/>
      <c r="D16" s="477"/>
      <c r="E16" s="477"/>
      <c r="F16" s="477"/>
      <c r="G16" s="477"/>
      <c r="H16" s="477"/>
      <c r="I16" s="469"/>
      <c r="J16" s="1"/>
    </row>
    <row r="17" spans="1:10" ht="33">
      <c r="A17" s="1"/>
      <c r="B17" s="478" t="s">
        <v>23</v>
      </c>
      <c r="C17" s="479"/>
      <c r="D17" s="221" t="s">
        <v>66</v>
      </c>
      <c r="E17" s="480" t="s">
        <v>67</v>
      </c>
      <c r="F17" s="480"/>
      <c r="G17" s="480"/>
      <c r="H17" s="219" t="s">
        <v>60</v>
      </c>
      <c r="I17" s="220" t="s">
        <v>65</v>
      </c>
      <c r="J17" s="1"/>
    </row>
    <row r="18" spans="1:10" ht="31.5" customHeight="1">
      <c r="A18" s="1"/>
      <c r="B18" s="488" t="s">
        <v>205</v>
      </c>
      <c r="C18" s="489"/>
      <c r="D18" s="67" t="s">
        <v>206</v>
      </c>
      <c r="E18" s="333" t="s">
        <v>207</v>
      </c>
      <c r="F18" s="333"/>
      <c r="G18" s="333"/>
      <c r="H18" s="474" t="s">
        <v>209</v>
      </c>
      <c r="I18" s="475"/>
      <c r="J18" s="1"/>
    </row>
    <row r="19" spans="1:10" ht="61.5" customHeight="1" thickBot="1">
      <c r="A19" s="1"/>
      <c r="B19" s="397" t="s">
        <v>147</v>
      </c>
      <c r="C19" s="398"/>
      <c r="D19" s="60" t="s">
        <v>204</v>
      </c>
      <c r="E19" s="490" t="s">
        <v>149</v>
      </c>
      <c r="F19" s="491"/>
      <c r="G19" s="492"/>
      <c r="H19" s="399" t="s">
        <v>208</v>
      </c>
      <c r="I19" s="473"/>
      <c r="J19" s="1"/>
    </row>
    <row r="20" spans="1:10" ht="13.5" thickBot="1">
      <c r="A20" s="1"/>
      <c r="B20" s="40"/>
      <c r="C20" s="40"/>
      <c r="D20" s="40"/>
      <c r="E20" s="40"/>
      <c r="F20" s="40"/>
      <c r="G20" s="40"/>
      <c r="H20" s="40"/>
      <c r="I20" s="40"/>
      <c r="J20" s="1"/>
    </row>
    <row r="21" spans="1:10" ht="18" customHeight="1" thickBot="1">
      <c r="A21" s="1"/>
      <c r="B21" s="485" t="s">
        <v>71</v>
      </c>
      <c r="C21" s="486"/>
      <c r="D21" s="486"/>
      <c r="E21" s="486"/>
      <c r="F21" s="487"/>
      <c r="G21" s="40"/>
      <c r="H21" s="40"/>
      <c r="I21" s="40"/>
      <c r="J21" s="1"/>
    </row>
    <row r="22" spans="1:10" ht="9" customHeight="1" thickBot="1">
      <c r="A22" s="1"/>
      <c r="B22" s="472"/>
      <c r="C22" s="472"/>
      <c r="D22" s="472"/>
      <c r="E22" s="40"/>
      <c r="F22" s="40"/>
      <c r="G22" s="40"/>
      <c r="H22" s="40"/>
      <c r="I22" s="40"/>
      <c r="J22" s="1"/>
    </row>
    <row r="23" spans="1:10" ht="45" customHeight="1">
      <c r="A23" s="1"/>
      <c r="B23" s="470" t="s">
        <v>214</v>
      </c>
      <c r="C23" s="471"/>
      <c r="D23" s="46" t="s">
        <v>213</v>
      </c>
      <c r="E23" s="435" t="s">
        <v>210</v>
      </c>
      <c r="F23" s="469"/>
      <c r="G23" s="1"/>
      <c r="H23" s="40"/>
      <c r="I23" s="40"/>
      <c r="J23" s="1"/>
    </row>
    <row r="24" spans="1:10" ht="13.5" thickBot="1">
      <c r="A24" s="1"/>
      <c r="B24" s="483" t="s">
        <v>218</v>
      </c>
      <c r="C24" s="484"/>
      <c r="D24" s="210">
        <f>12.2-5</f>
        <v>7.1999999999999993</v>
      </c>
      <c r="E24" s="467">
        <v>100</v>
      </c>
      <c r="F24" s="468"/>
      <c r="G24" s="40"/>
      <c r="H24" s="40"/>
      <c r="I24" s="40"/>
      <c r="J24" s="1"/>
    </row>
    <row r="25" spans="1:10">
      <c r="A25" s="1"/>
      <c r="B25" s="40"/>
      <c r="C25" s="40"/>
      <c r="D25" s="1"/>
      <c r="E25" s="40"/>
      <c r="F25" s="40"/>
      <c r="G25" s="40"/>
      <c r="H25" s="40"/>
      <c r="I25" s="40"/>
      <c r="J25" s="1"/>
    </row>
    <row r="26" spans="1:10" ht="13.5" thickBot="1">
      <c r="A26" s="1"/>
      <c r="B26" s="40"/>
      <c r="C26" s="40"/>
      <c r="D26" s="1"/>
      <c r="E26" s="40"/>
      <c r="F26" s="40"/>
      <c r="G26" s="40"/>
      <c r="H26" s="40"/>
      <c r="I26" s="40"/>
      <c r="J26" s="1"/>
    </row>
    <row r="27" spans="1:10" ht="41.1" customHeight="1">
      <c r="A27" s="1"/>
      <c r="B27" s="470" t="s">
        <v>215</v>
      </c>
      <c r="C27" s="471"/>
      <c r="D27" s="46" t="s">
        <v>213</v>
      </c>
      <c r="E27" s="435" t="s">
        <v>210</v>
      </c>
      <c r="F27" s="469"/>
      <c r="G27" s="40"/>
      <c r="H27" s="40"/>
      <c r="I27" s="40"/>
      <c r="J27" s="1"/>
    </row>
    <row r="28" spans="1:10" ht="13.5" thickBot="1">
      <c r="A28" s="1"/>
      <c r="B28" s="483" t="s">
        <v>218</v>
      </c>
      <c r="C28" s="484"/>
      <c r="D28" s="210">
        <f>16.8-3</f>
        <v>13.8</v>
      </c>
      <c r="E28" s="481">
        <v>125</v>
      </c>
      <c r="F28" s="482"/>
      <c r="G28" s="40"/>
      <c r="H28" s="40"/>
      <c r="I28" s="40"/>
      <c r="J28" s="1"/>
    </row>
    <row r="29" spans="1:10">
      <c r="A29" s="1"/>
      <c r="B29" s="39"/>
      <c r="C29" s="39"/>
      <c r="D29" s="1"/>
      <c r="E29" s="41"/>
      <c r="F29" s="42"/>
      <c r="G29" s="40"/>
      <c r="H29" s="39"/>
      <c r="I29" s="39"/>
      <c r="J29" s="1"/>
    </row>
    <row r="30" spans="1:10" ht="13.5" thickBot="1">
      <c r="A30" s="1"/>
      <c r="B30" s="39"/>
      <c r="C30" s="39"/>
      <c r="D30" s="43"/>
      <c r="E30" s="41"/>
      <c r="F30" s="42"/>
      <c r="G30" s="40"/>
      <c r="H30" s="39"/>
      <c r="I30" s="39"/>
      <c r="J30" s="1"/>
    </row>
    <row r="31" spans="1:10" ht="44.1" customHeight="1">
      <c r="A31" s="1"/>
      <c r="B31" s="470" t="s">
        <v>216</v>
      </c>
      <c r="C31" s="471"/>
      <c r="D31" s="46" t="s">
        <v>213</v>
      </c>
      <c r="E31" s="435" t="s">
        <v>210</v>
      </c>
      <c r="F31" s="469"/>
      <c r="G31" s="40"/>
      <c r="H31" s="39"/>
      <c r="I31" s="39"/>
      <c r="J31" s="1"/>
    </row>
    <row r="32" spans="1:10" ht="13.5" thickBot="1">
      <c r="A32" s="1"/>
      <c r="B32" s="483" t="s">
        <v>218</v>
      </c>
      <c r="C32" s="484"/>
      <c r="D32" s="210">
        <f>15.1-3</f>
        <v>12.1</v>
      </c>
      <c r="E32" s="481">
        <v>125</v>
      </c>
      <c r="F32" s="482"/>
      <c r="G32" s="40"/>
      <c r="H32" s="39"/>
      <c r="I32" s="39"/>
      <c r="J32" s="1"/>
    </row>
    <row r="33" spans="1:10">
      <c r="A33" s="1"/>
      <c r="B33" s="1"/>
      <c r="C33" s="1"/>
      <c r="D33" s="1"/>
      <c r="E33" s="41"/>
      <c r="F33" s="42"/>
      <c r="G33" s="1"/>
      <c r="H33" s="32"/>
      <c r="I33" s="33"/>
      <c r="J33" s="1"/>
    </row>
    <row r="34" spans="1:10" ht="13.5" thickBot="1">
      <c r="A34" s="1"/>
      <c r="B34" s="1"/>
      <c r="C34" s="1"/>
      <c r="D34" s="1"/>
      <c r="E34" s="41"/>
      <c r="F34" s="42"/>
      <c r="G34" s="1"/>
      <c r="H34" s="32"/>
      <c r="I34" s="33"/>
      <c r="J34" s="1"/>
    </row>
    <row r="35" spans="1:10" ht="42.95" customHeight="1">
      <c r="A35" s="1"/>
      <c r="B35" s="470" t="s">
        <v>217</v>
      </c>
      <c r="C35" s="471"/>
      <c r="D35" s="46" t="s">
        <v>213</v>
      </c>
      <c r="E35" s="435" t="s">
        <v>210</v>
      </c>
      <c r="F35" s="469"/>
      <c r="G35" s="40"/>
      <c r="H35" s="32"/>
      <c r="I35" s="33"/>
      <c r="J35" s="1"/>
    </row>
    <row r="36" spans="1:10" ht="13.5" thickBot="1">
      <c r="A36" s="1"/>
      <c r="B36" s="483" t="s">
        <v>218</v>
      </c>
      <c r="C36" s="484"/>
      <c r="D36" s="210">
        <f>9.6-4</f>
        <v>5.6</v>
      </c>
      <c r="E36" s="481">
        <v>100</v>
      </c>
      <c r="F36" s="482"/>
      <c r="G36" s="40"/>
      <c r="H36" s="32"/>
      <c r="I36" s="33"/>
      <c r="J36" s="1"/>
    </row>
    <row r="37" spans="1:10">
      <c r="A37" s="1"/>
      <c r="B37" s="1"/>
      <c r="C37" s="1"/>
      <c r="D37" s="1"/>
      <c r="E37" s="1"/>
      <c r="F37" s="1"/>
      <c r="G37" s="1"/>
      <c r="H37" s="32"/>
      <c r="I37" s="33"/>
      <c r="J37" s="1"/>
    </row>
    <row r="38" spans="1:10" hidden="1"/>
    <row r="39" spans="1:10" hidden="1"/>
    <row r="40" spans="1:10" hidden="1"/>
    <row r="41" spans="1:10" hidden="1"/>
    <row r="42" spans="1:10" hidden="1"/>
    <row r="43" spans="1:10" hidden="1"/>
    <row r="44" spans="1:10" hidden="1"/>
    <row r="45" spans="1:10" hidden="1"/>
    <row r="46" spans="1:10" hidden="1"/>
    <row r="47" spans="1:10" hidden="1"/>
    <row r="48" spans="1:10" hidden="1"/>
    <row r="49" hidden="1"/>
    <row r="50" hidden="1"/>
    <row r="51" hidden="1"/>
    <row r="52" hidden="1"/>
    <row r="53" hidden="1"/>
    <row r="54" hidden="1"/>
    <row r="55" hidden="1"/>
    <row r="56"/>
  </sheetData>
  <mergeCells count="48">
    <mergeCell ref="G4:G5"/>
    <mergeCell ref="H4:H5"/>
    <mergeCell ref="B4:C4"/>
    <mergeCell ref="E4:F4"/>
    <mergeCell ref="B5:B7"/>
    <mergeCell ref="C5:C7"/>
    <mergeCell ref="D5:F5"/>
    <mergeCell ref="E6:F6"/>
    <mergeCell ref="B10:I10"/>
    <mergeCell ref="B13:C13"/>
    <mergeCell ref="E13:G13"/>
    <mergeCell ref="H6:H7"/>
    <mergeCell ref="E7:F7"/>
    <mergeCell ref="B18:C18"/>
    <mergeCell ref="E18:G18"/>
    <mergeCell ref="B19:C19"/>
    <mergeCell ref="E19:G19"/>
    <mergeCell ref="B12:I12"/>
    <mergeCell ref="B14:C14"/>
    <mergeCell ref="E14:G14"/>
    <mergeCell ref="B36:C36"/>
    <mergeCell ref="B35:C35"/>
    <mergeCell ref="B32:C32"/>
    <mergeCell ref="B31:C31"/>
    <mergeCell ref="B24:C24"/>
    <mergeCell ref="B28:C28"/>
    <mergeCell ref="B27:C27"/>
    <mergeCell ref="E31:F31"/>
    <mergeCell ref="E32:F32"/>
    <mergeCell ref="E35:F35"/>
    <mergeCell ref="E36:F36"/>
    <mergeCell ref="E28:F28"/>
    <mergeCell ref="I4:I5"/>
    <mergeCell ref="I6:I7"/>
    <mergeCell ref="B3:I3"/>
    <mergeCell ref="E24:F24"/>
    <mergeCell ref="E27:F27"/>
    <mergeCell ref="B23:C23"/>
    <mergeCell ref="B22:D22"/>
    <mergeCell ref="E23:F23"/>
    <mergeCell ref="H19:I19"/>
    <mergeCell ref="H18:I18"/>
    <mergeCell ref="B15:C15"/>
    <mergeCell ref="E15:G15"/>
    <mergeCell ref="B16:I16"/>
    <mergeCell ref="B17:C17"/>
    <mergeCell ref="E17:G17"/>
    <mergeCell ref="B21:F21"/>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AG135"/>
  <sheetViews>
    <sheetView tabSelected="1" topLeftCell="L18" zoomScale="80" zoomScaleNormal="80" workbookViewId="0">
      <selection activeCell="U20" sqref="U20"/>
    </sheetView>
  </sheetViews>
  <sheetFormatPr baseColWidth="10" defaultColWidth="0" defaultRowHeight="12.75"/>
  <cols>
    <col min="1" max="1" width="3.42578125" style="152" customWidth="1"/>
    <col min="2" max="2" width="18.7109375" style="53" customWidth="1"/>
    <col min="3" max="3" width="21.28515625" style="53" customWidth="1"/>
    <col min="4" max="5" width="22.42578125" style="53" customWidth="1"/>
    <col min="6" max="6" width="18.140625" style="53" customWidth="1"/>
    <col min="7" max="7" width="14" style="53" customWidth="1"/>
    <col min="8" max="8" width="4.5703125" style="53" customWidth="1"/>
    <col min="9" max="9" width="53.140625" style="53" customWidth="1"/>
    <col min="10" max="10" width="19.140625" style="53" customWidth="1"/>
    <col min="11" max="11" width="21.7109375" style="53" customWidth="1"/>
    <col min="12" max="12" width="26" style="53" customWidth="1"/>
    <col min="13" max="13" width="21" style="53" customWidth="1"/>
    <col min="14" max="14" width="21.7109375" style="53" customWidth="1"/>
    <col min="15" max="15" width="15.85546875" style="53" customWidth="1"/>
    <col min="16" max="16" width="21.7109375" style="53" customWidth="1"/>
    <col min="17" max="17" width="25.85546875" style="53" customWidth="1"/>
    <col min="18" max="18" width="24.7109375" style="53" customWidth="1"/>
    <col min="19" max="19" width="19.5703125" style="53" customWidth="1"/>
    <col min="20" max="20" width="13.28515625" style="53" customWidth="1"/>
    <col min="21" max="21" width="38.85546875" style="53" customWidth="1"/>
    <col min="22" max="22" width="11.42578125" style="53" hidden="1" customWidth="1"/>
    <col min="23" max="33" width="0" style="53" hidden="1" customWidth="1"/>
    <col min="34" max="16384" width="11.42578125" style="53" hidden="1"/>
  </cols>
  <sheetData>
    <row r="1" spans="2:21" ht="13.5" thickBot="1">
      <c r="B1" s="2"/>
      <c r="C1" s="2"/>
      <c r="D1" s="2"/>
      <c r="E1" s="2"/>
      <c r="F1" s="2"/>
      <c r="G1" s="2"/>
      <c r="H1" s="2"/>
      <c r="I1" s="2"/>
      <c r="J1" s="2"/>
      <c r="K1" s="2"/>
      <c r="L1" s="2"/>
      <c r="M1" s="2"/>
      <c r="N1" s="2"/>
      <c r="O1" s="2"/>
      <c r="P1" s="2"/>
      <c r="Q1" s="2"/>
      <c r="R1" s="152"/>
      <c r="S1" s="152"/>
      <c r="T1" s="152"/>
      <c r="U1" s="152"/>
    </row>
    <row r="2" spans="2:21" ht="13.5" thickBot="1">
      <c r="B2" s="338" t="s">
        <v>5</v>
      </c>
      <c r="C2" s="338"/>
      <c r="D2" s="338"/>
      <c r="E2" s="338"/>
      <c r="F2" s="338"/>
      <c r="G2" s="338"/>
      <c r="H2" s="338"/>
      <c r="I2" s="338"/>
      <c r="J2" s="338"/>
      <c r="K2" s="338"/>
      <c r="L2" s="338"/>
      <c r="M2" s="338"/>
      <c r="N2" s="338"/>
      <c r="O2" s="338"/>
      <c r="P2" s="338"/>
      <c r="Q2" s="338"/>
      <c r="R2" s="338"/>
      <c r="S2" s="152"/>
      <c r="T2" s="152"/>
      <c r="U2" s="152"/>
    </row>
    <row r="3" spans="2:21" ht="13.5" thickBot="1">
      <c r="B3" s="338"/>
      <c r="C3" s="338"/>
      <c r="D3" s="338"/>
      <c r="E3" s="338"/>
      <c r="F3" s="338"/>
      <c r="G3" s="338"/>
      <c r="H3" s="338"/>
      <c r="I3" s="338"/>
      <c r="J3" s="338"/>
      <c r="K3" s="338"/>
      <c r="L3" s="338"/>
      <c r="M3" s="338"/>
      <c r="N3" s="338"/>
      <c r="O3" s="338"/>
      <c r="P3" s="338"/>
      <c r="Q3" s="338"/>
      <c r="R3" s="338"/>
      <c r="S3" s="152"/>
      <c r="T3" s="152"/>
      <c r="U3" s="152"/>
    </row>
    <row r="4" spans="2:21" ht="15.75" customHeight="1" thickBot="1">
      <c r="B4" s="340" t="s">
        <v>262</v>
      </c>
      <c r="C4" s="341"/>
      <c r="D4" s="341"/>
      <c r="E4" s="341"/>
      <c r="F4" s="341"/>
      <c r="G4" s="341"/>
      <c r="H4" s="341"/>
      <c r="I4" s="341"/>
      <c r="J4" s="341"/>
      <c r="K4" s="341"/>
      <c r="L4" s="341"/>
      <c r="M4" s="341"/>
      <c r="N4" s="341"/>
      <c r="O4" s="341"/>
      <c r="P4" s="341"/>
      <c r="Q4" s="341"/>
      <c r="R4" s="342"/>
      <c r="S4" s="152"/>
      <c r="T4" s="152"/>
      <c r="U4" s="152"/>
    </row>
    <row r="5" spans="2:21">
      <c r="B5" s="14"/>
      <c r="C5" s="195"/>
      <c r="D5" s="195"/>
      <c r="E5" s="195"/>
      <c r="F5" s="195"/>
      <c r="G5" s="195"/>
      <c r="H5" s="195"/>
      <c r="I5" s="195"/>
      <c r="J5" s="195"/>
      <c r="K5" s="195"/>
      <c r="L5" s="195"/>
      <c r="M5" s="195"/>
      <c r="N5" s="195"/>
      <c r="O5" s="195"/>
      <c r="P5" s="195"/>
      <c r="Q5" s="195"/>
      <c r="R5" s="152"/>
      <c r="S5" s="152"/>
      <c r="T5" s="152"/>
      <c r="U5" s="152"/>
    </row>
    <row r="6" spans="2:21">
      <c r="B6" s="337"/>
      <c r="C6" s="337"/>
      <c r="D6" s="337"/>
      <c r="E6" s="337"/>
      <c r="F6" s="337"/>
      <c r="G6" s="152"/>
      <c r="I6" s="231" t="s">
        <v>4</v>
      </c>
      <c r="J6" s="3"/>
      <c r="K6" s="3"/>
      <c r="L6" s="3"/>
      <c r="M6" s="3"/>
      <c r="N6" s="3"/>
      <c r="O6" s="3"/>
      <c r="P6" s="3"/>
      <c r="Q6" s="3"/>
      <c r="R6" s="152"/>
      <c r="S6" s="152"/>
      <c r="T6" s="152"/>
      <c r="U6" s="152"/>
    </row>
    <row r="7" spans="2:21">
      <c r="B7" s="337"/>
      <c r="C7" s="337"/>
      <c r="D7" s="337"/>
      <c r="E7" s="337"/>
      <c r="F7" s="337"/>
      <c r="G7" s="15"/>
      <c r="H7" s="15"/>
      <c r="I7" s="73">
        <f>'FACTORES TÉCNICOS DE EVALUACIÓN'!D8</f>
        <v>2123759117</v>
      </c>
      <c r="J7" s="3"/>
      <c r="K7" s="3"/>
      <c r="L7" s="3"/>
      <c r="M7" s="3"/>
      <c r="N7" s="3"/>
      <c r="O7" s="3"/>
      <c r="P7" s="3"/>
      <c r="Q7" s="3"/>
      <c r="R7" s="152"/>
      <c r="S7" s="152"/>
      <c r="T7" s="152"/>
      <c r="U7" s="152"/>
    </row>
    <row r="8" spans="2:21">
      <c r="B8" s="15"/>
      <c r="C8" s="15"/>
      <c r="D8" s="15"/>
      <c r="E8" s="15"/>
      <c r="F8" s="15"/>
      <c r="G8" s="15"/>
      <c r="H8" s="15"/>
      <c r="I8" s="15"/>
      <c r="J8" s="15"/>
      <c r="K8" s="15"/>
      <c r="L8" s="152"/>
      <c r="M8" s="3"/>
      <c r="N8" s="3"/>
      <c r="O8" s="3"/>
      <c r="P8" s="15"/>
      <c r="Q8" s="15"/>
      <c r="R8" s="152"/>
      <c r="S8" s="152"/>
      <c r="T8" s="152"/>
      <c r="U8" s="152"/>
    </row>
    <row r="9" spans="2:21">
      <c r="B9" s="15"/>
      <c r="C9" s="15"/>
      <c r="D9" s="15"/>
      <c r="E9" s="15"/>
      <c r="F9" s="152"/>
      <c r="G9" s="15"/>
      <c r="H9" s="15"/>
      <c r="I9" s="191" t="s">
        <v>6</v>
      </c>
      <c r="J9" s="191" t="s">
        <v>11</v>
      </c>
      <c r="K9" s="191" t="s">
        <v>12</v>
      </c>
      <c r="L9" s="3"/>
      <c r="M9" s="3"/>
      <c r="N9" s="3"/>
      <c r="O9" s="3"/>
      <c r="P9" s="152"/>
      <c r="Q9" s="15"/>
      <c r="R9" s="152"/>
      <c r="S9" s="152"/>
      <c r="T9" s="152"/>
      <c r="U9" s="152"/>
    </row>
    <row r="10" spans="2:21">
      <c r="B10" s="15"/>
      <c r="C10" s="15"/>
      <c r="D10" s="15"/>
      <c r="E10" s="51"/>
      <c r="F10" s="152"/>
      <c r="G10" s="15"/>
      <c r="H10" s="15"/>
      <c r="I10" s="70">
        <f>+I7*0.8</f>
        <v>1699007293.6000001</v>
      </c>
      <c r="J10" s="71">
        <v>689454</v>
      </c>
      <c r="K10" s="72">
        <f>I10/J10</f>
        <v>2464.279406022737</v>
      </c>
      <c r="L10" s="3"/>
      <c r="M10" s="3"/>
      <c r="N10" s="3"/>
      <c r="O10" s="3"/>
      <c r="P10" s="152"/>
      <c r="Q10" s="15"/>
      <c r="R10" s="152"/>
      <c r="S10" s="152"/>
      <c r="T10" s="152"/>
      <c r="U10" s="152"/>
    </row>
    <row r="11" spans="2:21">
      <c r="B11" s="15"/>
      <c r="C11" s="15"/>
      <c r="D11" s="15"/>
      <c r="E11" s="15"/>
      <c r="F11" s="15"/>
      <c r="G11" s="16"/>
      <c r="H11" s="16"/>
      <c r="I11" s="16"/>
      <c r="J11" s="15"/>
      <c r="K11" s="15"/>
      <c r="L11" s="152"/>
      <c r="M11" s="152"/>
      <c r="N11" s="152"/>
      <c r="O11" s="152"/>
      <c r="P11" s="152"/>
      <c r="Q11" s="15"/>
      <c r="R11" s="152"/>
      <c r="S11" s="152"/>
      <c r="T11" s="152"/>
      <c r="U11" s="152"/>
    </row>
    <row r="12" spans="2:21" ht="13.5" thickBot="1">
      <c r="B12" s="2"/>
      <c r="C12" s="2"/>
      <c r="D12" s="2"/>
      <c r="E12" s="2"/>
      <c r="F12" s="2"/>
      <c r="G12" s="2"/>
      <c r="H12" s="2"/>
      <c r="I12" s="2"/>
      <c r="J12" s="2"/>
      <c r="K12" s="2"/>
      <c r="L12" s="2"/>
      <c r="M12" s="2"/>
      <c r="N12" s="2"/>
      <c r="O12" s="2"/>
      <c r="P12" s="2"/>
      <c r="Q12" s="2"/>
      <c r="R12" s="152"/>
      <c r="S12" s="152"/>
      <c r="T12" s="152"/>
      <c r="U12" s="152"/>
    </row>
    <row r="13" spans="2:21" ht="13.5" thickBot="1">
      <c r="B13" s="295" t="s">
        <v>13</v>
      </c>
      <c r="C13" s="296"/>
      <c r="D13" s="296"/>
      <c r="E13" s="296"/>
      <c r="F13" s="296"/>
      <c r="G13" s="296"/>
      <c r="H13" s="296"/>
      <c r="I13" s="296"/>
      <c r="J13" s="296"/>
      <c r="K13" s="296"/>
      <c r="L13" s="296"/>
      <c r="M13" s="296"/>
      <c r="N13" s="296"/>
      <c r="O13" s="296"/>
      <c r="P13" s="296"/>
      <c r="Q13" s="296"/>
      <c r="R13" s="297"/>
      <c r="S13" s="152"/>
      <c r="T13" s="152"/>
      <c r="U13" s="152"/>
    </row>
    <row r="14" spans="2:21" s="152" customFormat="1" ht="13.5" thickBot="1">
      <c r="B14" s="340" t="s">
        <v>262</v>
      </c>
      <c r="C14" s="341"/>
      <c r="D14" s="341"/>
      <c r="E14" s="341"/>
      <c r="F14" s="341"/>
      <c r="G14" s="341"/>
      <c r="H14" s="341"/>
      <c r="I14" s="341"/>
      <c r="J14" s="341"/>
      <c r="K14" s="341"/>
      <c r="L14" s="341"/>
      <c r="M14" s="341"/>
      <c r="N14" s="341"/>
      <c r="O14" s="341"/>
      <c r="P14" s="341"/>
      <c r="Q14" s="341"/>
      <c r="R14" s="342"/>
    </row>
    <row r="15" spans="2:21" ht="93" customHeight="1">
      <c r="B15" s="191" t="s">
        <v>2</v>
      </c>
      <c r="C15" s="68" t="s">
        <v>86</v>
      </c>
      <c r="D15" s="191" t="s">
        <v>17</v>
      </c>
      <c r="E15" s="191" t="s">
        <v>18</v>
      </c>
      <c r="F15" s="191" t="s">
        <v>57</v>
      </c>
      <c r="G15" s="334" t="s">
        <v>58</v>
      </c>
      <c r="H15" s="334"/>
      <c r="I15" s="191" t="s">
        <v>59</v>
      </c>
      <c r="J15" s="191" t="s">
        <v>230</v>
      </c>
      <c r="K15" s="191" t="s">
        <v>20</v>
      </c>
      <c r="L15" s="191" t="s">
        <v>231</v>
      </c>
      <c r="M15" s="191" t="s">
        <v>232</v>
      </c>
      <c r="N15" s="68" t="s">
        <v>85</v>
      </c>
      <c r="O15" s="191" t="s">
        <v>15</v>
      </c>
      <c r="P15" s="191" t="s">
        <v>19</v>
      </c>
      <c r="Q15" s="68" t="s">
        <v>91</v>
      </c>
      <c r="R15" s="191" t="s">
        <v>9</v>
      </c>
      <c r="S15" s="191" t="s">
        <v>92</v>
      </c>
      <c r="T15" s="191" t="s">
        <v>235</v>
      </c>
      <c r="U15" s="68" t="s">
        <v>84</v>
      </c>
    </row>
    <row r="16" spans="2:21" s="75" customFormat="1" ht="141" customHeight="1">
      <c r="B16" s="87">
        <v>1</v>
      </c>
      <c r="C16" s="87" t="s">
        <v>87</v>
      </c>
      <c r="D16" s="87" t="s">
        <v>79</v>
      </c>
      <c r="E16" s="76" t="s">
        <v>78</v>
      </c>
      <c r="F16" s="77" t="s">
        <v>80</v>
      </c>
      <c r="G16" s="339" t="s">
        <v>81</v>
      </c>
      <c r="H16" s="339"/>
      <c r="I16" s="78" t="s">
        <v>82</v>
      </c>
      <c r="J16" s="79">
        <v>40611</v>
      </c>
      <c r="K16" s="79">
        <v>41068</v>
      </c>
      <c r="L16" s="80" t="s">
        <v>83</v>
      </c>
      <c r="M16" s="81">
        <v>699892</v>
      </c>
      <c r="N16" s="82">
        <v>1.3920999999999999</v>
      </c>
      <c r="O16" s="80">
        <v>1889.85</v>
      </c>
      <c r="P16" s="83">
        <f>+M16*N16*O16</f>
        <v>1841317996.6000197</v>
      </c>
      <c r="Q16" s="76">
        <f>P16/535600</f>
        <v>3437.8603371919712</v>
      </c>
      <c r="R16" s="84">
        <v>0.4</v>
      </c>
      <c r="S16" s="85">
        <f>R16*Q16</f>
        <v>1375.1441348767885</v>
      </c>
      <c r="T16" s="74" t="s">
        <v>236</v>
      </c>
      <c r="U16" s="86" t="s">
        <v>233</v>
      </c>
    </row>
    <row r="17" spans="1:21" s="47" customFormat="1" ht="174.75" customHeight="1">
      <c r="A17" s="2"/>
      <c r="B17" s="34">
        <v>2</v>
      </c>
      <c r="C17" s="34" t="s">
        <v>87</v>
      </c>
      <c r="D17" s="88" t="s">
        <v>89</v>
      </c>
      <c r="E17" s="34" t="s">
        <v>87</v>
      </c>
      <c r="F17" s="89" t="s">
        <v>88</v>
      </c>
      <c r="G17" s="333" t="s">
        <v>81</v>
      </c>
      <c r="H17" s="333"/>
      <c r="I17" s="90" t="s">
        <v>110</v>
      </c>
      <c r="J17" s="91">
        <v>40831</v>
      </c>
      <c r="K17" s="91">
        <v>41866</v>
      </c>
      <c r="L17" s="92" t="s">
        <v>83</v>
      </c>
      <c r="M17" s="93">
        <v>400000</v>
      </c>
      <c r="N17" s="94">
        <v>1.3865000000000001</v>
      </c>
      <c r="O17" s="92">
        <v>1895.33</v>
      </c>
      <c r="P17" s="95">
        <f>+M17*N17*O17</f>
        <v>1051150018</v>
      </c>
      <c r="Q17" s="88">
        <f>+P17/535600</f>
        <v>1962.5653808812547</v>
      </c>
      <c r="R17" s="96">
        <v>1</v>
      </c>
      <c r="S17" s="52">
        <f>100*Q17/100</f>
        <v>1962.5653808812547</v>
      </c>
      <c r="T17" s="48">
        <v>216</v>
      </c>
      <c r="U17" s="194" t="s">
        <v>90</v>
      </c>
    </row>
    <row r="18" spans="1:21" s="47" customFormat="1" ht="112.5" customHeight="1">
      <c r="A18" s="2"/>
      <c r="B18" s="34">
        <v>3</v>
      </c>
      <c r="C18" s="34" t="s">
        <v>87</v>
      </c>
      <c r="D18" s="76" t="s">
        <v>89</v>
      </c>
      <c r="E18" s="199" t="s">
        <v>87</v>
      </c>
      <c r="F18" s="77" t="s">
        <v>88</v>
      </c>
      <c r="G18" s="333" t="s">
        <v>81</v>
      </c>
      <c r="H18" s="333"/>
      <c r="I18" s="78" t="s">
        <v>93</v>
      </c>
      <c r="J18" s="79">
        <v>41661</v>
      </c>
      <c r="K18" s="79">
        <v>42094</v>
      </c>
      <c r="L18" s="80" t="s">
        <v>94</v>
      </c>
      <c r="M18" s="81">
        <v>125000000</v>
      </c>
      <c r="N18" s="82" t="s">
        <v>95</v>
      </c>
      <c r="O18" s="82" t="s">
        <v>95</v>
      </c>
      <c r="P18" s="81">
        <v>125000000</v>
      </c>
      <c r="Q18" s="88">
        <f>+P18/616000</f>
        <v>202.92207792207793</v>
      </c>
      <c r="R18" s="97">
        <v>1</v>
      </c>
      <c r="S18" s="52">
        <f>100*Q18/100</f>
        <v>202.9220779220779</v>
      </c>
      <c r="T18" s="48" t="s">
        <v>237</v>
      </c>
      <c r="U18" s="194"/>
    </row>
    <row r="19" spans="1:21" s="50" customFormat="1" ht="63" customHeight="1">
      <c r="A19" s="2"/>
      <c r="B19" s="119">
        <v>4</v>
      </c>
      <c r="C19" s="119" t="s">
        <v>87</v>
      </c>
      <c r="D19" s="120" t="s">
        <v>96</v>
      </c>
      <c r="E19" s="119" t="s">
        <v>87</v>
      </c>
      <c r="F19" s="121" t="s">
        <v>88</v>
      </c>
      <c r="G19" s="335" t="s">
        <v>81</v>
      </c>
      <c r="H19" s="335"/>
      <c r="I19" s="126" t="s">
        <v>234</v>
      </c>
      <c r="J19" s="127">
        <v>42311</v>
      </c>
      <c r="K19" s="127">
        <v>42426</v>
      </c>
      <c r="L19" s="128" t="s">
        <v>83</v>
      </c>
      <c r="M19" s="129">
        <v>188444</v>
      </c>
      <c r="N19" s="130">
        <v>1.0952</v>
      </c>
      <c r="O19" s="131">
        <v>2897.83</v>
      </c>
      <c r="P19" s="132">
        <f>+M19*N19*O19</f>
        <v>598065366.52470398</v>
      </c>
      <c r="Q19" s="120">
        <f>+P19/644350</f>
        <v>928.16848998945295</v>
      </c>
      <c r="R19" s="133">
        <v>1</v>
      </c>
      <c r="S19" s="134">
        <f>R19*Q19</f>
        <v>928.16848998945295</v>
      </c>
      <c r="T19" s="124" t="s">
        <v>238</v>
      </c>
      <c r="U19" s="186" t="s">
        <v>266</v>
      </c>
    </row>
    <row r="20" spans="1:21" s="47" customFormat="1" ht="96" customHeight="1">
      <c r="A20" s="2"/>
      <c r="B20" s="119">
        <v>5</v>
      </c>
      <c r="C20" s="119" t="s">
        <v>87</v>
      </c>
      <c r="D20" s="120" t="s">
        <v>97</v>
      </c>
      <c r="E20" s="119" t="s">
        <v>87</v>
      </c>
      <c r="F20" s="121" t="s">
        <v>88</v>
      </c>
      <c r="G20" s="336" t="s">
        <v>81</v>
      </c>
      <c r="H20" s="336"/>
      <c r="I20" s="122" t="s">
        <v>98</v>
      </c>
      <c r="J20" s="123" t="s">
        <v>240</v>
      </c>
      <c r="K20" s="123" t="s">
        <v>240</v>
      </c>
      <c r="L20" s="123" t="s">
        <v>240</v>
      </c>
      <c r="M20" s="123" t="s">
        <v>240</v>
      </c>
      <c r="N20" s="123" t="s">
        <v>240</v>
      </c>
      <c r="O20" s="123" t="s">
        <v>240</v>
      </c>
      <c r="P20" s="123" t="s">
        <v>240</v>
      </c>
      <c r="Q20" s="123" t="s">
        <v>240</v>
      </c>
      <c r="R20" s="123" t="s">
        <v>240</v>
      </c>
      <c r="S20" s="123" t="s">
        <v>240</v>
      </c>
      <c r="T20" s="124">
        <v>225</v>
      </c>
      <c r="U20" s="125" t="s">
        <v>242</v>
      </c>
    </row>
    <row r="21" spans="1:21" ht="29.25" customHeight="1">
      <c r="B21" s="34" t="s">
        <v>103</v>
      </c>
      <c r="C21" s="34" t="s">
        <v>100</v>
      </c>
      <c r="D21" s="76" t="s">
        <v>87</v>
      </c>
      <c r="E21" s="76" t="s">
        <v>100</v>
      </c>
      <c r="F21" s="77" t="s">
        <v>88</v>
      </c>
      <c r="G21" s="333" t="s">
        <v>81</v>
      </c>
      <c r="H21" s="333"/>
      <c r="I21" s="78" t="s">
        <v>101</v>
      </c>
      <c r="J21" s="79">
        <v>40905</v>
      </c>
      <c r="K21" s="79">
        <v>42004</v>
      </c>
      <c r="L21" s="98" t="s">
        <v>94</v>
      </c>
      <c r="M21" s="81">
        <v>433389087</v>
      </c>
      <c r="N21" s="82" t="s">
        <v>95</v>
      </c>
      <c r="O21" s="82" t="s">
        <v>95</v>
      </c>
      <c r="P21" s="81">
        <v>433389087</v>
      </c>
      <c r="Q21" s="99">
        <f>+P21/535600</f>
        <v>809.16558439133678</v>
      </c>
      <c r="R21" s="17">
        <v>1</v>
      </c>
      <c r="S21" s="100">
        <f>100*Q21/100</f>
        <v>809.16558439133678</v>
      </c>
      <c r="T21" s="49" t="s">
        <v>239</v>
      </c>
      <c r="U21" s="232"/>
    </row>
    <row r="22" spans="1:21" ht="45.6" customHeight="1">
      <c r="B22" s="34" t="s">
        <v>102</v>
      </c>
      <c r="C22" s="34" t="s">
        <v>100</v>
      </c>
      <c r="D22" s="76" t="s">
        <v>87</v>
      </c>
      <c r="E22" s="76" t="s">
        <v>100</v>
      </c>
      <c r="F22" s="77" t="s">
        <v>88</v>
      </c>
      <c r="G22" s="333" t="s">
        <v>81</v>
      </c>
      <c r="H22" s="333"/>
      <c r="I22" s="78" t="s">
        <v>104</v>
      </c>
      <c r="J22" s="79">
        <v>41657</v>
      </c>
      <c r="K22" s="79">
        <v>42066</v>
      </c>
      <c r="L22" s="98" t="s">
        <v>94</v>
      </c>
      <c r="M22" s="81">
        <v>89590000</v>
      </c>
      <c r="N22" s="82" t="s">
        <v>95</v>
      </c>
      <c r="O22" s="82" t="s">
        <v>95</v>
      </c>
      <c r="P22" s="81">
        <v>89590000</v>
      </c>
      <c r="Q22" s="99">
        <f>+P22/616000</f>
        <v>145.4383116883117</v>
      </c>
      <c r="R22" s="17">
        <v>1</v>
      </c>
      <c r="S22" s="100">
        <f>+Q22*100/100</f>
        <v>145.4383116883117</v>
      </c>
      <c r="T22" s="49" t="s">
        <v>239</v>
      </c>
      <c r="U22" s="232"/>
    </row>
    <row r="23" spans="1:21" ht="14.45" customHeight="1">
      <c r="B23" s="2"/>
      <c r="C23" s="2"/>
      <c r="D23" s="2"/>
      <c r="E23" s="2"/>
      <c r="F23" s="2"/>
      <c r="G23" s="2"/>
      <c r="H23" s="2"/>
      <c r="I23" s="2"/>
      <c r="J23" s="2"/>
      <c r="K23" s="2"/>
      <c r="L23" s="2"/>
      <c r="M23" s="2"/>
      <c r="N23" s="2"/>
      <c r="O23" s="2"/>
      <c r="P23" s="345" t="s">
        <v>105</v>
      </c>
      <c r="Q23" s="346"/>
      <c r="R23" s="347"/>
      <c r="S23" s="343">
        <f>SUM(S16:S22)</f>
        <v>5423.4039797492223</v>
      </c>
    </row>
    <row r="24" spans="1:21" s="152" customFormat="1">
      <c r="P24" s="348"/>
      <c r="Q24" s="349"/>
      <c r="R24" s="350"/>
      <c r="S24" s="344"/>
    </row>
    <row r="25" spans="1:21" s="152" customFormat="1">
      <c r="P25" s="329" t="s">
        <v>241</v>
      </c>
      <c r="Q25" s="330"/>
      <c r="R25" s="331"/>
      <c r="S25" s="206" t="s">
        <v>81</v>
      </c>
    </row>
    <row r="26" spans="1:21" s="152" customFormat="1">
      <c r="O26" s="233"/>
    </row>
    <row r="27" spans="1:21" s="152" customFormat="1"/>
    <row r="28" spans="1:21" s="152" customFormat="1" ht="26.45" customHeight="1">
      <c r="P28" s="34" t="s">
        <v>87</v>
      </c>
      <c r="Q28" s="194" t="s">
        <v>108</v>
      </c>
      <c r="R28" s="327" t="s">
        <v>109</v>
      </c>
      <c r="S28" s="328" t="s">
        <v>81</v>
      </c>
    </row>
    <row r="29" spans="1:21" s="152" customFormat="1" ht="15" customHeight="1">
      <c r="N29" s="326" t="s">
        <v>223</v>
      </c>
      <c r="O29" s="326"/>
      <c r="P29" s="17">
        <v>0.3</v>
      </c>
      <c r="Q29" s="54">
        <v>0.7</v>
      </c>
      <c r="R29" s="327"/>
      <c r="S29" s="328"/>
    </row>
    <row r="30" spans="1:21" s="152" customFormat="1">
      <c r="O30" s="15"/>
      <c r="P30" s="15"/>
      <c r="Q30" s="15"/>
      <c r="R30" s="15"/>
      <c r="S30" s="15"/>
    </row>
    <row r="31" spans="1:21" s="152" customFormat="1">
      <c r="P31" s="329" t="s">
        <v>224</v>
      </c>
      <c r="Q31" s="330"/>
      <c r="R31" s="331"/>
    </row>
    <row r="32" spans="1:21" s="152" customFormat="1">
      <c r="P32" s="332" t="s">
        <v>225</v>
      </c>
      <c r="Q32" s="332"/>
      <c r="R32" s="332"/>
      <c r="S32" s="206" t="s">
        <v>81</v>
      </c>
    </row>
    <row r="33" spans="16:19" s="152" customFormat="1">
      <c r="P33" s="332" t="s">
        <v>108</v>
      </c>
      <c r="Q33" s="332"/>
      <c r="R33" s="332"/>
      <c r="S33" s="206" t="s">
        <v>81</v>
      </c>
    </row>
    <row r="34" spans="16:19" s="152" customFormat="1">
      <c r="S34" s="2"/>
    </row>
    <row r="35" spans="16:19" s="152" customFormat="1">
      <c r="P35" s="329" t="s">
        <v>112</v>
      </c>
      <c r="Q35" s="330"/>
      <c r="R35" s="331"/>
      <c r="S35" s="206" t="s">
        <v>81</v>
      </c>
    </row>
    <row r="36" spans="16:19" s="152" customFormat="1"/>
    <row r="37" spans="16:19" s="152" customFormat="1"/>
    <row r="38" spans="16:19" s="152" customFormat="1"/>
    <row r="39" spans="16:19" s="152" customFormat="1"/>
    <row r="40" spans="16:19" s="152" customFormat="1"/>
    <row r="41" spans="16:19" s="152" customFormat="1"/>
    <row r="42" spans="16:19" s="152" customFormat="1"/>
    <row r="43" spans="16:19" s="152" customFormat="1"/>
    <row r="44" spans="16:19" s="152" customFormat="1"/>
    <row r="45" spans="16:19" s="152" customFormat="1"/>
    <row r="46" spans="16:19" s="152" customFormat="1"/>
    <row r="47" spans="16:19" s="152" customFormat="1"/>
    <row r="48" spans="16:19" s="152" customFormat="1"/>
    <row r="49" s="152" customFormat="1"/>
    <row r="50" s="152" customFormat="1"/>
    <row r="51" s="152" customFormat="1"/>
    <row r="52" s="152" customFormat="1"/>
    <row r="53" s="152" customFormat="1"/>
    <row r="54" s="152" customFormat="1"/>
    <row r="55" s="152" customFormat="1"/>
    <row r="56" s="152" customFormat="1"/>
    <row r="57" s="152" customFormat="1"/>
    <row r="58" s="152" customFormat="1"/>
    <row r="59" s="152" customFormat="1"/>
    <row r="60" s="152" customFormat="1"/>
    <row r="61" s="152" customFormat="1"/>
    <row r="62" s="152" customFormat="1"/>
    <row r="63" s="152" customFormat="1"/>
    <row r="64" s="152" customFormat="1"/>
    <row r="65" s="152" customFormat="1"/>
    <row r="66" s="152" customFormat="1"/>
    <row r="67" s="152" customFormat="1"/>
    <row r="68" s="152" customFormat="1"/>
    <row r="69" s="152" customFormat="1"/>
    <row r="70" s="152" customFormat="1"/>
    <row r="71" s="152" customFormat="1"/>
    <row r="72" s="152" customFormat="1"/>
    <row r="73" s="152" customFormat="1"/>
    <row r="74" s="152" customFormat="1"/>
    <row r="75" s="152" customFormat="1"/>
    <row r="76" s="152" customFormat="1"/>
    <row r="77" s="152" customFormat="1"/>
    <row r="78" s="152" customFormat="1"/>
    <row r="79" s="152" customFormat="1"/>
    <row r="80" s="152" customFormat="1"/>
    <row r="81" s="152" customFormat="1"/>
    <row r="82" s="152" customFormat="1"/>
    <row r="83" s="152" customFormat="1"/>
    <row r="84" s="152" customFormat="1"/>
    <row r="85" s="152" customFormat="1"/>
    <row r="86" s="152" customFormat="1"/>
    <row r="87" s="152" customFormat="1"/>
    <row r="88" s="152" customFormat="1"/>
    <row r="89" s="152" customFormat="1"/>
    <row r="90" s="152" customFormat="1"/>
    <row r="91" s="152" customFormat="1"/>
    <row r="92" s="152" customFormat="1"/>
    <row r="93" s="152" customFormat="1"/>
    <row r="94" s="152" customFormat="1"/>
    <row r="95" s="152" customFormat="1"/>
    <row r="96" s="152" customFormat="1"/>
    <row r="97" s="152" customFormat="1"/>
    <row r="98" s="152" customFormat="1"/>
    <row r="99" s="152" customFormat="1"/>
    <row r="100" s="152" customFormat="1"/>
    <row r="101" s="152" customFormat="1"/>
    <row r="102" s="152" customFormat="1"/>
    <row r="103" s="152" customFormat="1"/>
    <row r="104" s="152" customFormat="1"/>
    <row r="105" s="152" customFormat="1"/>
    <row r="106" s="152" customFormat="1"/>
    <row r="107" s="152" customFormat="1"/>
    <row r="108" s="152" customFormat="1"/>
    <row r="109" s="152" customFormat="1"/>
    <row r="110" s="152" customFormat="1"/>
    <row r="111" s="152" customFormat="1"/>
    <row r="112" s="152" customFormat="1"/>
    <row r="113" s="152" customFormat="1"/>
    <row r="114" s="152" customFormat="1"/>
    <row r="115" s="152" customFormat="1"/>
    <row r="116" s="152" customFormat="1"/>
    <row r="117" s="152" customFormat="1"/>
    <row r="118" s="152" customFormat="1"/>
    <row r="119" s="152" customFormat="1"/>
    <row r="120" s="152" customFormat="1"/>
    <row r="121" s="152" customFormat="1"/>
    <row r="122" s="152" customFormat="1"/>
    <row r="123" s="152" customFormat="1"/>
    <row r="124" s="152" customFormat="1"/>
    <row r="125" s="152" customFormat="1"/>
    <row r="126" s="152" customFormat="1"/>
    <row r="127" s="152" customFormat="1"/>
    <row r="128" s="152" customFormat="1"/>
    <row r="129" s="152" customFormat="1"/>
    <row r="130" s="152" customFormat="1"/>
    <row r="131" s="152" customFormat="1"/>
    <row r="132" s="152" customFormat="1"/>
    <row r="133" s="152" customFormat="1"/>
    <row r="134" s="152" customFormat="1"/>
    <row r="135" s="152" customFormat="1"/>
  </sheetData>
  <mergeCells count="23">
    <mergeCell ref="S23:S24"/>
    <mergeCell ref="P23:R24"/>
    <mergeCell ref="P25:R25"/>
    <mergeCell ref="P33:R33"/>
    <mergeCell ref="P35:R35"/>
    <mergeCell ref="B6:F7"/>
    <mergeCell ref="B2:R3"/>
    <mergeCell ref="G16:H16"/>
    <mergeCell ref="B14:R14"/>
    <mergeCell ref="B13:R13"/>
    <mergeCell ref="B4:R4"/>
    <mergeCell ref="G22:H22"/>
    <mergeCell ref="G15:H15"/>
    <mergeCell ref="G21:H21"/>
    <mergeCell ref="G17:H17"/>
    <mergeCell ref="G18:H18"/>
    <mergeCell ref="G19:H19"/>
    <mergeCell ref="G20:H20"/>
    <mergeCell ref="N29:O29"/>
    <mergeCell ref="R28:R29"/>
    <mergeCell ref="S28:S29"/>
    <mergeCell ref="P31:R31"/>
    <mergeCell ref="P32:R32"/>
  </mergeCells>
  <pageMargins left="0.11811023622047245" right="0.11811023622047245" top="1.3385826771653544" bottom="0.15748031496062992" header="0.31496062992125984" footer="0.31496062992125984"/>
  <pageSetup scale="40"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AB93"/>
  <sheetViews>
    <sheetView zoomScale="85" zoomScaleNormal="85" zoomScalePageLayoutView="85" workbookViewId="0"/>
  </sheetViews>
  <sheetFormatPr baseColWidth="10" defaultColWidth="0" defaultRowHeight="12.75" zeroHeight="1"/>
  <cols>
    <col min="1" max="1" width="3.140625" style="47" customWidth="1"/>
    <col min="2" max="3" width="18.7109375" style="47" customWidth="1"/>
    <col min="4" max="4" width="19.28515625" style="47" customWidth="1"/>
    <col min="5" max="5" width="24.28515625" style="47" customWidth="1"/>
    <col min="6" max="6" width="30" style="47" customWidth="1"/>
    <col min="7" max="9" width="14.7109375" style="47" customWidth="1"/>
    <col min="10" max="10" width="20" style="47" customWidth="1"/>
    <col min="11" max="11" width="26.7109375" style="47" customWidth="1"/>
    <col min="12" max="12" width="21.5703125" style="47" hidden="1" customWidth="1"/>
    <col min="13" max="28" width="0" style="47" hidden="1" customWidth="1"/>
    <col min="29" max="16384" width="10.85546875" style="47" hidden="1"/>
  </cols>
  <sheetData>
    <row r="1" spans="1:11" ht="13.5" thickBot="1">
      <c r="A1" s="2"/>
      <c r="B1" s="2"/>
      <c r="C1" s="2"/>
      <c r="D1" s="2"/>
      <c r="E1" s="2"/>
      <c r="F1" s="2"/>
      <c r="G1" s="2"/>
      <c r="H1" s="2"/>
      <c r="I1" s="2"/>
      <c r="J1" s="2"/>
      <c r="K1" s="2"/>
    </row>
    <row r="2" spans="1:11">
      <c r="A2" s="2"/>
      <c r="B2" s="361" t="s">
        <v>42</v>
      </c>
      <c r="C2" s="362"/>
      <c r="D2" s="362"/>
      <c r="E2" s="362"/>
      <c r="F2" s="362"/>
      <c r="G2" s="362"/>
      <c r="H2" s="362"/>
      <c r="I2" s="362"/>
      <c r="J2" s="362"/>
      <c r="K2" s="363"/>
    </row>
    <row r="3" spans="1:11" ht="15.75" customHeight="1">
      <c r="A3" s="2"/>
      <c r="B3" s="370" t="s">
        <v>21</v>
      </c>
      <c r="C3" s="327"/>
      <c r="D3" s="327"/>
      <c r="E3" s="373" t="s">
        <v>113</v>
      </c>
      <c r="F3" s="373"/>
      <c r="G3" s="373"/>
      <c r="H3" s="373"/>
      <c r="I3" s="373"/>
      <c r="J3" s="373"/>
      <c r="K3" s="374"/>
    </row>
    <row r="4" spans="1:11" ht="15.75" customHeight="1" thickBot="1">
      <c r="A4" s="2"/>
      <c r="B4" s="371" t="s">
        <v>22</v>
      </c>
      <c r="C4" s="372"/>
      <c r="D4" s="372"/>
      <c r="E4" s="375" t="s">
        <v>114</v>
      </c>
      <c r="F4" s="376"/>
      <c r="G4" s="376"/>
      <c r="H4" s="376"/>
      <c r="I4" s="376"/>
      <c r="J4" s="376"/>
      <c r="K4" s="377"/>
    </row>
    <row r="5" spans="1:11">
      <c r="A5" s="2"/>
      <c r="B5" s="2"/>
      <c r="C5" s="2"/>
      <c r="D5" s="2"/>
      <c r="E5" s="2"/>
      <c r="F5" s="2"/>
      <c r="G5" s="2"/>
      <c r="H5" s="2"/>
      <c r="I5" s="2"/>
      <c r="J5" s="2"/>
      <c r="K5" s="2"/>
    </row>
    <row r="6" spans="1:11" ht="13.5" thickBot="1">
      <c r="A6" s="2"/>
      <c r="B6" s="2"/>
      <c r="C6" s="2"/>
      <c r="D6" s="2"/>
      <c r="E6" s="2"/>
      <c r="F6" s="2"/>
      <c r="G6" s="2"/>
      <c r="H6" s="2"/>
      <c r="I6" s="2"/>
      <c r="J6" s="2"/>
      <c r="K6" s="2"/>
    </row>
    <row r="7" spans="1:11" ht="15" customHeight="1">
      <c r="A7" s="2"/>
      <c r="B7" s="361" t="s">
        <v>61</v>
      </c>
      <c r="C7" s="362"/>
      <c r="D7" s="362"/>
      <c r="E7" s="362"/>
      <c r="F7" s="362"/>
      <c r="G7" s="362"/>
      <c r="H7" s="362"/>
      <c r="I7" s="362"/>
      <c r="J7" s="362"/>
      <c r="K7" s="363"/>
    </row>
    <row r="8" spans="1:11" ht="41.1" customHeight="1">
      <c r="A8" s="2"/>
      <c r="B8" s="370" t="s">
        <v>23</v>
      </c>
      <c r="C8" s="327"/>
      <c r="D8" s="327" t="s">
        <v>24</v>
      </c>
      <c r="E8" s="327"/>
      <c r="F8" s="327"/>
      <c r="G8" s="334" t="s">
        <v>25</v>
      </c>
      <c r="H8" s="334"/>
      <c r="I8" s="334"/>
      <c r="J8" s="111" t="s">
        <v>0</v>
      </c>
      <c r="K8" s="135" t="s">
        <v>84</v>
      </c>
    </row>
    <row r="9" spans="1:11" ht="15.75" customHeight="1" thickBot="1">
      <c r="A9" s="2"/>
      <c r="B9" s="364" t="s">
        <v>115</v>
      </c>
      <c r="C9" s="365"/>
      <c r="D9" s="376" t="s">
        <v>116</v>
      </c>
      <c r="E9" s="376"/>
      <c r="F9" s="376"/>
      <c r="G9" s="379" t="s">
        <v>117</v>
      </c>
      <c r="H9" s="379"/>
      <c r="I9" s="379"/>
      <c r="J9" s="112">
        <v>286</v>
      </c>
      <c r="K9" s="136"/>
    </row>
    <row r="10" spans="1:11" ht="15.75" customHeight="1">
      <c r="A10" s="2"/>
      <c r="B10" s="8"/>
      <c r="C10" s="8"/>
      <c r="D10" s="8"/>
      <c r="E10" s="8"/>
      <c r="F10" s="8"/>
      <c r="G10" s="147"/>
      <c r="H10" s="147"/>
      <c r="I10" s="147"/>
      <c r="J10" s="368" t="s">
        <v>112</v>
      </c>
      <c r="K10" s="353" t="s">
        <v>81</v>
      </c>
    </row>
    <row r="11" spans="1:11" ht="13.5" thickBot="1">
      <c r="A11" s="2"/>
      <c r="B11" s="2"/>
      <c r="C11" s="2"/>
      <c r="D11" s="2"/>
      <c r="E11" s="2"/>
      <c r="F11" s="2"/>
      <c r="G11" s="2"/>
      <c r="H11" s="2"/>
      <c r="I11" s="2"/>
      <c r="J11" s="369"/>
      <c r="K11" s="354"/>
    </row>
    <row r="12" spans="1:11" ht="13.5" thickBot="1">
      <c r="A12" s="2"/>
      <c r="B12" s="2"/>
      <c r="C12" s="2"/>
      <c r="D12" s="2"/>
      <c r="E12" s="2"/>
      <c r="F12" s="2"/>
      <c r="G12" s="2"/>
      <c r="H12" s="2"/>
      <c r="I12" s="2"/>
      <c r="J12" s="2"/>
      <c r="K12" s="2"/>
    </row>
    <row r="13" spans="1:11" ht="15" customHeight="1">
      <c r="A13" s="2"/>
      <c r="B13" s="361" t="s">
        <v>62</v>
      </c>
      <c r="C13" s="362"/>
      <c r="D13" s="362"/>
      <c r="E13" s="362"/>
      <c r="F13" s="362"/>
      <c r="G13" s="362"/>
      <c r="H13" s="362"/>
      <c r="I13" s="362"/>
      <c r="J13" s="362"/>
      <c r="K13" s="363"/>
    </row>
    <row r="14" spans="1:11" ht="41.1" customHeight="1" thickBot="1">
      <c r="A14" s="2"/>
      <c r="B14" s="371" t="s">
        <v>23</v>
      </c>
      <c r="C14" s="372"/>
      <c r="D14" s="355" t="s">
        <v>26</v>
      </c>
      <c r="E14" s="355"/>
      <c r="F14" s="355"/>
      <c r="G14" s="355" t="s">
        <v>25</v>
      </c>
      <c r="H14" s="355"/>
      <c r="I14" s="355"/>
      <c r="J14" s="150" t="s">
        <v>0</v>
      </c>
      <c r="K14" s="151" t="s">
        <v>84</v>
      </c>
    </row>
    <row r="15" spans="1:11" ht="15.75" customHeight="1" thickBot="1">
      <c r="A15" s="2"/>
      <c r="B15" s="366" t="s">
        <v>118</v>
      </c>
      <c r="C15" s="367"/>
      <c r="D15" s="378" t="s">
        <v>119</v>
      </c>
      <c r="E15" s="378"/>
      <c r="F15" s="378"/>
      <c r="G15" s="356" t="s">
        <v>120</v>
      </c>
      <c r="H15" s="356"/>
      <c r="I15" s="356"/>
      <c r="J15" s="148">
        <v>287</v>
      </c>
      <c r="K15" s="149"/>
    </row>
    <row r="16" spans="1:11" ht="15.75" customHeight="1">
      <c r="A16" s="2"/>
      <c r="B16" s="8"/>
      <c r="C16" s="8"/>
      <c r="D16" s="8"/>
      <c r="E16" s="8"/>
      <c r="F16" s="8"/>
      <c r="G16" s="147"/>
      <c r="H16" s="147"/>
      <c r="I16" s="147"/>
      <c r="J16" s="351" t="s">
        <v>112</v>
      </c>
      <c r="K16" s="353" t="s">
        <v>81</v>
      </c>
    </row>
    <row r="17" spans="1:11" ht="13.5" thickBot="1">
      <c r="A17" s="2"/>
      <c r="B17" s="2"/>
      <c r="C17" s="2"/>
      <c r="D17" s="2"/>
      <c r="E17" s="2"/>
      <c r="F17" s="2"/>
      <c r="G17" s="2"/>
      <c r="H17" s="2"/>
      <c r="I17" s="2"/>
      <c r="J17" s="352"/>
      <c r="K17" s="354"/>
    </row>
    <row r="18" spans="1:11" ht="13.5" thickBot="1">
      <c r="A18" s="2"/>
      <c r="B18" s="2"/>
      <c r="C18" s="2"/>
      <c r="D18" s="2"/>
      <c r="E18" s="2"/>
      <c r="F18" s="2"/>
      <c r="G18" s="2"/>
      <c r="H18" s="2"/>
      <c r="I18" s="2"/>
      <c r="J18" s="2"/>
      <c r="K18" s="2"/>
    </row>
    <row r="19" spans="1:11">
      <c r="A19" s="2"/>
      <c r="B19" s="361" t="s">
        <v>211</v>
      </c>
      <c r="C19" s="362"/>
      <c r="D19" s="362"/>
      <c r="E19" s="362"/>
      <c r="F19" s="362"/>
      <c r="G19" s="362"/>
      <c r="H19" s="362"/>
      <c r="I19" s="362"/>
      <c r="J19" s="362"/>
      <c r="K19" s="363"/>
    </row>
    <row r="20" spans="1:11" ht="56.1" customHeight="1">
      <c r="A20" s="2"/>
      <c r="B20" s="108" t="s">
        <v>27</v>
      </c>
      <c r="C20" s="109" t="s">
        <v>63</v>
      </c>
      <c r="D20" s="109" t="s">
        <v>30</v>
      </c>
      <c r="E20" s="110" t="s">
        <v>28</v>
      </c>
      <c r="F20" s="110" t="s">
        <v>29</v>
      </c>
      <c r="G20" s="109" t="s">
        <v>31</v>
      </c>
      <c r="H20" s="109" t="s">
        <v>32</v>
      </c>
      <c r="I20" s="109" t="s">
        <v>64</v>
      </c>
      <c r="J20" s="111" t="s">
        <v>0</v>
      </c>
      <c r="K20" s="135" t="s">
        <v>84</v>
      </c>
    </row>
    <row r="21" spans="1:11" ht="38.25">
      <c r="A21" s="2"/>
      <c r="B21" s="19">
        <v>1</v>
      </c>
      <c r="C21" s="20" t="s">
        <v>121</v>
      </c>
      <c r="D21" s="20" t="s">
        <v>122</v>
      </c>
      <c r="E21" s="21" t="s">
        <v>123</v>
      </c>
      <c r="F21" s="101" t="s">
        <v>124</v>
      </c>
      <c r="G21" s="22">
        <v>34454</v>
      </c>
      <c r="H21" s="22">
        <v>38022</v>
      </c>
      <c r="I21" s="23">
        <f t="shared" ref="I21:I22" si="0">(G21-H21)/365</f>
        <v>-9.7753424657534254</v>
      </c>
      <c r="J21" s="24">
        <v>289</v>
      </c>
      <c r="K21" s="137"/>
    </row>
    <row r="22" spans="1:11" ht="26.25" thickBot="1">
      <c r="A22" s="2"/>
      <c r="B22" s="138">
        <v>2</v>
      </c>
      <c r="C22" s="60" t="s">
        <v>125</v>
      </c>
      <c r="D22" s="60" t="s">
        <v>126</v>
      </c>
      <c r="E22" s="139" t="s">
        <v>127</v>
      </c>
      <c r="F22" s="140" t="s">
        <v>128</v>
      </c>
      <c r="G22" s="141">
        <v>38139</v>
      </c>
      <c r="H22" s="142">
        <v>39020</v>
      </c>
      <c r="I22" s="143">
        <f t="shared" si="0"/>
        <v>-2.4136986301369863</v>
      </c>
      <c r="J22" s="144">
        <v>290</v>
      </c>
      <c r="K22" s="145"/>
    </row>
    <row r="23" spans="1:11" ht="14.45" customHeight="1">
      <c r="A23" s="2"/>
      <c r="B23" s="2"/>
      <c r="C23" s="2"/>
      <c r="D23" s="2"/>
      <c r="E23" s="2"/>
      <c r="F23" s="2"/>
      <c r="G23" s="2"/>
      <c r="H23" s="359" t="s">
        <v>35</v>
      </c>
      <c r="I23" s="357">
        <f>SUM(I21:I22)</f>
        <v>-12.189041095890412</v>
      </c>
      <c r="J23" s="351" t="s">
        <v>112</v>
      </c>
      <c r="K23" s="353" t="s">
        <v>81</v>
      </c>
    </row>
    <row r="24" spans="1:11" ht="15" customHeight="1" thickBot="1">
      <c r="A24" s="2"/>
      <c r="B24" s="2"/>
      <c r="C24" s="2"/>
      <c r="D24" s="2"/>
      <c r="E24" s="2"/>
      <c r="F24" s="2"/>
      <c r="G24" s="2"/>
      <c r="H24" s="360"/>
      <c r="I24" s="358"/>
      <c r="J24" s="352"/>
      <c r="K24" s="354"/>
    </row>
    <row r="25" spans="1:11" ht="13.5" thickBot="1">
      <c r="A25" s="2"/>
      <c r="B25" s="2"/>
      <c r="C25" s="2"/>
      <c r="D25" s="2"/>
      <c r="E25" s="2"/>
      <c r="F25" s="2"/>
      <c r="G25" s="2"/>
      <c r="H25" s="2"/>
      <c r="I25" s="2"/>
      <c r="J25" s="2"/>
      <c r="K25" s="2"/>
    </row>
    <row r="26" spans="1:11">
      <c r="A26" s="2"/>
      <c r="B26" s="361" t="s">
        <v>212</v>
      </c>
      <c r="C26" s="362"/>
      <c r="D26" s="362"/>
      <c r="E26" s="362"/>
      <c r="F26" s="362"/>
      <c r="G26" s="362"/>
      <c r="H26" s="362"/>
      <c r="I26" s="362"/>
      <c r="J26" s="362"/>
      <c r="K26" s="363"/>
    </row>
    <row r="27" spans="1:11" ht="56.1" customHeight="1">
      <c r="A27" s="2"/>
      <c r="B27" s="108" t="s">
        <v>27</v>
      </c>
      <c r="C27" s="109" t="s">
        <v>63</v>
      </c>
      <c r="D27" s="109" t="s">
        <v>30</v>
      </c>
      <c r="E27" s="110" t="s">
        <v>28</v>
      </c>
      <c r="F27" s="110" t="s">
        <v>29</v>
      </c>
      <c r="G27" s="109" t="s">
        <v>31</v>
      </c>
      <c r="H27" s="109" t="s">
        <v>32</v>
      </c>
      <c r="I27" s="109" t="s">
        <v>64</v>
      </c>
      <c r="J27" s="111" t="s">
        <v>0</v>
      </c>
      <c r="K27" s="135" t="s">
        <v>84</v>
      </c>
    </row>
    <row r="28" spans="1:11" ht="38.25">
      <c r="A28" s="2"/>
      <c r="B28" s="19">
        <v>1</v>
      </c>
      <c r="C28" s="20" t="s">
        <v>125</v>
      </c>
      <c r="D28" s="20" t="s">
        <v>122</v>
      </c>
      <c r="E28" s="21" t="s">
        <v>123</v>
      </c>
      <c r="F28" s="101" t="s">
        <v>124</v>
      </c>
      <c r="G28" s="22">
        <v>34454</v>
      </c>
      <c r="H28" s="22">
        <v>38022</v>
      </c>
      <c r="I28" s="23">
        <f t="shared" ref="I28:I31" si="1">(G28-H28)/365</f>
        <v>-9.7753424657534254</v>
      </c>
      <c r="J28" s="24">
        <v>289</v>
      </c>
      <c r="K28" s="146"/>
    </row>
    <row r="29" spans="1:11" ht="76.5">
      <c r="A29" s="2"/>
      <c r="B29" s="19">
        <v>2</v>
      </c>
      <c r="C29" s="20" t="s">
        <v>129</v>
      </c>
      <c r="D29" s="20" t="s">
        <v>130</v>
      </c>
      <c r="E29" s="21" t="s">
        <v>75</v>
      </c>
      <c r="F29" s="101" t="s">
        <v>131</v>
      </c>
      <c r="G29" s="25">
        <v>41091</v>
      </c>
      <c r="H29" s="22">
        <v>41631</v>
      </c>
      <c r="I29" s="23">
        <f t="shared" si="1"/>
        <v>-1.4794520547945205</v>
      </c>
      <c r="J29" s="24">
        <v>291</v>
      </c>
      <c r="K29" s="146"/>
    </row>
    <row r="30" spans="1:11" ht="54" customHeight="1">
      <c r="A30" s="2"/>
      <c r="B30" s="62">
        <v>3</v>
      </c>
      <c r="C30" s="105" t="s">
        <v>129</v>
      </c>
      <c r="D30" s="105" t="s">
        <v>100</v>
      </c>
      <c r="E30" s="56" t="s">
        <v>75</v>
      </c>
      <c r="F30" s="102" t="s">
        <v>132</v>
      </c>
      <c r="G30" s="22">
        <v>42086</v>
      </c>
      <c r="H30" s="25">
        <v>42260</v>
      </c>
      <c r="I30" s="247">
        <f t="shared" si="1"/>
        <v>-0.47671232876712327</v>
      </c>
      <c r="J30" s="24">
        <v>292</v>
      </c>
      <c r="K30" s="158" t="s">
        <v>264</v>
      </c>
    </row>
    <row r="31" spans="1:11" ht="90" thickBot="1">
      <c r="A31" s="2"/>
      <c r="B31" s="138">
        <v>4</v>
      </c>
      <c r="C31" s="60" t="s">
        <v>129</v>
      </c>
      <c r="D31" s="60" t="s">
        <v>133</v>
      </c>
      <c r="E31" s="60" t="s">
        <v>75</v>
      </c>
      <c r="F31" s="140" t="s">
        <v>134</v>
      </c>
      <c r="G31" s="30">
        <v>42261</v>
      </c>
      <c r="H31" s="59">
        <v>42441</v>
      </c>
      <c r="I31" s="248">
        <f t="shared" si="1"/>
        <v>-0.49315068493150682</v>
      </c>
      <c r="J31" s="164">
        <v>293</v>
      </c>
      <c r="K31" s="159"/>
    </row>
    <row r="32" spans="1:11" ht="15" customHeight="1">
      <c r="A32" s="2"/>
      <c r="B32" s="2"/>
      <c r="C32" s="2"/>
      <c r="D32" s="2"/>
      <c r="E32" s="2"/>
      <c r="F32" s="2"/>
      <c r="G32" s="2"/>
      <c r="H32" s="359" t="s">
        <v>35</v>
      </c>
      <c r="I32" s="357">
        <f>SUM(I28:I31)</f>
        <v>-12.224657534246576</v>
      </c>
      <c r="J32" s="351" t="s">
        <v>112</v>
      </c>
      <c r="K32" s="353" t="s">
        <v>81</v>
      </c>
    </row>
    <row r="33" spans="1:11" ht="13.5" customHeight="1" thickBot="1">
      <c r="A33" s="2"/>
      <c r="B33" s="2"/>
      <c r="C33" s="2"/>
      <c r="D33" s="2"/>
      <c r="E33" s="2"/>
      <c r="F33" s="2"/>
      <c r="G33" s="2"/>
      <c r="H33" s="360"/>
      <c r="I33" s="358"/>
      <c r="J33" s="352"/>
      <c r="K33" s="354"/>
    </row>
    <row r="34" spans="1:11" hidden="1"/>
    <row r="35" spans="1:11" hidden="1"/>
    <row r="36" spans="1:11" hidden="1"/>
    <row r="37" spans="1:11" hidden="1"/>
    <row r="38" spans="1:11" hidden="1"/>
    <row r="39" spans="1:11" hidden="1"/>
    <row r="40" spans="1:11" hidden="1"/>
    <row r="41" spans="1:11" hidden="1"/>
    <row r="42" spans="1:11" hidden="1"/>
    <row r="43" spans="1:11" hidden="1"/>
    <row r="44" spans="1:11" hidden="1"/>
    <row r="45" spans="1:11" hidden="1"/>
    <row r="46" spans="1:11" hidden="1"/>
    <row r="47" spans="1:11" hidden="1"/>
    <row r="48" spans="1:11"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sheetData>
  <mergeCells count="33">
    <mergeCell ref="D8:F8"/>
    <mergeCell ref="B8:C8"/>
    <mergeCell ref="G8:I8"/>
    <mergeCell ref="D15:F15"/>
    <mergeCell ref="D9:F9"/>
    <mergeCell ref="B13:K13"/>
    <mergeCell ref="D14:F14"/>
    <mergeCell ref="B14:C14"/>
    <mergeCell ref="G9:I9"/>
    <mergeCell ref="B2:K2"/>
    <mergeCell ref="B9:C9"/>
    <mergeCell ref="B15:C15"/>
    <mergeCell ref="B26:K26"/>
    <mergeCell ref="H23:H24"/>
    <mergeCell ref="I23:I24"/>
    <mergeCell ref="B19:K19"/>
    <mergeCell ref="J16:J17"/>
    <mergeCell ref="K16:K17"/>
    <mergeCell ref="J10:J11"/>
    <mergeCell ref="K10:K11"/>
    <mergeCell ref="B3:D3"/>
    <mergeCell ref="B4:D4"/>
    <mergeCell ref="E3:K3"/>
    <mergeCell ref="E4:K4"/>
    <mergeCell ref="B7:K7"/>
    <mergeCell ref="J32:J33"/>
    <mergeCell ref="K32:K33"/>
    <mergeCell ref="J23:J24"/>
    <mergeCell ref="K23:K24"/>
    <mergeCell ref="G14:I14"/>
    <mergeCell ref="G15:I15"/>
    <mergeCell ref="I32:I33"/>
    <mergeCell ref="H32:H33"/>
  </mergeCells>
  <pageMargins left="0.7" right="0.7" top="0.75" bottom="0.75" header="0.3" footer="0.3"/>
  <pageSetup orientation="portrait" verticalDpi="30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XFC88"/>
  <sheetViews>
    <sheetView zoomScale="85" zoomScaleNormal="85" zoomScalePageLayoutView="85" workbookViewId="0"/>
  </sheetViews>
  <sheetFormatPr baseColWidth="10" defaultColWidth="0" defaultRowHeight="12.75" zeroHeight="1"/>
  <cols>
    <col min="1" max="1" width="3.140625" style="1" customWidth="1"/>
    <col min="2" max="2" width="14.7109375" style="152" customWidth="1"/>
    <col min="3" max="3" width="20.7109375" style="152" customWidth="1"/>
    <col min="4" max="4" width="19.28515625" style="152" customWidth="1"/>
    <col min="5" max="6" width="30" style="152" customWidth="1"/>
    <col min="7" max="10" width="14.7109375" style="152" customWidth="1"/>
    <col min="11" max="11" width="23.5703125" style="152" customWidth="1"/>
    <col min="12" max="12" width="33.28515625" style="152" hidden="1" customWidth="1"/>
    <col min="13" max="16383" width="10.85546875" style="152" hidden="1"/>
    <col min="16384" max="16384" width="6.85546875" style="152" hidden="1" customWidth="1"/>
  </cols>
  <sheetData>
    <row r="1" spans="1:11"/>
    <row r="2" spans="1:11" ht="13.5" thickBot="1">
      <c r="A2" s="152"/>
    </row>
    <row r="3" spans="1:11" s="53" customFormat="1" ht="15.75" customHeight="1">
      <c r="A3" s="152"/>
      <c r="B3" s="387" t="s">
        <v>21</v>
      </c>
      <c r="C3" s="388"/>
      <c r="D3" s="388"/>
      <c r="E3" s="389" t="s">
        <v>138</v>
      </c>
      <c r="F3" s="390"/>
      <c r="G3" s="390"/>
      <c r="H3" s="390"/>
      <c r="I3" s="390"/>
      <c r="J3" s="390"/>
      <c r="K3" s="391"/>
    </row>
    <row r="4" spans="1:11" s="53" customFormat="1" ht="15.75" customHeight="1" thickBot="1">
      <c r="A4" s="152"/>
      <c r="B4" s="392" t="s">
        <v>22</v>
      </c>
      <c r="C4" s="393"/>
      <c r="D4" s="393"/>
      <c r="E4" s="375" t="s">
        <v>139</v>
      </c>
      <c r="F4" s="376"/>
      <c r="G4" s="376"/>
      <c r="H4" s="376"/>
      <c r="I4" s="376"/>
      <c r="J4" s="394"/>
      <c r="K4" s="377"/>
    </row>
    <row r="5" spans="1:11" s="53" customFormat="1">
      <c r="A5" s="1"/>
      <c r="B5" s="152"/>
      <c r="C5" s="152"/>
      <c r="D5" s="152"/>
      <c r="E5" s="152"/>
      <c r="F5" s="152"/>
      <c r="G5" s="152"/>
      <c r="H5" s="152"/>
      <c r="I5" s="152"/>
      <c r="J5" s="152"/>
      <c r="K5" s="152"/>
    </row>
    <row r="6" spans="1:11" s="53" customFormat="1" ht="13.5" thickBot="1">
      <c r="A6" s="152"/>
      <c r="B6" s="152"/>
      <c r="C6" s="152"/>
      <c r="D6" s="152"/>
      <c r="E6" s="152"/>
      <c r="F6" s="152"/>
      <c r="G6" s="152"/>
      <c r="H6" s="152"/>
      <c r="I6" s="152"/>
      <c r="J6" s="152"/>
      <c r="K6" s="152"/>
    </row>
    <row r="7" spans="1:11" s="53" customFormat="1" ht="15" customHeight="1">
      <c r="A7" s="152"/>
      <c r="B7" s="361" t="s">
        <v>61</v>
      </c>
      <c r="C7" s="362"/>
      <c r="D7" s="362"/>
      <c r="E7" s="362"/>
      <c r="F7" s="362"/>
      <c r="G7" s="362"/>
      <c r="H7" s="362"/>
      <c r="I7" s="362"/>
      <c r="J7" s="362"/>
      <c r="K7" s="363"/>
    </row>
    <row r="8" spans="1:11" s="53" customFormat="1" ht="36" customHeight="1">
      <c r="A8" s="152"/>
      <c r="B8" s="395" t="s">
        <v>23</v>
      </c>
      <c r="C8" s="396"/>
      <c r="D8" s="327" t="s">
        <v>24</v>
      </c>
      <c r="E8" s="327"/>
      <c r="F8" s="327"/>
      <c r="G8" s="334" t="s">
        <v>25</v>
      </c>
      <c r="H8" s="334"/>
      <c r="I8" s="400" t="s">
        <v>248</v>
      </c>
      <c r="J8" s="401"/>
      <c r="K8" s="204" t="s">
        <v>84</v>
      </c>
    </row>
    <row r="9" spans="1:11" s="47" customFormat="1" ht="14.45" customHeight="1" thickBot="1">
      <c r="A9" s="2"/>
      <c r="B9" s="397" t="s">
        <v>140</v>
      </c>
      <c r="C9" s="398"/>
      <c r="D9" s="386" t="s">
        <v>141</v>
      </c>
      <c r="E9" s="386"/>
      <c r="F9" s="386"/>
      <c r="G9" s="386" t="s">
        <v>142</v>
      </c>
      <c r="H9" s="386"/>
      <c r="I9" s="399">
        <v>295</v>
      </c>
      <c r="J9" s="398"/>
      <c r="K9" s="136"/>
    </row>
    <row r="10" spans="1:11" s="47" customFormat="1" ht="14.45" customHeight="1">
      <c r="A10" s="2"/>
      <c r="B10" s="8"/>
      <c r="C10" s="8"/>
      <c r="D10" s="8"/>
      <c r="E10" s="8"/>
      <c r="F10" s="8"/>
      <c r="G10" s="8"/>
      <c r="H10" s="8"/>
      <c r="I10" s="380" t="s">
        <v>112</v>
      </c>
      <c r="J10" s="381"/>
      <c r="K10" s="384" t="s">
        <v>81</v>
      </c>
    </row>
    <row r="11" spans="1:11" s="47" customFormat="1" ht="14.45" customHeight="1">
      <c r="A11" s="2"/>
      <c r="B11" s="8"/>
      <c r="C11" s="8"/>
      <c r="D11" s="8"/>
      <c r="E11" s="8"/>
      <c r="F11" s="8"/>
      <c r="G11" s="8"/>
      <c r="H11" s="8"/>
      <c r="I11" s="382"/>
      <c r="J11" s="383"/>
      <c r="K11" s="385"/>
    </row>
    <row r="12" spans="1:11" ht="13.5" thickBot="1">
      <c r="A12" s="152"/>
      <c r="B12" s="2"/>
      <c r="C12" s="2"/>
      <c r="D12" s="2"/>
      <c r="E12" s="2"/>
      <c r="F12" s="2"/>
      <c r="G12" s="2"/>
      <c r="H12" s="2"/>
      <c r="I12" s="2"/>
      <c r="J12" s="2"/>
      <c r="K12" s="2"/>
    </row>
    <row r="13" spans="1:11" s="53" customFormat="1" ht="18" customHeight="1" thickBot="1">
      <c r="A13" s="152"/>
      <c r="B13" s="404" t="s">
        <v>220</v>
      </c>
      <c r="C13" s="405"/>
      <c r="D13" s="405"/>
      <c r="E13" s="405"/>
      <c r="F13" s="405"/>
      <c r="G13" s="405"/>
      <c r="H13" s="405"/>
      <c r="I13" s="405"/>
      <c r="J13" s="405"/>
      <c r="K13" s="406"/>
    </row>
    <row r="14" spans="1:11" s="53" customFormat="1" ht="41.25" customHeight="1">
      <c r="A14" s="152"/>
      <c r="B14" s="201" t="s">
        <v>27</v>
      </c>
      <c r="C14" s="202" t="s">
        <v>63</v>
      </c>
      <c r="D14" s="202" t="s">
        <v>30</v>
      </c>
      <c r="E14" s="197" t="s">
        <v>28</v>
      </c>
      <c r="F14" s="197" t="s">
        <v>29</v>
      </c>
      <c r="G14" s="202" t="s">
        <v>31</v>
      </c>
      <c r="H14" s="202" t="s">
        <v>32</v>
      </c>
      <c r="I14" s="202" t="s">
        <v>64</v>
      </c>
      <c r="J14" s="198" t="s">
        <v>0</v>
      </c>
      <c r="K14" s="207" t="s">
        <v>84</v>
      </c>
    </row>
    <row r="15" spans="1:11" s="53" customFormat="1" ht="115.5" thickBot="1">
      <c r="A15" s="152"/>
      <c r="B15" s="174">
        <v>1</v>
      </c>
      <c r="C15" s="175" t="s">
        <v>125</v>
      </c>
      <c r="D15" s="175" t="s">
        <v>87</v>
      </c>
      <c r="E15" s="176" t="s">
        <v>143</v>
      </c>
      <c r="F15" s="176" t="s">
        <v>144</v>
      </c>
      <c r="G15" s="177">
        <v>36458</v>
      </c>
      <c r="H15" s="177">
        <v>42577</v>
      </c>
      <c r="I15" s="178">
        <f>(G15-H15)/365</f>
        <v>-16.764383561643836</v>
      </c>
      <c r="J15" s="179">
        <v>294</v>
      </c>
      <c r="K15" s="180"/>
    </row>
    <row r="16" spans="1:11" s="53" customFormat="1">
      <c r="A16" s="152"/>
      <c r="B16" s="2"/>
      <c r="C16" s="2"/>
      <c r="D16" s="2"/>
      <c r="E16" s="2"/>
      <c r="F16" s="152"/>
      <c r="G16" s="152"/>
      <c r="H16" s="359" t="s">
        <v>35</v>
      </c>
      <c r="I16" s="357">
        <f>SUM(I15:I15)</f>
        <v>-16.764383561643836</v>
      </c>
      <c r="J16" s="402" t="s">
        <v>112</v>
      </c>
      <c r="K16" s="353" t="s">
        <v>81</v>
      </c>
    </row>
    <row r="17" spans="1:11" s="53" customFormat="1" ht="13.5" thickBot="1">
      <c r="A17" s="152"/>
      <c r="B17" s="2"/>
      <c r="C17" s="2"/>
      <c r="D17" s="2"/>
      <c r="E17" s="2"/>
      <c r="F17" s="152"/>
      <c r="G17" s="152"/>
      <c r="H17" s="360"/>
      <c r="I17" s="358"/>
      <c r="J17" s="403"/>
      <c r="K17" s="354"/>
    </row>
    <row r="18" spans="1:11" s="53" customFormat="1" ht="13.5" thickBot="1">
      <c r="A18" s="152"/>
      <c r="B18" s="153"/>
      <c r="C18" s="2"/>
      <c r="D18" s="2"/>
      <c r="E18" s="2"/>
      <c r="F18" s="2"/>
      <c r="G18" s="2"/>
      <c r="H18" s="2"/>
      <c r="I18" s="2"/>
      <c r="J18" s="2"/>
      <c r="K18" s="2"/>
    </row>
    <row r="19" spans="1:11" s="53" customFormat="1" ht="29.45" customHeight="1" thickBot="1">
      <c r="A19" s="152"/>
      <c r="B19" s="407" t="s">
        <v>219</v>
      </c>
      <c r="C19" s="408"/>
      <c r="D19" s="408"/>
      <c r="E19" s="408"/>
      <c r="F19" s="408"/>
      <c r="G19" s="408"/>
      <c r="H19" s="408"/>
      <c r="I19" s="408"/>
      <c r="J19" s="408"/>
      <c r="K19" s="409"/>
    </row>
    <row r="20" spans="1:11" s="53" customFormat="1" ht="37.5" customHeight="1">
      <c r="A20" s="152"/>
      <c r="B20" s="201" t="s">
        <v>27</v>
      </c>
      <c r="C20" s="202" t="s">
        <v>63</v>
      </c>
      <c r="D20" s="202" t="s">
        <v>30</v>
      </c>
      <c r="E20" s="197" t="s">
        <v>28</v>
      </c>
      <c r="F20" s="197" t="s">
        <v>29</v>
      </c>
      <c r="G20" s="202" t="s">
        <v>31</v>
      </c>
      <c r="H20" s="202" t="s">
        <v>32</v>
      </c>
      <c r="I20" s="202" t="s">
        <v>64</v>
      </c>
      <c r="J20" s="198" t="s">
        <v>0</v>
      </c>
      <c r="K20" s="207" t="s">
        <v>84</v>
      </c>
    </row>
    <row r="21" spans="1:11" s="53" customFormat="1" ht="115.5" thickBot="1">
      <c r="A21" s="152"/>
      <c r="B21" s="174">
        <v>1</v>
      </c>
      <c r="C21" s="175" t="s">
        <v>125</v>
      </c>
      <c r="D21" s="175" t="s">
        <v>87</v>
      </c>
      <c r="E21" s="176" t="s">
        <v>143</v>
      </c>
      <c r="F21" s="176" t="s">
        <v>144</v>
      </c>
      <c r="G21" s="177">
        <v>36458</v>
      </c>
      <c r="H21" s="177">
        <v>42577</v>
      </c>
      <c r="I21" s="178">
        <f t="shared" ref="I21" si="0">(G21-H21)/365</f>
        <v>-16.764383561643836</v>
      </c>
      <c r="J21" s="179">
        <v>294</v>
      </c>
      <c r="K21" s="180"/>
    </row>
    <row r="22" spans="1:11" s="53" customFormat="1" ht="15" customHeight="1">
      <c r="A22" s="152"/>
      <c r="B22" s="2"/>
      <c r="C22" s="2"/>
      <c r="D22" s="2"/>
      <c r="E22" s="2"/>
      <c r="F22" s="152"/>
      <c r="G22" s="152"/>
      <c r="H22" s="359" t="s">
        <v>35</v>
      </c>
      <c r="I22" s="357">
        <f>SUM(I21:I21)</f>
        <v>-16.764383561643836</v>
      </c>
      <c r="J22" s="402" t="s">
        <v>112</v>
      </c>
      <c r="K22" s="353" t="s">
        <v>81</v>
      </c>
    </row>
    <row r="23" spans="1:11" s="53" customFormat="1" ht="13.5" thickBot="1">
      <c r="A23" s="152"/>
      <c r="B23" s="2"/>
      <c r="C23" s="2"/>
      <c r="D23" s="2"/>
      <c r="E23" s="2"/>
      <c r="F23" s="152"/>
      <c r="G23" s="152"/>
      <c r="H23" s="360"/>
      <c r="I23" s="358"/>
      <c r="J23" s="403"/>
      <c r="K23" s="354"/>
    </row>
    <row r="24" spans="1:11">
      <c r="A24" s="152"/>
      <c r="B24" s="2"/>
      <c r="C24" s="2"/>
      <c r="D24" s="2"/>
      <c r="E24" s="2"/>
      <c r="F24" s="2"/>
      <c r="G24" s="2"/>
      <c r="H24" s="2"/>
      <c r="I24" s="2"/>
      <c r="J24" s="2"/>
      <c r="K24" s="2"/>
    </row>
    <row r="25" spans="1:11" ht="39" hidden="1" customHeight="1">
      <c r="A25" s="152"/>
      <c r="B25" s="154"/>
      <c r="C25" s="154"/>
      <c r="D25" s="154"/>
      <c r="E25" s="154"/>
      <c r="F25" s="154"/>
      <c r="G25" s="154"/>
      <c r="H25" s="154"/>
      <c r="I25" s="154"/>
      <c r="J25" s="154"/>
      <c r="K25" s="154"/>
    </row>
    <row r="26" spans="1:11" hidden="1">
      <c r="A26" s="152"/>
      <c r="B26" s="2"/>
      <c r="C26" s="2"/>
      <c r="D26" s="2"/>
      <c r="E26" s="2"/>
      <c r="F26" s="2"/>
      <c r="G26" s="2"/>
      <c r="H26" s="2"/>
      <c r="I26" s="2"/>
      <c r="J26" s="2"/>
      <c r="K26" s="2"/>
    </row>
    <row r="27" spans="1:11" hidden="1">
      <c r="A27" s="152"/>
      <c r="B27" s="2"/>
      <c r="C27" s="2"/>
      <c r="D27" s="2"/>
      <c r="E27" s="2"/>
      <c r="F27" s="2"/>
      <c r="G27" s="2"/>
      <c r="H27" s="2"/>
      <c r="I27" s="2"/>
      <c r="J27" s="2"/>
      <c r="K27" s="2"/>
    </row>
    <row r="28" spans="1:11" hidden="1">
      <c r="A28" s="152"/>
      <c r="B28" s="2"/>
      <c r="C28" s="2"/>
      <c r="D28" s="2"/>
      <c r="E28" s="2"/>
      <c r="F28" s="2"/>
      <c r="G28" s="2"/>
      <c r="H28" s="2"/>
      <c r="I28" s="2"/>
      <c r="J28" s="2"/>
      <c r="K28" s="2"/>
    </row>
    <row r="29" spans="1:11" hidden="1">
      <c r="A29" s="152"/>
      <c r="B29" s="2"/>
      <c r="C29" s="2"/>
      <c r="D29" s="2"/>
      <c r="E29" s="2"/>
      <c r="F29" s="2"/>
      <c r="G29" s="2"/>
      <c r="H29" s="2"/>
      <c r="I29" s="2"/>
      <c r="J29" s="2"/>
      <c r="K29" s="2"/>
    </row>
    <row r="30" spans="1:11" hidden="1">
      <c r="A30" s="152"/>
      <c r="B30" s="2"/>
      <c r="C30" s="2"/>
      <c r="D30" s="2"/>
      <c r="E30" s="2"/>
      <c r="F30" s="2"/>
      <c r="G30" s="2"/>
      <c r="H30" s="2"/>
      <c r="I30" s="2"/>
      <c r="J30" s="2"/>
      <c r="K30" s="2"/>
    </row>
    <row r="31" spans="1:11" hidden="1">
      <c r="A31" s="152"/>
      <c r="B31" s="2"/>
      <c r="C31" s="2"/>
      <c r="D31" s="2"/>
      <c r="E31" s="2"/>
      <c r="F31" s="2"/>
      <c r="G31" s="2"/>
      <c r="H31" s="2"/>
      <c r="I31" s="2"/>
      <c r="J31" s="2"/>
      <c r="K31" s="2"/>
    </row>
    <row r="32" spans="1:11" hidden="1">
      <c r="A32" s="152"/>
      <c r="B32" s="2"/>
      <c r="C32" s="2"/>
      <c r="D32" s="2"/>
      <c r="E32" s="2"/>
      <c r="F32" s="2"/>
      <c r="G32" s="2"/>
      <c r="H32" s="2"/>
      <c r="I32" s="2"/>
      <c r="J32" s="2"/>
      <c r="K32" s="2"/>
    </row>
    <row r="33" spans="1:11" hidden="1">
      <c r="A33" s="152"/>
      <c r="B33" s="2"/>
      <c r="C33" s="2"/>
      <c r="D33" s="2"/>
      <c r="E33" s="2"/>
      <c r="F33" s="2"/>
      <c r="G33" s="2"/>
      <c r="H33" s="2"/>
      <c r="I33" s="2"/>
      <c r="J33" s="2"/>
      <c r="K33" s="2"/>
    </row>
    <row r="34" spans="1:11" hidden="1">
      <c r="A34" s="152"/>
      <c r="B34" s="2"/>
      <c r="C34" s="2"/>
      <c r="D34" s="2"/>
      <c r="E34" s="2"/>
      <c r="F34" s="2"/>
      <c r="G34" s="2"/>
      <c r="H34" s="2"/>
      <c r="I34" s="2"/>
      <c r="J34" s="2"/>
      <c r="K34" s="2"/>
    </row>
    <row r="35" spans="1:11" hidden="1">
      <c r="A35" s="152"/>
      <c r="B35" s="2"/>
      <c r="C35" s="2"/>
      <c r="D35" s="2"/>
      <c r="E35" s="2"/>
      <c r="F35" s="2"/>
      <c r="G35" s="2"/>
      <c r="H35" s="2"/>
      <c r="I35" s="2"/>
      <c r="J35" s="2"/>
      <c r="K35" s="2"/>
    </row>
    <row r="36" spans="1:11" hidden="1">
      <c r="A36" s="152"/>
      <c r="B36" s="2"/>
      <c r="C36" s="2"/>
      <c r="D36" s="2"/>
      <c r="E36" s="2"/>
      <c r="F36" s="2"/>
      <c r="G36" s="2"/>
      <c r="H36" s="2"/>
      <c r="I36" s="2"/>
      <c r="J36" s="2"/>
      <c r="K36" s="2"/>
    </row>
    <row r="37" spans="1:11" hidden="1">
      <c r="A37" s="152"/>
      <c r="B37" s="2"/>
      <c r="C37" s="2"/>
      <c r="D37" s="2"/>
      <c r="E37" s="2"/>
      <c r="F37" s="2"/>
      <c r="G37" s="2"/>
      <c r="H37" s="2"/>
      <c r="I37" s="2"/>
      <c r="J37" s="2"/>
      <c r="K37" s="2"/>
    </row>
    <row r="38" spans="1:11" hidden="1">
      <c r="A38" s="152"/>
      <c r="B38" s="2"/>
      <c r="C38" s="2"/>
      <c r="D38" s="2"/>
      <c r="E38" s="2"/>
      <c r="F38" s="2"/>
      <c r="G38" s="2"/>
      <c r="H38" s="2"/>
      <c r="I38" s="2"/>
      <c r="J38" s="2"/>
      <c r="K38" s="2"/>
    </row>
    <row r="39" spans="1:11" hidden="1">
      <c r="A39" s="152"/>
      <c r="B39" s="2"/>
      <c r="C39" s="2"/>
      <c r="D39" s="2"/>
      <c r="E39" s="2"/>
      <c r="F39" s="2"/>
      <c r="G39" s="2"/>
      <c r="H39" s="2"/>
      <c r="I39" s="2"/>
      <c r="J39" s="2"/>
      <c r="K39" s="2"/>
    </row>
    <row r="40" spans="1:11" hidden="1">
      <c r="A40" s="152"/>
      <c r="B40" s="2"/>
      <c r="C40" s="2"/>
      <c r="D40" s="2"/>
      <c r="E40" s="2"/>
      <c r="F40" s="2"/>
      <c r="G40" s="2"/>
      <c r="H40" s="2"/>
      <c r="I40" s="2"/>
      <c r="J40" s="2"/>
      <c r="K40" s="2"/>
    </row>
    <row r="41" spans="1:11" hidden="1">
      <c r="A41" s="152"/>
      <c r="B41" s="2"/>
      <c r="C41" s="2"/>
      <c r="D41" s="2"/>
      <c r="E41" s="2"/>
      <c r="F41" s="2"/>
      <c r="G41" s="2"/>
      <c r="H41" s="2"/>
      <c r="I41" s="2"/>
      <c r="J41" s="2"/>
      <c r="K41" s="2"/>
    </row>
    <row r="42" spans="1:11" hidden="1">
      <c r="A42" s="152"/>
      <c r="B42" s="2"/>
      <c r="C42" s="2"/>
      <c r="D42" s="2"/>
      <c r="E42" s="2"/>
      <c r="F42" s="2"/>
      <c r="G42" s="2"/>
      <c r="H42" s="2"/>
      <c r="I42" s="2"/>
      <c r="J42" s="2"/>
      <c r="K42" s="2"/>
    </row>
    <row r="43" spans="1:11" hidden="1">
      <c r="A43" s="152"/>
      <c r="B43" s="2"/>
      <c r="C43" s="2"/>
      <c r="D43" s="2"/>
      <c r="E43" s="2"/>
      <c r="F43" s="2"/>
      <c r="G43" s="2"/>
      <c r="H43" s="2"/>
      <c r="I43" s="2"/>
      <c r="J43" s="2"/>
      <c r="K43" s="2"/>
    </row>
    <row r="44" spans="1:11" hidden="1">
      <c r="A44" s="152"/>
      <c r="B44" s="2"/>
      <c r="C44" s="2"/>
      <c r="D44" s="2"/>
      <c r="E44" s="2"/>
      <c r="F44" s="2"/>
      <c r="G44" s="2"/>
      <c r="H44" s="2"/>
      <c r="I44" s="2"/>
      <c r="J44" s="2"/>
      <c r="K44" s="2"/>
    </row>
    <row r="45" spans="1:11" hidden="1">
      <c r="A45" s="152"/>
      <c r="B45" s="2"/>
      <c r="C45" s="2"/>
      <c r="D45" s="2"/>
      <c r="E45" s="2"/>
      <c r="F45" s="2"/>
      <c r="G45" s="2"/>
      <c r="H45" s="2"/>
      <c r="I45" s="2"/>
      <c r="J45" s="2"/>
      <c r="K45" s="2"/>
    </row>
    <row r="46" spans="1:11" hidden="1">
      <c r="A46" s="152"/>
      <c r="B46" s="2"/>
      <c r="C46" s="2"/>
      <c r="D46" s="2"/>
      <c r="E46" s="2"/>
      <c r="F46" s="2"/>
      <c r="G46" s="2"/>
      <c r="H46" s="2"/>
      <c r="I46" s="2"/>
      <c r="J46" s="2"/>
      <c r="K46" s="2"/>
    </row>
    <row r="47" spans="1:11" hidden="1">
      <c r="A47" s="152"/>
      <c r="B47" s="2"/>
      <c r="C47" s="2"/>
      <c r="D47" s="2"/>
      <c r="E47" s="2"/>
      <c r="F47" s="2"/>
      <c r="G47" s="2"/>
      <c r="H47" s="2"/>
      <c r="I47" s="2"/>
      <c r="J47" s="2"/>
      <c r="K47" s="2"/>
    </row>
    <row r="48" spans="1:11" hidden="1">
      <c r="A48" s="152"/>
      <c r="B48" s="2"/>
      <c r="C48" s="2"/>
      <c r="D48" s="2"/>
      <c r="E48" s="2"/>
      <c r="F48" s="2"/>
      <c r="G48" s="2"/>
      <c r="H48" s="2"/>
      <c r="I48" s="2"/>
      <c r="J48" s="2"/>
      <c r="K48" s="2"/>
    </row>
    <row r="49" spans="1:11" hidden="1">
      <c r="A49" s="152"/>
      <c r="B49" s="2"/>
      <c r="C49" s="2"/>
      <c r="D49" s="2"/>
      <c r="E49" s="2"/>
      <c r="F49" s="2"/>
      <c r="G49" s="2"/>
      <c r="H49" s="2"/>
      <c r="I49" s="2"/>
      <c r="J49" s="2"/>
      <c r="K49" s="2"/>
    </row>
    <row r="50" spans="1:11" hidden="1">
      <c r="A50" s="152"/>
      <c r="B50" s="2"/>
      <c r="C50" s="2"/>
      <c r="D50" s="2"/>
      <c r="E50" s="2"/>
      <c r="F50" s="2"/>
      <c r="G50" s="2"/>
      <c r="H50" s="2"/>
      <c r="I50" s="2"/>
      <c r="J50" s="2"/>
      <c r="K50" s="2"/>
    </row>
    <row r="51" spans="1:11" hidden="1">
      <c r="A51" s="152"/>
      <c r="B51" s="2"/>
      <c r="C51" s="2"/>
      <c r="D51" s="2"/>
      <c r="E51" s="2"/>
      <c r="F51" s="2"/>
      <c r="G51" s="2"/>
      <c r="H51" s="2"/>
      <c r="I51" s="2"/>
      <c r="J51" s="2"/>
      <c r="K51" s="2"/>
    </row>
    <row r="52" spans="1:11" hidden="1">
      <c r="A52" s="152"/>
      <c r="B52" s="2"/>
      <c r="C52" s="2"/>
      <c r="D52" s="2"/>
      <c r="E52" s="2"/>
      <c r="F52" s="2"/>
      <c r="G52" s="2"/>
      <c r="H52" s="2"/>
      <c r="I52" s="2"/>
      <c r="J52" s="2"/>
      <c r="K52" s="2"/>
    </row>
    <row r="53" spans="1:11" hidden="1">
      <c r="A53" s="152"/>
      <c r="B53" s="2"/>
      <c r="C53" s="2"/>
      <c r="D53" s="2"/>
      <c r="E53" s="2"/>
      <c r="F53" s="2"/>
      <c r="G53" s="2"/>
      <c r="H53" s="2"/>
      <c r="I53" s="2"/>
      <c r="J53" s="2"/>
      <c r="K53" s="2"/>
    </row>
    <row r="54" spans="1:11" hidden="1">
      <c r="A54" s="152"/>
      <c r="B54" s="2"/>
      <c r="C54" s="2"/>
      <c r="D54" s="2"/>
      <c r="E54" s="2"/>
      <c r="F54" s="2"/>
      <c r="G54" s="2"/>
      <c r="H54" s="2"/>
      <c r="I54" s="2"/>
      <c r="J54" s="2"/>
      <c r="K54" s="2"/>
    </row>
    <row r="55" spans="1:11" hidden="1">
      <c r="A55" s="152"/>
      <c r="B55" s="2"/>
      <c r="C55" s="2"/>
      <c r="D55" s="2"/>
      <c r="E55" s="2"/>
      <c r="F55" s="2"/>
      <c r="G55" s="2"/>
      <c r="H55" s="2"/>
      <c r="I55" s="2"/>
      <c r="J55" s="2"/>
      <c r="K55" s="2"/>
    </row>
    <row r="56" spans="1:11" hidden="1">
      <c r="A56" s="152"/>
      <c r="B56" s="2"/>
      <c r="C56" s="2"/>
      <c r="D56" s="2"/>
      <c r="E56" s="2"/>
      <c r="F56" s="2"/>
      <c r="G56" s="2"/>
      <c r="H56" s="2"/>
      <c r="I56" s="2"/>
      <c r="J56" s="2"/>
      <c r="K56" s="2"/>
    </row>
    <row r="57" spans="1:11" hidden="1">
      <c r="A57" s="152"/>
      <c r="B57" s="2"/>
      <c r="C57" s="2"/>
      <c r="D57" s="2"/>
      <c r="E57" s="2"/>
      <c r="F57" s="2"/>
      <c r="G57" s="2"/>
      <c r="H57" s="2"/>
      <c r="I57" s="2"/>
      <c r="J57" s="2"/>
      <c r="K57" s="2"/>
    </row>
    <row r="58" spans="1:11" hidden="1">
      <c r="A58" s="152"/>
      <c r="B58" s="2"/>
      <c r="C58" s="2"/>
      <c r="D58" s="2"/>
      <c r="E58" s="2"/>
      <c r="F58" s="2"/>
      <c r="G58" s="2"/>
      <c r="H58" s="2"/>
      <c r="I58" s="2"/>
      <c r="J58" s="2"/>
      <c r="K58" s="2"/>
    </row>
    <row r="59" spans="1:11" hidden="1">
      <c r="A59" s="152"/>
      <c r="B59" s="2"/>
      <c r="C59" s="2"/>
      <c r="D59" s="2"/>
      <c r="E59" s="2"/>
      <c r="F59" s="2"/>
      <c r="G59" s="2"/>
      <c r="H59" s="2"/>
      <c r="I59" s="2"/>
      <c r="J59" s="2"/>
      <c r="K59" s="2"/>
    </row>
    <row r="60" spans="1:11" hidden="1">
      <c r="A60" s="152"/>
      <c r="B60" s="2"/>
      <c r="C60" s="2"/>
      <c r="D60" s="2"/>
      <c r="E60" s="2"/>
      <c r="F60" s="2"/>
      <c r="G60" s="2"/>
      <c r="H60" s="2"/>
      <c r="I60" s="2"/>
      <c r="J60" s="2"/>
      <c r="K60" s="2"/>
    </row>
    <row r="61" spans="1:11" hidden="1">
      <c r="A61" s="152"/>
      <c r="B61" s="2"/>
      <c r="C61" s="2"/>
      <c r="D61" s="2"/>
      <c r="E61" s="2"/>
      <c r="F61" s="2"/>
      <c r="G61" s="2"/>
      <c r="H61" s="2"/>
      <c r="I61" s="2"/>
      <c r="J61" s="2"/>
      <c r="K61" s="2"/>
    </row>
    <row r="62" spans="1:11" hidden="1">
      <c r="A62" s="152"/>
      <c r="B62" s="2"/>
      <c r="C62" s="2"/>
      <c r="D62" s="2"/>
      <c r="E62" s="2"/>
      <c r="F62" s="2"/>
      <c r="G62" s="2"/>
      <c r="H62" s="2"/>
      <c r="I62" s="2"/>
      <c r="J62" s="2"/>
      <c r="K62" s="2"/>
    </row>
    <row r="63" spans="1:11" hidden="1">
      <c r="A63" s="152"/>
      <c r="B63" s="2"/>
      <c r="C63" s="2"/>
      <c r="D63" s="2"/>
      <c r="E63" s="2"/>
      <c r="F63" s="2"/>
      <c r="G63" s="2"/>
      <c r="H63" s="2"/>
      <c r="I63" s="2"/>
      <c r="J63" s="2"/>
      <c r="K63" s="2"/>
    </row>
    <row r="64" spans="1:11" hidden="1">
      <c r="A64" s="152"/>
      <c r="B64" s="2"/>
      <c r="C64" s="2"/>
      <c r="D64" s="2"/>
      <c r="E64" s="2"/>
      <c r="F64" s="2"/>
      <c r="G64" s="2"/>
      <c r="H64" s="2"/>
      <c r="I64" s="2"/>
      <c r="J64" s="2"/>
      <c r="K64" s="2"/>
    </row>
    <row r="65" spans="1:11" hidden="1">
      <c r="A65" s="152"/>
      <c r="B65" s="2"/>
      <c r="C65" s="2"/>
      <c r="D65" s="2"/>
      <c r="E65" s="2"/>
      <c r="F65" s="2"/>
      <c r="G65" s="2"/>
      <c r="H65" s="2"/>
      <c r="I65" s="2"/>
      <c r="J65" s="2"/>
      <c r="K65" s="2"/>
    </row>
    <row r="66" spans="1:11" hidden="1">
      <c r="A66" s="152"/>
      <c r="B66" s="2"/>
      <c r="C66" s="2"/>
      <c r="D66" s="2"/>
      <c r="E66" s="2"/>
      <c r="F66" s="2"/>
      <c r="G66" s="2"/>
      <c r="H66" s="2"/>
      <c r="I66" s="2"/>
      <c r="J66" s="2"/>
      <c r="K66" s="2"/>
    </row>
    <row r="67" spans="1:11" hidden="1">
      <c r="A67" s="152"/>
      <c r="B67" s="2"/>
      <c r="C67" s="2"/>
      <c r="D67" s="2"/>
      <c r="E67" s="2"/>
      <c r="F67" s="2"/>
      <c r="G67" s="2"/>
      <c r="H67" s="2"/>
      <c r="I67" s="2"/>
      <c r="J67" s="2"/>
      <c r="K67" s="2"/>
    </row>
    <row r="68" spans="1:11" hidden="1">
      <c r="A68" s="152"/>
      <c r="B68" s="2"/>
      <c r="C68" s="2"/>
      <c r="D68" s="2"/>
      <c r="E68" s="2"/>
      <c r="F68" s="2"/>
      <c r="G68" s="2"/>
      <c r="H68" s="2"/>
      <c r="I68" s="2"/>
      <c r="J68" s="2"/>
      <c r="K68" s="2"/>
    </row>
    <row r="69" spans="1:11" hidden="1">
      <c r="A69" s="152"/>
      <c r="B69" s="2"/>
      <c r="C69" s="2"/>
      <c r="D69" s="2"/>
      <c r="E69" s="2"/>
      <c r="F69" s="2"/>
      <c r="G69" s="2"/>
      <c r="H69" s="2"/>
      <c r="I69" s="2"/>
      <c r="J69" s="2"/>
      <c r="K69" s="2"/>
    </row>
    <row r="70" spans="1:11" hidden="1">
      <c r="A70" s="152"/>
      <c r="B70" s="2"/>
      <c r="C70" s="2"/>
      <c r="D70" s="2"/>
      <c r="E70" s="2"/>
      <c r="F70" s="2"/>
      <c r="G70" s="2"/>
      <c r="H70" s="2"/>
      <c r="I70" s="2"/>
      <c r="J70" s="2"/>
      <c r="K70" s="2"/>
    </row>
    <row r="71" spans="1:11" hidden="1">
      <c r="A71" s="152"/>
      <c r="B71" s="2"/>
      <c r="C71" s="2"/>
      <c r="D71" s="2"/>
      <c r="E71" s="2"/>
      <c r="F71" s="2"/>
      <c r="G71" s="2"/>
      <c r="H71" s="2"/>
      <c r="I71" s="2"/>
      <c r="J71" s="2"/>
      <c r="K71" s="2"/>
    </row>
    <row r="72" spans="1:11" hidden="1">
      <c r="A72" s="152"/>
      <c r="B72" s="2"/>
      <c r="C72" s="2"/>
      <c r="D72" s="2"/>
      <c r="E72" s="2"/>
      <c r="F72" s="2"/>
      <c r="G72" s="2"/>
      <c r="H72" s="2"/>
      <c r="I72" s="2"/>
      <c r="J72" s="2"/>
      <c r="K72" s="2"/>
    </row>
    <row r="73" spans="1:11" hidden="1">
      <c r="A73" s="152"/>
      <c r="B73" s="2"/>
      <c r="C73" s="2"/>
      <c r="D73" s="2"/>
      <c r="E73" s="2"/>
      <c r="F73" s="2"/>
      <c r="G73" s="2"/>
      <c r="H73" s="2"/>
      <c r="I73" s="2"/>
      <c r="J73" s="2"/>
      <c r="K73" s="2"/>
    </row>
    <row r="74" spans="1:11" hidden="1">
      <c r="A74" s="152"/>
      <c r="B74" s="2"/>
      <c r="C74" s="2"/>
      <c r="D74" s="2"/>
      <c r="E74" s="2"/>
      <c r="F74" s="2"/>
      <c r="G74" s="2"/>
      <c r="H74" s="2"/>
      <c r="I74" s="2"/>
      <c r="J74" s="2"/>
      <c r="K74" s="2"/>
    </row>
    <row r="75" spans="1:11" hidden="1">
      <c r="A75" s="152"/>
      <c r="B75" s="2"/>
      <c r="C75" s="2"/>
      <c r="D75" s="2"/>
      <c r="E75" s="2"/>
      <c r="F75" s="2"/>
      <c r="G75" s="2"/>
      <c r="H75" s="2"/>
      <c r="I75" s="2"/>
      <c r="J75" s="2"/>
      <c r="K75" s="2"/>
    </row>
    <row r="76" spans="1:11" hidden="1">
      <c r="A76" s="152"/>
      <c r="B76" s="2"/>
      <c r="C76" s="2"/>
      <c r="D76" s="2"/>
      <c r="E76" s="2"/>
      <c r="F76" s="2"/>
      <c r="G76" s="2"/>
      <c r="H76" s="2"/>
      <c r="I76" s="2"/>
      <c r="J76" s="2"/>
      <c r="K76" s="2"/>
    </row>
    <row r="77" spans="1:11" hidden="1">
      <c r="A77" s="152"/>
      <c r="B77" s="2"/>
      <c r="C77" s="2"/>
      <c r="D77" s="2"/>
      <c r="E77" s="2"/>
      <c r="F77" s="2"/>
      <c r="G77" s="2"/>
      <c r="H77" s="2"/>
      <c r="I77" s="2"/>
      <c r="J77" s="2"/>
      <c r="K77" s="2"/>
    </row>
    <row r="78" spans="1:11" hidden="1">
      <c r="A78" s="152"/>
      <c r="B78" s="2"/>
      <c r="C78" s="2"/>
      <c r="D78" s="2"/>
      <c r="E78" s="2"/>
      <c r="F78" s="2"/>
      <c r="G78" s="2"/>
      <c r="H78" s="2"/>
      <c r="I78" s="2"/>
      <c r="J78" s="2"/>
      <c r="K78" s="2"/>
    </row>
    <row r="79" spans="1:11" hidden="1">
      <c r="A79" s="152"/>
      <c r="B79" s="2"/>
      <c r="C79" s="2"/>
      <c r="D79" s="2"/>
      <c r="E79" s="2"/>
      <c r="F79" s="2"/>
      <c r="G79" s="2"/>
      <c r="H79" s="2"/>
      <c r="I79" s="2"/>
      <c r="J79" s="2"/>
      <c r="K79" s="2"/>
    </row>
    <row r="80" spans="1:11" hidden="1">
      <c r="A80" s="152"/>
      <c r="B80" s="2"/>
      <c r="C80" s="2"/>
      <c r="D80" s="2"/>
      <c r="E80" s="2"/>
      <c r="F80" s="2"/>
      <c r="G80" s="2"/>
      <c r="H80" s="2"/>
      <c r="I80" s="2"/>
      <c r="J80" s="2"/>
      <c r="K80" s="2"/>
    </row>
    <row r="81" spans="1:11" hidden="1">
      <c r="A81" s="152"/>
      <c r="B81" s="2"/>
      <c r="C81" s="2"/>
      <c r="D81" s="2"/>
      <c r="E81" s="2"/>
      <c r="F81" s="2"/>
      <c r="G81" s="2"/>
      <c r="H81" s="2"/>
      <c r="I81" s="2"/>
      <c r="J81" s="2"/>
      <c r="K81" s="2"/>
    </row>
    <row r="82" spans="1:11" hidden="1">
      <c r="A82" s="152"/>
      <c r="B82" s="2"/>
      <c r="C82" s="2"/>
      <c r="D82" s="2"/>
      <c r="E82" s="2"/>
      <c r="F82" s="2"/>
      <c r="G82" s="2"/>
      <c r="H82" s="2"/>
      <c r="I82" s="2"/>
      <c r="J82" s="2"/>
      <c r="K82" s="2"/>
    </row>
    <row r="83" spans="1:11" hidden="1">
      <c r="A83" s="152"/>
      <c r="B83" s="2"/>
      <c r="C83" s="2"/>
      <c r="D83" s="2"/>
      <c r="E83" s="2"/>
      <c r="F83" s="2"/>
      <c r="G83" s="2"/>
      <c r="H83" s="2"/>
      <c r="I83" s="2"/>
      <c r="J83" s="2"/>
      <c r="K83" s="2"/>
    </row>
    <row r="84" spans="1:11"/>
    <row r="85" spans="1:11"/>
    <row r="86" spans="1:11"/>
    <row r="87" spans="1:11"/>
    <row r="88" spans="1:11"/>
  </sheetData>
  <mergeCells count="25">
    <mergeCell ref="H22:H23"/>
    <mergeCell ref="J22:J23"/>
    <mergeCell ref="K22:K23"/>
    <mergeCell ref="B13:K13"/>
    <mergeCell ref="I22:I23"/>
    <mergeCell ref="H16:H17"/>
    <mergeCell ref="J16:J17"/>
    <mergeCell ref="K16:K17"/>
    <mergeCell ref="B19:K19"/>
    <mergeCell ref="D8:F8"/>
    <mergeCell ref="G8:H8"/>
    <mergeCell ref="B8:C8"/>
    <mergeCell ref="B9:C9"/>
    <mergeCell ref="I9:J9"/>
    <mergeCell ref="I8:J8"/>
    <mergeCell ref="B3:D3"/>
    <mergeCell ref="E3:K3"/>
    <mergeCell ref="B4:D4"/>
    <mergeCell ref="E4:K4"/>
    <mergeCell ref="B7:K7"/>
    <mergeCell ref="I10:J11"/>
    <mergeCell ref="K10:K11"/>
    <mergeCell ref="I16:I17"/>
    <mergeCell ref="D9:F9"/>
    <mergeCell ref="G9:H9"/>
  </mergeCells>
  <pageMargins left="0.7" right="0.7" top="0.75" bottom="0.75" header="0.3" footer="0.3"/>
  <pageSetup orientation="portrait" verticalDpi="3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L90"/>
  <sheetViews>
    <sheetView zoomScale="85" zoomScaleNormal="85" zoomScalePageLayoutView="85" workbookViewId="0"/>
  </sheetViews>
  <sheetFormatPr baseColWidth="10" defaultColWidth="0" defaultRowHeight="12.75" zeroHeight="1"/>
  <cols>
    <col min="1" max="1" width="3.140625" style="224" customWidth="1"/>
    <col min="2" max="2" width="14.7109375" style="224" customWidth="1"/>
    <col min="3" max="3" width="19" style="224" customWidth="1"/>
    <col min="4" max="4" width="19.28515625" style="224" customWidth="1"/>
    <col min="5" max="6" width="30" style="224" customWidth="1"/>
    <col min="7" max="9" width="14.7109375" style="224" customWidth="1"/>
    <col min="10" max="10" width="20" style="224" customWidth="1"/>
    <col min="11" max="11" width="20.7109375" style="224" customWidth="1"/>
    <col min="12" max="12" width="33.28515625" style="224" hidden="1" customWidth="1"/>
    <col min="13" max="16384" width="0" style="224" hidden="1"/>
  </cols>
  <sheetData>
    <row r="1" spans="1:12" s="53" customFormat="1">
      <c r="A1" s="152"/>
      <c r="B1" s="152"/>
      <c r="C1" s="152"/>
      <c r="D1" s="152"/>
      <c r="E1" s="152"/>
      <c r="F1" s="152"/>
      <c r="G1" s="152"/>
      <c r="H1" s="152"/>
      <c r="I1" s="152"/>
      <c r="J1" s="152"/>
      <c r="K1" s="152"/>
    </row>
    <row r="2" spans="1:12" s="53" customFormat="1" ht="13.5" thickBot="1">
      <c r="A2" s="152"/>
      <c r="B2" s="152"/>
      <c r="C2" s="152"/>
      <c r="D2" s="152"/>
      <c r="E2" s="152"/>
      <c r="F2" s="152"/>
      <c r="G2" s="152"/>
      <c r="H2" s="152"/>
      <c r="I2" s="152"/>
      <c r="J2" s="152"/>
      <c r="K2" s="152"/>
    </row>
    <row r="3" spans="1:12" s="53" customFormat="1" ht="15.75" customHeight="1">
      <c r="A3" s="152"/>
      <c r="B3" s="387" t="s">
        <v>21</v>
      </c>
      <c r="C3" s="388"/>
      <c r="D3" s="388"/>
      <c r="E3" s="389" t="s">
        <v>145</v>
      </c>
      <c r="F3" s="390"/>
      <c r="G3" s="390"/>
      <c r="H3" s="390"/>
      <c r="I3" s="390"/>
      <c r="J3" s="390"/>
      <c r="K3" s="391"/>
    </row>
    <row r="4" spans="1:12" s="53" customFormat="1" ht="15.75" customHeight="1" thickBot="1">
      <c r="A4" s="152"/>
      <c r="B4" s="392" t="s">
        <v>22</v>
      </c>
      <c r="C4" s="393"/>
      <c r="D4" s="393"/>
      <c r="E4" s="375" t="s">
        <v>146</v>
      </c>
      <c r="F4" s="376"/>
      <c r="G4" s="376"/>
      <c r="H4" s="376"/>
      <c r="I4" s="376"/>
      <c r="J4" s="394"/>
      <c r="K4" s="377"/>
    </row>
    <row r="5" spans="1:12" s="53" customFormat="1">
      <c r="A5" s="152"/>
      <c r="B5" s="152"/>
      <c r="C5" s="152"/>
      <c r="D5" s="152"/>
      <c r="E5" s="152"/>
      <c r="F5" s="152"/>
      <c r="G5" s="152"/>
      <c r="H5" s="152"/>
      <c r="I5" s="152"/>
      <c r="J5" s="152"/>
      <c r="K5" s="152"/>
      <c r="L5" s="234"/>
    </row>
    <row r="6" spans="1:12" s="53" customFormat="1" ht="13.5" thickBot="1">
      <c r="A6" s="152"/>
      <c r="B6" s="152"/>
      <c r="C6" s="152"/>
      <c r="D6" s="152"/>
      <c r="E6" s="152"/>
      <c r="F6" s="152"/>
      <c r="G6" s="152"/>
      <c r="H6" s="152"/>
      <c r="I6" s="152"/>
      <c r="J6" s="152"/>
      <c r="K6" s="152"/>
      <c r="L6" s="234"/>
    </row>
    <row r="7" spans="1:12" s="53" customFormat="1" ht="15" customHeight="1" thickBot="1">
      <c r="A7" s="152"/>
      <c r="B7" s="423" t="s">
        <v>61</v>
      </c>
      <c r="C7" s="424"/>
      <c r="D7" s="424"/>
      <c r="E7" s="424"/>
      <c r="F7" s="424"/>
      <c r="G7" s="424"/>
      <c r="H7" s="424"/>
      <c r="I7" s="424"/>
      <c r="J7" s="424"/>
      <c r="K7" s="425"/>
      <c r="L7" s="426"/>
    </row>
    <row r="8" spans="1:12" s="53" customFormat="1" ht="41.1" customHeight="1">
      <c r="A8" s="152"/>
      <c r="B8" s="427" t="s">
        <v>23</v>
      </c>
      <c r="C8" s="428"/>
      <c r="D8" s="429"/>
      <c r="E8" s="430" t="s">
        <v>24</v>
      </c>
      <c r="F8" s="428"/>
      <c r="G8" s="429"/>
      <c r="H8" s="431" t="s">
        <v>25</v>
      </c>
      <c r="I8" s="432"/>
      <c r="J8" s="208" t="s">
        <v>248</v>
      </c>
      <c r="K8" s="205" t="s">
        <v>84</v>
      </c>
      <c r="L8" s="426"/>
    </row>
    <row r="9" spans="1:12" s="53" customFormat="1" ht="22.9" customHeight="1" thickBot="1">
      <c r="A9" s="152"/>
      <c r="B9" s="433" t="s">
        <v>147</v>
      </c>
      <c r="C9" s="386"/>
      <c r="D9" s="386"/>
      <c r="E9" s="386" t="s">
        <v>148</v>
      </c>
      <c r="F9" s="386"/>
      <c r="G9" s="386"/>
      <c r="H9" s="434" t="s">
        <v>149</v>
      </c>
      <c r="I9" s="386"/>
      <c r="J9" s="203">
        <v>300</v>
      </c>
      <c r="K9" s="235"/>
      <c r="L9" s="155"/>
    </row>
    <row r="10" spans="1:12" s="53" customFormat="1" ht="22.9" customHeight="1">
      <c r="A10" s="152"/>
      <c r="B10" s="8"/>
      <c r="C10" s="8"/>
      <c r="D10" s="8"/>
      <c r="E10" s="8"/>
      <c r="F10" s="8"/>
      <c r="G10" s="8"/>
      <c r="H10" s="147"/>
      <c r="I10" s="8"/>
      <c r="J10" s="412" t="s">
        <v>112</v>
      </c>
      <c r="K10" s="384" t="s">
        <v>81</v>
      </c>
      <c r="L10" s="155"/>
    </row>
    <row r="11" spans="1:12" s="53" customFormat="1">
      <c r="A11" s="152"/>
      <c r="B11" s="2"/>
      <c r="C11" s="2"/>
      <c r="D11" s="2"/>
      <c r="E11" s="2"/>
      <c r="F11" s="2"/>
      <c r="G11" s="2"/>
      <c r="H11" s="2"/>
      <c r="I11" s="2"/>
      <c r="J11" s="413"/>
      <c r="K11" s="385"/>
      <c r="L11" s="234"/>
    </row>
    <row r="12" spans="1:12" s="53" customFormat="1" ht="13.5" thickBot="1">
      <c r="A12" s="152"/>
      <c r="B12" s="2"/>
      <c r="C12" s="2"/>
      <c r="D12" s="2"/>
      <c r="E12" s="2"/>
      <c r="F12" s="2"/>
      <c r="G12" s="2"/>
      <c r="H12" s="2"/>
      <c r="I12" s="2"/>
      <c r="J12" s="2"/>
      <c r="K12" s="2"/>
    </row>
    <row r="13" spans="1:12" s="53" customFormat="1" ht="13.5" thickBot="1">
      <c r="A13" s="152"/>
      <c r="B13" s="361" t="s">
        <v>220</v>
      </c>
      <c r="C13" s="362"/>
      <c r="D13" s="362"/>
      <c r="E13" s="362"/>
      <c r="F13" s="362"/>
      <c r="G13" s="362"/>
      <c r="H13" s="362"/>
      <c r="I13" s="362"/>
      <c r="J13" s="362"/>
      <c r="K13" s="435"/>
    </row>
    <row r="14" spans="1:12" s="53" customFormat="1" ht="56.1" customHeight="1">
      <c r="A14" s="152"/>
      <c r="B14" s="211" t="s">
        <v>27</v>
      </c>
      <c r="C14" s="212" t="s">
        <v>63</v>
      </c>
      <c r="D14" s="212" t="s">
        <v>30</v>
      </c>
      <c r="E14" s="200" t="s">
        <v>28</v>
      </c>
      <c r="F14" s="200" t="s">
        <v>29</v>
      </c>
      <c r="G14" s="212" t="s">
        <v>31</v>
      </c>
      <c r="H14" s="212" t="s">
        <v>32</v>
      </c>
      <c r="I14" s="212" t="s">
        <v>64</v>
      </c>
      <c r="J14" s="198" t="s">
        <v>248</v>
      </c>
      <c r="K14" s="209" t="s">
        <v>84</v>
      </c>
    </row>
    <row r="15" spans="1:12" s="53" customFormat="1" ht="127.5">
      <c r="A15" s="152"/>
      <c r="B15" s="19">
        <v>1</v>
      </c>
      <c r="C15" s="20" t="s">
        <v>125</v>
      </c>
      <c r="D15" s="20" t="s">
        <v>87</v>
      </c>
      <c r="E15" s="21" t="s">
        <v>143</v>
      </c>
      <c r="F15" s="21" t="s">
        <v>150</v>
      </c>
      <c r="G15" s="22">
        <v>37053</v>
      </c>
      <c r="H15" s="22">
        <v>42577</v>
      </c>
      <c r="I15" s="23">
        <f t="shared" ref="I15" si="0">(G15-H15)/365</f>
        <v>-15.134246575342466</v>
      </c>
      <c r="J15" s="117">
        <v>299</v>
      </c>
      <c r="K15" s="158"/>
      <c r="L15" s="236"/>
    </row>
    <row r="16" spans="1:12" s="53" customFormat="1">
      <c r="A16" s="152"/>
      <c r="B16" s="2"/>
      <c r="C16" s="2"/>
      <c r="D16" s="2"/>
      <c r="E16" s="2"/>
      <c r="F16" s="152"/>
      <c r="G16" s="152"/>
      <c r="H16" s="412" t="s">
        <v>35</v>
      </c>
      <c r="I16" s="410">
        <f>SUM(I15:I15)</f>
        <v>-15.134246575342466</v>
      </c>
      <c r="J16" s="412" t="s">
        <v>112</v>
      </c>
      <c r="K16" s="384" t="s">
        <v>81</v>
      </c>
      <c r="L16" s="236"/>
    </row>
    <row r="17" spans="1:12" s="53" customFormat="1" ht="13.5" thickBot="1">
      <c r="A17" s="152"/>
      <c r="B17" s="2"/>
      <c r="C17" s="2"/>
      <c r="D17" s="2"/>
      <c r="E17" s="2"/>
      <c r="F17" s="152"/>
      <c r="G17" s="152"/>
      <c r="H17" s="413"/>
      <c r="I17" s="411"/>
      <c r="J17" s="413"/>
      <c r="K17" s="385"/>
    </row>
    <row r="18" spans="1:12" s="53" customFormat="1" ht="13.5" thickBot="1">
      <c r="A18" s="152"/>
      <c r="B18" s="153"/>
      <c r="C18" s="2"/>
      <c r="D18" s="2"/>
      <c r="E18" s="2"/>
      <c r="F18" s="2"/>
      <c r="G18" s="2"/>
      <c r="H18" s="2"/>
      <c r="I18" s="2"/>
      <c r="J18" s="2"/>
      <c r="K18" s="2"/>
    </row>
    <row r="19" spans="1:12" s="53" customFormat="1" ht="33" customHeight="1" thickBot="1">
      <c r="A19" s="152"/>
      <c r="B19" s="414" t="s">
        <v>219</v>
      </c>
      <c r="C19" s="415"/>
      <c r="D19" s="415"/>
      <c r="E19" s="415"/>
      <c r="F19" s="415"/>
      <c r="G19" s="415"/>
      <c r="H19" s="415"/>
      <c r="I19" s="415"/>
      <c r="J19" s="415"/>
      <c r="K19" s="416"/>
    </row>
    <row r="20" spans="1:12" s="53" customFormat="1" ht="56.1" customHeight="1">
      <c r="A20" s="152"/>
      <c r="B20" s="417" t="s">
        <v>27</v>
      </c>
      <c r="C20" s="419" t="s">
        <v>63</v>
      </c>
      <c r="D20" s="419" t="s">
        <v>30</v>
      </c>
      <c r="E20" s="405" t="s">
        <v>28</v>
      </c>
      <c r="F20" s="405" t="s">
        <v>29</v>
      </c>
      <c r="G20" s="419" t="s">
        <v>31</v>
      </c>
      <c r="H20" s="419" t="s">
        <v>32</v>
      </c>
      <c r="I20" s="419" t="s">
        <v>64</v>
      </c>
      <c r="J20" s="351" t="s">
        <v>248</v>
      </c>
      <c r="K20" s="422" t="s">
        <v>84</v>
      </c>
    </row>
    <row r="21" spans="1:12" s="53" customFormat="1" ht="44.1" customHeight="1">
      <c r="A21" s="152"/>
      <c r="B21" s="418"/>
      <c r="C21" s="420"/>
      <c r="D21" s="420"/>
      <c r="E21" s="421"/>
      <c r="F21" s="421"/>
      <c r="G21" s="420"/>
      <c r="H21" s="420"/>
      <c r="I21" s="420"/>
      <c r="J21" s="413"/>
      <c r="K21" s="382"/>
    </row>
    <row r="22" spans="1:12" s="53" customFormat="1" ht="128.25" thickBot="1">
      <c r="A22" s="152"/>
      <c r="B22" s="27">
        <v>1</v>
      </c>
      <c r="C22" s="28" t="s">
        <v>125</v>
      </c>
      <c r="D22" s="28" t="s">
        <v>87</v>
      </c>
      <c r="E22" s="29" t="s">
        <v>143</v>
      </c>
      <c r="F22" s="29" t="s">
        <v>150</v>
      </c>
      <c r="G22" s="30">
        <v>37053</v>
      </c>
      <c r="H22" s="30">
        <v>42577</v>
      </c>
      <c r="I22" s="31">
        <f t="shared" ref="I22" si="1">(G22-H22)/365</f>
        <v>-15.134246575342466</v>
      </c>
      <c r="J22" s="116">
        <v>299</v>
      </c>
      <c r="K22" s="160"/>
      <c r="L22" s="237"/>
    </row>
    <row r="23" spans="1:12" s="53" customFormat="1" ht="15" customHeight="1">
      <c r="A23" s="152"/>
      <c r="B23" s="2"/>
      <c r="C23" s="2"/>
      <c r="D23" s="2"/>
      <c r="E23" s="2"/>
      <c r="F23" s="152"/>
      <c r="G23" s="152"/>
      <c r="H23" s="412" t="s">
        <v>35</v>
      </c>
      <c r="I23" s="410">
        <f>SUM(I22:I22)</f>
        <v>-15.134246575342466</v>
      </c>
      <c r="J23" s="412" t="s">
        <v>112</v>
      </c>
      <c r="K23" s="384" t="s">
        <v>81</v>
      </c>
    </row>
    <row r="24" spans="1:12" s="53" customFormat="1" ht="13.5" thickBot="1">
      <c r="A24" s="152"/>
      <c r="B24" s="2"/>
      <c r="C24" s="2"/>
      <c r="D24" s="2"/>
      <c r="E24" s="2"/>
      <c r="F24" s="152"/>
      <c r="G24" s="152"/>
      <c r="H24" s="413"/>
      <c r="I24" s="411"/>
      <c r="J24" s="413"/>
      <c r="K24" s="385"/>
    </row>
    <row r="25" spans="1:12" s="53" customFormat="1">
      <c r="A25" s="152"/>
      <c r="B25" s="2"/>
      <c r="C25" s="2"/>
      <c r="D25" s="2"/>
      <c r="E25" s="2"/>
      <c r="F25" s="2"/>
      <c r="G25" s="2"/>
      <c r="H25" s="2"/>
      <c r="I25" s="2"/>
      <c r="J25" s="2"/>
      <c r="K25" s="2"/>
    </row>
    <row r="26" spans="1:12" hidden="1"/>
    <row r="27" spans="1:12" hidden="1"/>
    <row r="28" spans="1:12" hidden="1"/>
    <row r="29" spans="1:12" hidden="1"/>
    <row r="30" spans="1:12" hidden="1"/>
    <row r="31" spans="1:12" hidden="1"/>
    <row r="32" spans="1:1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sheetData>
  <mergeCells count="34">
    <mergeCell ref="L7:L8"/>
    <mergeCell ref="H16:H17"/>
    <mergeCell ref="J16:J17"/>
    <mergeCell ref="K16:K17"/>
    <mergeCell ref="B8:D8"/>
    <mergeCell ref="E8:G8"/>
    <mergeCell ref="H8:I8"/>
    <mergeCell ref="B9:D9"/>
    <mergeCell ref="E9:G9"/>
    <mergeCell ref="H9:I9"/>
    <mergeCell ref="B13:K13"/>
    <mergeCell ref="J10:J11"/>
    <mergeCell ref="K10:K11"/>
    <mergeCell ref="B3:D3"/>
    <mergeCell ref="E3:K3"/>
    <mergeCell ref="B4:D4"/>
    <mergeCell ref="E4:K4"/>
    <mergeCell ref="B7:K7"/>
    <mergeCell ref="I23:I24"/>
    <mergeCell ref="J23:J24"/>
    <mergeCell ref="I16:I17"/>
    <mergeCell ref="B19:K19"/>
    <mergeCell ref="B20:B21"/>
    <mergeCell ref="C20:C21"/>
    <mergeCell ref="D20:D21"/>
    <mergeCell ref="E20:E21"/>
    <mergeCell ref="F20:F21"/>
    <mergeCell ref="G20:G21"/>
    <mergeCell ref="H20:H21"/>
    <mergeCell ref="I20:I21"/>
    <mergeCell ref="H23:H24"/>
    <mergeCell ref="J20:J21"/>
    <mergeCell ref="K20:K21"/>
    <mergeCell ref="K23:K24"/>
  </mergeCells>
  <pageMargins left="0.7" right="0.7" top="0.75" bottom="0.75" header="0.3" footer="0.3"/>
  <pageSetup orientation="portrait" verticalDpi="30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K92"/>
  <sheetViews>
    <sheetView zoomScale="85" zoomScaleNormal="85" zoomScalePageLayoutView="85" workbookViewId="0"/>
  </sheetViews>
  <sheetFormatPr baseColWidth="10" defaultColWidth="0" defaultRowHeight="12.75" zeroHeight="1"/>
  <cols>
    <col min="1" max="1" width="3.140625" style="152" customWidth="1"/>
    <col min="2" max="2" width="14.7109375" style="53" customWidth="1"/>
    <col min="3" max="3" width="19" style="53" customWidth="1"/>
    <col min="4" max="4" width="19.28515625" style="53" customWidth="1"/>
    <col min="5" max="6" width="30" style="53" customWidth="1"/>
    <col min="7" max="9" width="14.7109375" style="53" customWidth="1"/>
    <col min="10" max="10" width="20" style="53" customWidth="1"/>
    <col min="11" max="11" width="20.7109375" style="53" customWidth="1"/>
    <col min="12" max="16384" width="0" style="53" hidden="1"/>
  </cols>
  <sheetData>
    <row r="1" spans="2:11">
      <c r="B1" s="152"/>
      <c r="C1" s="152"/>
      <c r="D1" s="152"/>
      <c r="E1" s="152"/>
      <c r="F1" s="152"/>
      <c r="G1" s="152"/>
      <c r="H1" s="152"/>
      <c r="I1" s="152"/>
      <c r="J1" s="152"/>
      <c r="K1" s="152"/>
    </row>
    <row r="2" spans="2:11" ht="13.5" thickBot="1">
      <c r="B2" s="152"/>
      <c r="C2" s="152"/>
      <c r="D2" s="152"/>
      <c r="E2" s="152"/>
      <c r="F2" s="152"/>
      <c r="G2" s="152"/>
      <c r="H2" s="152"/>
      <c r="I2" s="152"/>
      <c r="J2" s="152"/>
      <c r="K2" s="152"/>
    </row>
    <row r="3" spans="2:11" ht="15.75" customHeight="1">
      <c r="B3" s="387" t="s">
        <v>21</v>
      </c>
      <c r="C3" s="388"/>
      <c r="D3" s="388"/>
      <c r="E3" s="389" t="s">
        <v>151</v>
      </c>
      <c r="F3" s="390"/>
      <c r="G3" s="390"/>
      <c r="H3" s="390"/>
      <c r="I3" s="390"/>
      <c r="J3" s="390"/>
      <c r="K3" s="391"/>
    </row>
    <row r="4" spans="2:11" ht="15.75" customHeight="1" thickBot="1">
      <c r="B4" s="392" t="s">
        <v>22</v>
      </c>
      <c r="C4" s="393"/>
      <c r="D4" s="393"/>
      <c r="E4" s="375" t="s">
        <v>152</v>
      </c>
      <c r="F4" s="376"/>
      <c r="G4" s="376"/>
      <c r="H4" s="376"/>
      <c r="I4" s="376"/>
      <c r="J4" s="394"/>
      <c r="K4" s="377"/>
    </row>
    <row r="5" spans="2:11">
      <c r="B5" s="152"/>
      <c r="C5" s="152"/>
      <c r="D5" s="152"/>
      <c r="E5" s="152"/>
      <c r="F5" s="152"/>
      <c r="G5" s="152"/>
      <c r="H5" s="152"/>
      <c r="I5" s="152"/>
      <c r="J5" s="152"/>
      <c r="K5" s="152"/>
    </row>
    <row r="6" spans="2:11" ht="13.5" thickBot="1">
      <c r="B6" s="152"/>
      <c r="C6" s="152"/>
      <c r="D6" s="152"/>
      <c r="E6" s="152"/>
      <c r="F6" s="152"/>
      <c r="G6" s="152"/>
      <c r="H6" s="152"/>
      <c r="I6" s="152"/>
      <c r="J6" s="152"/>
      <c r="K6" s="152"/>
    </row>
    <row r="7" spans="2:11" ht="15" customHeight="1" thickBot="1">
      <c r="B7" s="361" t="s">
        <v>61</v>
      </c>
      <c r="C7" s="362"/>
      <c r="D7" s="362"/>
      <c r="E7" s="362"/>
      <c r="F7" s="362"/>
      <c r="G7" s="362"/>
      <c r="H7" s="362"/>
      <c r="I7" s="362"/>
      <c r="J7" s="362"/>
      <c r="K7" s="363"/>
    </row>
    <row r="8" spans="2:11" ht="41.1" customHeight="1">
      <c r="B8" s="395" t="s">
        <v>23</v>
      </c>
      <c r="C8" s="396"/>
      <c r="D8" s="438"/>
      <c r="E8" s="439" t="s">
        <v>24</v>
      </c>
      <c r="F8" s="396"/>
      <c r="G8" s="438"/>
      <c r="H8" s="440" t="s">
        <v>25</v>
      </c>
      <c r="I8" s="441"/>
      <c r="J8" s="212" t="s">
        <v>0</v>
      </c>
      <c r="K8" s="213" t="s">
        <v>84</v>
      </c>
    </row>
    <row r="9" spans="2:11" ht="15.75" customHeight="1" thickBot="1">
      <c r="B9" s="437" t="s">
        <v>153</v>
      </c>
      <c r="C9" s="376"/>
      <c r="D9" s="376"/>
      <c r="E9" s="376" t="s">
        <v>154</v>
      </c>
      <c r="F9" s="376"/>
      <c r="G9" s="376"/>
      <c r="H9" s="379" t="s">
        <v>155</v>
      </c>
      <c r="I9" s="376"/>
      <c r="J9" s="196">
        <v>307</v>
      </c>
      <c r="K9" s="238"/>
    </row>
    <row r="10" spans="2:11" ht="15.75" customHeight="1">
      <c r="B10" s="8"/>
      <c r="C10" s="8"/>
      <c r="D10" s="8"/>
      <c r="E10" s="8"/>
      <c r="F10" s="8"/>
      <c r="G10" s="8"/>
      <c r="H10" s="147"/>
      <c r="I10" s="8"/>
      <c r="J10" s="412" t="s">
        <v>112</v>
      </c>
      <c r="K10" s="384" t="s">
        <v>81</v>
      </c>
    </row>
    <row r="11" spans="2:11">
      <c r="B11" s="2"/>
      <c r="C11" s="2"/>
      <c r="D11" s="2"/>
      <c r="E11" s="2"/>
      <c r="F11" s="2"/>
      <c r="G11" s="2"/>
      <c r="H11" s="2"/>
      <c r="I11" s="2"/>
      <c r="J11" s="413"/>
      <c r="K11" s="385"/>
    </row>
    <row r="12" spans="2:11" ht="13.5" thickBot="1">
      <c r="B12" s="2"/>
      <c r="C12" s="2"/>
      <c r="D12" s="2"/>
      <c r="E12" s="2"/>
      <c r="F12" s="2"/>
      <c r="G12" s="2"/>
      <c r="H12" s="2"/>
      <c r="I12" s="2"/>
      <c r="J12" s="2"/>
      <c r="K12" s="2"/>
    </row>
    <row r="13" spans="2:11" ht="13.5" thickBot="1">
      <c r="B13" s="361" t="s">
        <v>249</v>
      </c>
      <c r="C13" s="362"/>
      <c r="D13" s="362"/>
      <c r="E13" s="362"/>
      <c r="F13" s="362"/>
      <c r="G13" s="362"/>
      <c r="H13" s="362"/>
      <c r="I13" s="362"/>
      <c r="J13" s="362"/>
      <c r="K13" s="363"/>
    </row>
    <row r="14" spans="2:11" ht="56.1" customHeight="1">
      <c r="B14" s="211" t="s">
        <v>27</v>
      </c>
      <c r="C14" s="212" t="s">
        <v>63</v>
      </c>
      <c r="D14" s="212" t="s">
        <v>30</v>
      </c>
      <c r="E14" s="200" t="s">
        <v>28</v>
      </c>
      <c r="F14" s="200" t="s">
        <v>29</v>
      </c>
      <c r="G14" s="212" t="s">
        <v>31</v>
      </c>
      <c r="H14" s="212" t="s">
        <v>32</v>
      </c>
      <c r="I14" s="212" t="s">
        <v>64</v>
      </c>
      <c r="J14" s="212" t="s">
        <v>0</v>
      </c>
      <c r="K14" s="213" t="s">
        <v>84</v>
      </c>
    </row>
    <row r="15" spans="2:11" ht="114.75">
      <c r="B15" s="19">
        <v>1</v>
      </c>
      <c r="C15" s="20" t="s">
        <v>121</v>
      </c>
      <c r="D15" s="20" t="s">
        <v>156</v>
      </c>
      <c r="E15" s="21" t="s">
        <v>157</v>
      </c>
      <c r="F15" s="21" t="s">
        <v>158</v>
      </c>
      <c r="G15" s="22">
        <v>35947</v>
      </c>
      <c r="H15" s="22">
        <v>36891</v>
      </c>
      <c r="I15" s="23">
        <f t="shared" ref="I15:I16" si="0">(G15-H15)/365</f>
        <v>-2.5863013698630137</v>
      </c>
      <c r="J15" s="117">
        <v>309</v>
      </c>
      <c r="K15" s="158"/>
    </row>
    <row r="16" spans="2:11" ht="51.75" thickBot="1">
      <c r="B16" s="27">
        <v>2</v>
      </c>
      <c r="C16" s="28" t="s">
        <v>125</v>
      </c>
      <c r="D16" s="28" t="s">
        <v>159</v>
      </c>
      <c r="E16" s="29" t="s">
        <v>160</v>
      </c>
      <c r="F16" s="29" t="s">
        <v>161</v>
      </c>
      <c r="G16" s="59">
        <v>38200</v>
      </c>
      <c r="H16" s="30">
        <v>42034</v>
      </c>
      <c r="I16" s="31">
        <f t="shared" si="0"/>
        <v>-10.504109589041096</v>
      </c>
      <c r="J16" s="218">
        <v>310</v>
      </c>
      <c r="K16" s="159"/>
    </row>
    <row r="17" spans="2:11">
      <c r="B17" s="2"/>
      <c r="C17" s="2"/>
      <c r="D17" s="2"/>
      <c r="E17" s="2"/>
      <c r="F17" s="152"/>
      <c r="G17" s="152"/>
      <c r="H17" s="368" t="s">
        <v>35</v>
      </c>
      <c r="I17" s="436">
        <f>SUM(I15:I16)</f>
        <v>-13.09041095890411</v>
      </c>
      <c r="J17" s="351" t="s">
        <v>112</v>
      </c>
      <c r="K17" s="353" t="s">
        <v>81</v>
      </c>
    </row>
    <row r="18" spans="2:11" ht="13.5" thickBot="1">
      <c r="B18" s="2"/>
      <c r="C18" s="2"/>
      <c r="D18" s="2"/>
      <c r="E18" s="2"/>
      <c r="F18" s="152"/>
      <c r="G18" s="152"/>
      <c r="H18" s="369"/>
      <c r="I18" s="411"/>
      <c r="J18" s="352"/>
      <c r="K18" s="354"/>
    </row>
    <row r="19" spans="2:11" ht="13.5" thickBot="1">
      <c r="B19" s="153"/>
      <c r="C19" s="2"/>
      <c r="D19" s="2"/>
      <c r="E19" s="2"/>
      <c r="F19" s="2"/>
      <c r="G19" s="2"/>
      <c r="H19" s="2"/>
      <c r="I19" s="2"/>
      <c r="J19" s="2"/>
      <c r="K19" s="2"/>
    </row>
    <row r="20" spans="2:11" ht="13.5" thickBot="1">
      <c r="B20" s="361" t="s">
        <v>250</v>
      </c>
      <c r="C20" s="362"/>
      <c r="D20" s="362"/>
      <c r="E20" s="362"/>
      <c r="F20" s="362"/>
      <c r="G20" s="362"/>
      <c r="H20" s="362"/>
      <c r="I20" s="362"/>
      <c r="J20" s="362"/>
      <c r="K20" s="363"/>
    </row>
    <row r="21" spans="2:11" ht="56.1" customHeight="1">
      <c r="B21" s="211" t="s">
        <v>27</v>
      </c>
      <c r="C21" s="212" t="s">
        <v>63</v>
      </c>
      <c r="D21" s="212" t="s">
        <v>30</v>
      </c>
      <c r="E21" s="200" t="s">
        <v>28</v>
      </c>
      <c r="F21" s="200" t="s">
        <v>29</v>
      </c>
      <c r="G21" s="212" t="s">
        <v>31</v>
      </c>
      <c r="H21" s="212" t="s">
        <v>32</v>
      </c>
      <c r="I21" s="212" t="s">
        <v>64</v>
      </c>
      <c r="J21" s="212" t="s">
        <v>0</v>
      </c>
      <c r="K21" s="213" t="s">
        <v>84</v>
      </c>
    </row>
    <row r="22" spans="2:11" ht="114.75">
      <c r="B22" s="19">
        <v>1</v>
      </c>
      <c r="C22" s="20" t="s">
        <v>121</v>
      </c>
      <c r="D22" s="20" t="s">
        <v>156</v>
      </c>
      <c r="E22" s="21" t="s">
        <v>157</v>
      </c>
      <c r="F22" s="21" t="s">
        <v>158</v>
      </c>
      <c r="G22" s="22">
        <v>35947</v>
      </c>
      <c r="H22" s="22">
        <v>36891</v>
      </c>
      <c r="I22" s="23">
        <f t="shared" ref="I22:I23" si="1">(G22-H22)/365</f>
        <v>-2.5863013698630137</v>
      </c>
      <c r="J22" s="26">
        <v>309</v>
      </c>
      <c r="K22" s="161"/>
    </row>
    <row r="23" spans="2:11" ht="51.75" thickBot="1">
      <c r="B23" s="27">
        <v>2</v>
      </c>
      <c r="C23" s="28" t="s">
        <v>125</v>
      </c>
      <c r="D23" s="28" t="s">
        <v>159</v>
      </c>
      <c r="E23" s="29" t="s">
        <v>160</v>
      </c>
      <c r="F23" s="29" t="s">
        <v>161</v>
      </c>
      <c r="G23" s="59">
        <v>38200</v>
      </c>
      <c r="H23" s="30">
        <v>42034</v>
      </c>
      <c r="I23" s="31">
        <f t="shared" si="1"/>
        <v>-10.504109589041096</v>
      </c>
      <c r="J23" s="162">
        <v>310</v>
      </c>
      <c r="K23" s="163"/>
    </row>
    <row r="24" spans="2:11" ht="15" customHeight="1">
      <c r="B24" s="2"/>
      <c r="C24" s="2"/>
      <c r="D24" s="2"/>
      <c r="E24" s="2"/>
      <c r="F24" s="152"/>
      <c r="G24" s="152"/>
      <c r="H24" s="368" t="s">
        <v>35</v>
      </c>
      <c r="I24" s="436">
        <f>+SUM(I22:I23)</f>
        <v>-13.09041095890411</v>
      </c>
      <c r="J24" s="351" t="s">
        <v>112</v>
      </c>
      <c r="K24" s="353" t="s">
        <v>81</v>
      </c>
    </row>
    <row r="25" spans="2:11" ht="13.5" thickBot="1">
      <c r="B25" s="2"/>
      <c r="C25" s="2"/>
      <c r="D25" s="2"/>
      <c r="E25" s="2"/>
      <c r="F25" s="152"/>
      <c r="G25" s="152"/>
      <c r="H25" s="369"/>
      <c r="I25" s="411"/>
      <c r="J25" s="352"/>
      <c r="K25" s="354"/>
    </row>
    <row r="26" spans="2:11">
      <c r="B26" s="2"/>
      <c r="C26" s="2"/>
      <c r="D26" s="2"/>
      <c r="E26" s="2"/>
      <c r="F26" s="2"/>
      <c r="G26" s="2"/>
      <c r="H26" s="2"/>
      <c r="I26" s="2"/>
      <c r="J26" s="2"/>
      <c r="K26" s="2"/>
    </row>
    <row r="27" spans="2:11" hidden="1"/>
    <row r="28" spans="2:11" hidden="1"/>
    <row r="29" spans="2:11" hidden="1"/>
    <row r="30" spans="2:11" hidden="1"/>
    <row r="31" spans="2:11" hidden="1"/>
    <row r="32" spans="2:11"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sheetData>
  <mergeCells count="23">
    <mergeCell ref="B8:D8"/>
    <mergeCell ref="E8:G8"/>
    <mergeCell ref="H8:I8"/>
    <mergeCell ref="B3:D3"/>
    <mergeCell ref="E3:K3"/>
    <mergeCell ref="B4:D4"/>
    <mergeCell ref="E4:K4"/>
    <mergeCell ref="B7:K7"/>
    <mergeCell ref="B9:D9"/>
    <mergeCell ref="E9:G9"/>
    <mergeCell ref="H9:I9"/>
    <mergeCell ref="B13:K13"/>
    <mergeCell ref="J10:J11"/>
    <mergeCell ref="K10:K11"/>
    <mergeCell ref="J24:J25"/>
    <mergeCell ref="H17:H18"/>
    <mergeCell ref="H24:H25"/>
    <mergeCell ref="J17:J18"/>
    <mergeCell ref="I17:I18"/>
    <mergeCell ref="B20:K20"/>
    <mergeCell ref="K24:K25"/>
    <mergeCell ref="K17:K18"/>
    <mergeCell ref="I24:I25"/>
  </mergeCells>
  <pageMargins left="0.7" right="0.7" top="0.75" bottom="0.75" header="0.3" footer="0.3"/>
  <pageSetup orientation="portrait" verticalDpi="30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K90"/>
  <sheetViews>
    <sheetView zoomScale="85" zoomScaleNormal="85" zoomScalePageLayoutView="85" workbookViewId="0"/>
  </sheetViews>
  <sheetFormatPr baseColWidth="10" defaultColWidth="0" defaultRowHeight="12.75" zeroHeight="1"/>
  <cols>
    <col min="1" max="1" width="3.140625" style="224" customWidth="1"/>
    <col min="2" max="2" width="14.7109375" style="224" customWidth="1"/>
    <col min="3" max="3" width="19" style="224" customWidth="1"/>
    <col min="4" max="4" width="19.28515625" style="224" customWidth="1"/>
    <col min="5" max="6" width="30" style="224" customWidth="1"/>
    <col min="7" max="9" width="14.7109375" style="224" customWidth="1"/>
    <col min="10" max="10" width="20" style="224" customWidth="1"/>
    <col min="11" max="11" width="20.7109375" style="224" customWidth="1"/>
    <col min="12" max="16384" width="0" style="224" hidden="1"/>
  </cols>
  <sheetData>
    <row r="1" spans="1:11" s="53" customFormat="1">
      <c r="A1" s="152"/>
      <c r="B1" s="152"/>
      <c r="C1" s="152"/>
      <c r="D1" s="152"/>
      <c r="E1" s="152"/>
      <c r="F1" s="152"/>
      <c r="G1" s="152"/>
      <c r="H1" s="152"/>
      <c r="I1" s="152"/>
      <c r="J1" s="152"/>
      <c r="K1" s="152"/>
    </row>
    <row r="2" spans="1:11" s="53" customFormat="1" ht="13.5" thickBot="1">
      <c r="A2" s="152"/>
      <c r="B2" s="152"/>
      <c r="C2" s="152"/>
      <c r="D2" s="152"/>
      <c r="E2" s="152"/>
      <c r="F2" s="152"/>
      <c r="G2" s="152"/>
      <c r="H2" s="152"/>
      <c r="I2" s="152"/>
      <c r="J2" s="152"/>
      <c r="K2" s="152"/>
    </row>
    <row r="3" spans="1:11" s="53" customFormat="1" ht="15.75" customHeight="1">
      <c r="A3" s="152"/>
      <c r="B3" s="387" t="s">
        <v>21</v>
      </c>
      <c r="C3" s="388"/>
      <c r="D3" s="388"/>
      <c r="E3" s="389" t="s">
        <v>162</v>
      </c>
      <c r="F3" s="390"/>
      <c r="G3" s="390"/>
      <c r="H3" s="390"/>
      <c r="I3" s="390"/>
      <c r="J3" s="390"/>
      <c r="K3" s="391"/>
    </row>
    <row r="4" spans="1:11" s="53" customFormat="1" ht="15.75" customHeight="1" thickBot="1">
      <c r="A4" s="152"/>
      <c r="B4" s="392" t="s">
        <v>22</v>
      </c>
      <c r="C4" s="393"/>
      <c r="D4" s="393"/>
      <c r="E4" s="375" t="s">
        <v>163</v>
      </c>
      <c r="F4" s="376"/>
      <c r="G4" s="376"/>
      <c r="H4" s="376"/>
      <c r="I4" s="376"/>
      <c r="J4" s="394"/>
      <c r="K4" s="377"/>
    </row>
    <row r="5" spans="1:11" s="53" customFormat="1">
      <c r="A5" s="152"/>
      <c r="B5" s="152"/>
      <c r="C5" s="152"/>
      <c r="D5" s="152"/>
      <c r="E5" s="152"/>
      <c r="F5" s="152"/>
      <c r="G5" s="152"/>
      <c r="H5" s="152"/>
      <c r="I5" s="152"/>
      <c r="J5" s="152"/>
      <c r="K5" s="152"/>
    </row>
    <row r="6" spans="1:11" s="53" customFormat="1" ht="13.5" thickBot="1">
      <c r="A6" s="152"/>
      <c r="B6" s="152"/>
      <c r="C6" s="152"/>
      <c r="D6" s="152"/>
      <c r="E6" s="152"/>
      <c r="F6" s="152"/>
      <c r="G6" s="152"/>
      <c r="H6" s="152"/>
      <c r="I6" s="152"/>
      <c r="J6" s="152"/>
      <c r="K6" s="152"/>
    </row>
    <row r="7" spans="1:11" s="53" customFormat="1" ht="15" customHeight="1" thickBot="1">
      <c r="A7" s="152"/>
      <c r="B7" s="423" t="s">
        <v>61</v>
      </c>
      <c r="C7" s="424"/>
      <c r="D7" s="424"/>
      <c r="E7" s="424"/>
      <c r="F7" s="424"/>
      <c r="G7" s="424"/>
      <c r="H7" s="424"/>
      <c r="I7" s="424"/>
      <c r="J7" s="424"/>
      <c r="K7" s="425"/>
    </row>
    <row r="8" spans="1:11" s="53" customFormat="1" ht="41.1" customHeight="1">
      <c r="A8" s="152"/>
      <c r="B8" s="427" t="s">
        <v>23</v>
      </c>
      <c r="C8" s="428"/>
      <c r="D8" s="429"/>
      <c r="E8" s="430" t="s">
        <v>24</v>
      </c>
      <c r="F8" s="428"/>
      <c r="G8" s="429"/>
      <c r="H8" s="431" t="s">
        <v>25</v>
      </c>
      <c r="I8" s="432"/>
      <c r="J8" s="214" t="s">
        <v>0</v>
      </c>
      <c r="K8" s="215" t="s">
        <v>84</v>
      </c>
    </row>
    <row r="9" spans="1:11" s="53" customFormat="1" ht="13.5" thickBot="1">
      <c r="A9" s="152"/>
      <c r="B9" s="437" t="s">
        <v>164</v>
      </c>
      <c r="C9" s="376"/>
      <c r="D9" s="376"/>
      <c r="E9" s="376" t="s">
        <v>165</v>
      </c>
      <c r="F9" s="376"/>
      <c r="G9" s="376"/>
      <c r="H9" s="379" t="s">
        <v>166</v>
      </c>
      <c r="I9" s="376"/>
      <c r="J9" s="196">
        <v>311</v>
      </c>
      <c r="K9" s="238"/>
    </row>
    <row r="10" spans="1:11" s="152" customFormat="1">
      <c r="B10" s="8"/>
      <c r="C10" s="8"/>
      <c r="D10" s="8"/>
      <c r="E10" s="8"/>
      <c r="F10" s="8"/>
      <c r="G10" s="8"/>
      <c r="H10" s="147"/>
      <c r="I10" s="8"/>
      <c r="J10" s="368" t="s">
        <v>112</v>
      </c>
      <c r="K10" s="353" t="s">
        <v>81</v>
      </c>
    </row>
    <row r="11" spans="1:11" s="53" customFormat="1" ht="13.5" thickBot="1">
      <c r="A11" s="152"/>
      <c r="B11" s="2"/>
      <c r="C11" s="2"/>
      <c r="D11" s="2"/>
      <c r="E11" s="2"/>
      <c r="F11" s="2"/>
      <c r="G11" s="2"/>
      <c r="H11" s="2"/>
      <c r="I11" s="2"/>
      <c r="J11" s="369"/>
      <c r="K11" s="354"/>
    </row>
    <row r="12" spans="1:11" s="53" customFormat="1" ht="13.5" thickBot="1">
      <c r="A12" s="152"/>
      <c r="B12" s="2"/>
      <c r="C12" s="2"/>
      <c r="D12" s="2"/>
      <c r="E12" s="2"/>
      <c r="F12" s="2"/>
      <c r="G12" s="2"/>
      <c r="H12" s="2"/>
      <c r="I12" s="2"/>
      <c r="J12" s="2"/>
      <c r="K12" s="2"/>
    </row>
    <row r="13" spans="1:11" s="53" customFormat="1" ht="13.5" thickBot="1">
      <c r="A13" s="152"/>
      <c r="B13" s="423" t="s">
        <v>221</v>
      </c>
      <c r="C13" s="424"/>
      <c r="D13" s="424"/>
      <c r="E13" s="424"/>
      <c r="F13" s="424"/>
      <c r="G13" s="424"/>
      <c r="H13" s="424"/>
      <c r="I13" s="424"/>
      <c r="J13" s="424"/>
      <c r="K13" s="425"/>
    </row>
    <row r="14" spans="1:11" s="53" customFormat="1" ht="56.1" customHeight="1">
      <c r="A14" s="152"/>
      <c r="B14" s="216" t="s">
        <v>27</v>
      </c>
      <c r="C14" s="214" t="s">
        <v>63</v>
      </c>
      <c r="D14" s="214" t="s">
        <v>30</v>
      </c>
      <c r="E14" s="217" t="s">
        <v>28</v>
      </c>
      <c r="F14" s="217" t="s">
        <v>29</v>
      </c>
      <c r="G14" s="214" t="s">
        <v>31</v>
      </c>
      <c r="H14" s="214" t="s">
        <v>32</v>
      </c>
      <c r="I14" s="214" t="s">
        <v>64</v>
      </c>
      <c r="J14" s="214" t="s">
        <v>0</v>
      </c>
      <c r="K14" s="215" t="s">
        <v>84</v>
      </c>
    </row>
    <row r="15" spans="1:11" s="53" customFormat="1" ht="51.75" thickBot="1">
      <c r="A15" s="152"/>
      <c r="B15" s="27">
        <v>1</v>
      </c>
      <c r="C15" s="61" t="s">
        <v>125</v>
      </c>
      <c r="D15" s="28" t="s">
        <v>167</v>
      </c>
      <c r="E15" s="29" t="s">
        <v>168</v>
      </c>
      <c r="F15" s="29" t="s">
        <v>169</v>
      </c>
      <c r="G15" s="30">
        <v>39089</v>
      </c>
      <c r="H15" s="30">
        <v>42590</v>
      </c>
      <c r="I15" s="31">
        <f t="shared" ref="I15" si="0">(G15-H15)/365</f>
        <v>-9.5917808219178085</v>
      </c>
      <c r="J15" s="164">
        <v>313</v>
      </c>
      <c r="K15" s="159"/>
    </row>
    <row r="16" spans="1:11" s="53" customFormat="1">
      <c r="A16" s="152"/>
      <c r="B16" s="2"/>
      <c r="C16" s="2"/>
      <c r="D16" s="2"/>
      <c r="E16" s="2"/>
      <c r="F16" s="152"/>
      <c r="G16" s="152"/>
      <c r="H16" s="368" t="s">
        <v>35</v>
      </c>
      <c r="I16" s="436">
        <f>SUM(I15:I15)</f>
        <v>-9.5917808219178085</v>
      </c>
      <c r="J16" s="351" t="s">
        <v>112</v>
      </c>
      <c r="K16" s="353" t="s">
        <v>81</v>
      </c>
    </row>
    <row r="17" spans="1:11" s="53" customFormat="1" ht="13.5" thickBot="1">
      <c r="A17" s="152"/>
      <c r="B17" s="2"/>
      <c r="C17" s="2"/>
      <c r="D17" s="2"/>
      <c r="E17" s="2"/>
      <c r="F17" s="152"/>
      <c r="G17" s="152"/>
      <c r="H17" s="369"/>
      <c r="I17" s="411"/>
      <c r="J17" s="352"/>
      <c r="K17" s="354"/>
    </row>
    <row r="18" spans="1:11" s="53" customFormat="1" ht="13.5" thickBot="1">
      <c r="A18" s="152"/>
      <c r="B18" s="153"/>
      <c r="C18" s="2"/>
      <c r="D18" s="2"/>
      <c r="E18" s="2"/>
      <c r="F18" s="2"/>
      <c r="G18" s="2"/>
      <c r="H18" s="2"/>
      <c r="I18" s="2"/>
      <c r="J18" s="2"/>
      <c r="K18" s="2"/>
    </row>
    <row r="19" spans="1:11" s="53" customFormat="1" ht="13.5" thickBot="1">
      <c r="A19" s="152"/>
      <c r="B19" s="423" t="s">
        <v>222</v>
      </c>
      <c r="C19" s="424"/>
      <c r="D19" s="424"/>
      <c r="E19" s="424"/>
      <c r="F19" s="424"/>
      <c r="G19" s="424"/>
      <c r="H19" s="424"/>
      <c r="I19" s="424"/>
      <c r="J19" s="424"/>
      <c r="K19" s="425"/>
    </row>
    <row r="20" spans="1:11" s="53" customFormat="1" ht="56.1" customHeight="1">
      <c r="A20" s="152"/>
      <c r="B20" s="216" t="s">
        <v>27</v>
      </c>
      <c r="C20" s="214" t="s">
        <v>63</v>
      </c>
      <c r="D20" s="214" t="s">
        <v>30</v>
      </c>
      <c r="E20" s="217" t="s">
        <v>28</v>
      </c>
      <c r="F20" s="217" t="s">
        <v>29</v>
      </c>
      <c r="G20" s="214" t="s">
        <v>31</v>
      </c>
      <c r="H20" s="214" t="s">
        <v>32</v>
      </c>
      <c r="I20" s="214" t="s">
        <v>64</v>
      </c>
      <c r="J20" s="214" t="s">
        <v>0</v>
      </c>
      <c r="K20" s="215" t="s">
        <v>84</v>
      </c>
    </row>
    <row r="21" spans="1:11" s="53" customFormat="1" ht="51.75" thickBot="1">
      <c r="A21" s="152"/>
      <c r="B21" s="27">
        <v>1</v>
      </c>
      <c r="C21" s="61" t="s">
        <v>125</v>
      </c>
      <c r="D21" s="28" t="s">
        <v>167</v>
      </c>
      <c r="E21" s="29" t="s">
        <v>168</v>
      </c>
      <c r="F21" s="29" t="s">
        <v>169</v>
      </c>
      <c r="G21" s="30">
        <v>39089</v>
      </c>
      <c r="H21" s="30">
        <v>42590</v>
      </c>
      <c r="I21" s="31">
        <f t="shared" ref="I21" si="1">(G21-H21)/365</f>
        <v>-9.5917808219178085</v>
      </c>
      <c r="J21" s="116">
        <v>313</v>
      </c>
      <c r="K21" s="163"/>
    </row>
    <row r="22" spans="1:11" s="53" customFormat="1" ht="15" customHeight="1">
      <c r="A22" s="152"/>
      <c r="B22" s="2"/>
      <c r="C22" s="2"/>
      <c r="D22" s="2"/>
      <c r="E22" s="2"/>
      <c r="F22" s="152"/>
      <c r="G22" s="152"/>
      <c r="H22" s="368" t="s">
        <v>35</v>
      </c>
      <c r="I22" s="436">
        <f>+SUM(I21:I21)</f>
        <v>-9.5917808219178085</v>
      </c>
      <c r="J22" s="351" t="s">
        <v>112</v>
      </c>
      <c r="K22" s="353" t="s">
        <v>81</v>
      </c>
    </row>
    <row r="23" spans="1:11" s="53" customFormat="1" ht="13.5" thickBot="1">
      <c r="A23" s="152"/>
      <c r="B23" s="2"/>
      <c r="C23" s="2"/>
      <c r="D23" s="2"/>
      <c r="E23" s="2"/>
      <c r="F23" s="152"/>
      <c r="G23" s="152"/>
      <c r="H23" s="369"/>
      <c r="I23" s="411"/>
      <c r="J23" s="352"/>
      <c r="K23" s="354"/>
    </row>
    <row r="24" spans="1:11" s="53" customFormat="1">
      <c r="A24" s="152"/>
      <c r="B24" s="2"/>
      <c r="C24" s="2"/>
      <c r="D24" s="2"/>
      <c r="E24" s="2"/>
      <c r="F24" s="2"/>
      <c r="G24" s="2"/>
      <c r="H24" s="2"/>
      <c r="I24" s="2"/>
      <c r="J24" s="2"/>
      <c r="K24" s="2"/>
    </row>
    <row r="25" spans="1:11" hidden="1"/>
    <row r="26" spans="1:11" hidden="1"/>
    <row r="27" spans="1:11" hidden="1"/>
    <row r="28" spans="1:11" hidden="1"/>
    <row r="29" spans="1:11" hidden="1"/>
    <row r="30" spans="1:11" hidden="1"/>
    <row r="31" spans="1:11" hidden="1"/>
    <row r="32" spans="1:11"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sheetData>
  <mergeCells count="23">
    <mergeCell ref="B8:D8"/>
    <mergeCell ref="E8:G8"/>
    <mergeCell ref="H8:I8"/>
    <mergeCell ref="B3:D3"/>
    <mergeCell ref="E3:K3"/>
    <mergeCell ref="B4:D4"/>
    <mergeCell ref="E4:K4"/>
    <mergeCell ref="B7:K7"/>
    <mergeCell ref="B9:D9"/>
    <mergeCell ref="E9:G9"/>
    <mergeCell ref="H9:I9"/>
    <mergeCell ref="B13:K13"/>
    <mergeCell ref="J10:J11"/>
    <mergeCell ref="K10:K11"/>
    <mergeCell ref="I22:I23"/>
    <mergeCell ref="J22:J23"/>
    <mergeCell ref="H16:H17"/>
    <mergeCell ref="J16:J17"/>
    <mergeCell ref="I16:I17"/>
    <mergeCell ref="B19:K19"/>
    <mergeCell ref="H22:H23"/>
    <mergeCell ref="K22:K23"/>
    <mergeCell ref="K16:K17"/>
  </mergeCells>
  <pageMargins left="0.7" right="0.7" top="0.75" bottom="0.75" header="0.3" footer="0.3"/>
  <pageSetup orientation="portrait" verticalDpi="30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K105"/>
  <sheetViews>
    <sheetView zoomScale="85" zoomScaleNormal="85" zoomScalePageLayoutView="85" workbookViewId="0"/>
  </sheetViews>
  <sheetFormatPr baseColWidth="10" defaultColWidth="0" defaultRowHeight="12.75" zeroHeight="1"/>
  <cols>
    <col min="1" max="1" width="3.140625" style="2" customWidth="1"/>
    <col min="2" max="2" width="14.7109375" style="47" customWidth="1"/>
    <col min="3" max="3" width="19" style="47" customWidth="1"/>
    <col min="4" max="4" width="19.28515625" style="47" customWidth="1"/>
    <col min="5" max="6" width="30" style="47" customWidth="1"/>
    <col min="7" max="9" width="14.7109375" style="47" customWidth="1"/>
    <col min="10" max="10" width="20" style="47" customWidth="1"/>
    <col min="11" max="11" width="27.28515625" style="47" customWidth="1"/>
    <col min="12" max="16384" width="0" style="47" hidden="1"/>
  </cols>
  <sheetData>
    <row r="1" spans="2:11" s="2" customFormat="1"/>
    <row r="2" spans="2:11" s="2" customFormat="1" ht="13.5" thickBot="1"/>
    <row r="3" spans="2:11" ht="15.75" customHeight="1">
      <c r="B3" s="361" t="s">
        <v>21</v>
      </c>
      <c r="C3" s="362"/>
      <c r="D3" s="362"/>
      <c r="E3" s="389" t="s">
        <v>170</v>
      </c>
      <c r="F3" s="390"/>
      <c r="G3" s="390"/>
      <c r="H3" s="390"/>
      <c r="I3" s="390"/>
      <c r="J3" s="390"/>
      <c r="K3" s="391"/>
    </row>
    <row r="4" spans="2:11" ht="15.75" customHeight="1" thickBot="1">
      <c r="B4" s="371" t="s">
        <v>22</v>
      </c>
      <c r="C4" s="372"/>
      <c r="D4" s="372"/>
      <c r="E4" s="375" t="s">
        <v>171</v>
      </c>
      <c r="F4" s="376"/>
      <c r="G4" s="376"/>
      <c r="H4" s="376"/>
      <c r="I4" s="376"/>
      <c r="J4" s="394"/>
      <c r="K4" s="377"/>
    </row>
    <row r="5" spans="2:11" s="2" customFormat="1"/>
    <row r="6" spans="2:11" s="2" customFormat="1" ht="13.5" thickBot="1"/>
    <row r="7" spans="2:11" ht="15" customHeight="1">
      <c r="B7" s="445" t="s">
        <v>61</v>
      </c>
      <c r="C7" s="446"/>
      <c r="D7" s="446"/>
      <c r="E7" s="446"/>
      <c r="F7" s="446"/>
      <c r="G7" s="446"/>
      <c r="H7" s="446"/>
      <c r="I7" s="446"/>
      <c r="J7" s="446"/>
      <c r="K7" s="447"/>
    </row>
    <row r="8" spans="2:11" ht="41.1" customHeight="1">
      <c r="B8" s="395" t="s">
        <v>23</v>
      </c>
      <c r="C8" s="396"/>
      <c r="D8" s="438"/>
      <c r="E8" s="439" t="s">
        <v>24</v>
      </c>
      <c r="F8" s="396"/>
      <c r="G8" s="438"/>
      <c r="H8" s="440" t="s">
        <v>25</v>
      </c>
      <c r="I8" s="441"/>
      <c r="J8" s="166" t="s">
        <v>0</v>
      </c>
      <c r="K8" s="135" t="s">
        <v>84</v>
      </c>
    </row>
    <row r="9" spans="2:11" ht="13.5" thickBot="1">
      <c r="B9" s="437" t="s">
        <v>173</v>
      </c>
      <c r="C9" s="376"/>
      <c r="D9" s="376"/>
      <c r="E9" s="376" t="s">
        <v>174</v>
      </c>
      <c r="F9" s="376"/>
      <c r="G9" s="376"/>
      <c r="H9" s="379" t="s">
        <v>172</v>
      </c>
      <c r="I9" s="376"/>
      <c r="J9" s="113">
        <v>314</v>
      </c>
      <c r="K9" s="165"/>
    </row>
    <row r="10" spans="2:11" s="2" customFormat="1">
      <c r="B10" s="8"/>
      <c r="C10" s="8"/>
      <c r="D10" s="8"/>
      <c r="E10" s="8"/>
      <c r="F10" s="8"/>
      <c r="G10" s="8"/>
      <c r="H10" s="147"/>
      <c r="I10" s="8"/>
      <c r="J10" s="351" t="s">
        <v>112</v>
      </c>
      <c r="K10" s="353" t="s">
        <v>81</v>
      </c>
    </row>
    <row r="11" spans="2:11" s="2" customFormat="1" ht="13.5" thickBot="1">
      <c r="J11" s="352"/>
      <c r="K11" s="354"/>
    </row>
    <row r="12" spans="2:11" s="2" customFormat="1" ht="13.5" thickBot="1"/>
    <row r="13" spans="2:11" ht="15" customHeight="1" thickBot="1">
      <c r="B13" s="295" t="s">
        <v>197</v>
      </c>
      <c r="C13" s="296"/>
      <c r="D13" s="296"/>
      <c r="E13" s="296"/>
      <c r="F13" s="296"/>
      <c r="G13" s="296"/>
      <c r="H13" s="296"/>
      <c r="I13" s="296"/>
      <c r="J13" s="296"/>
      <c r="K13" s="297"/>
    </row>
    <row r="14" spans="2:11" ht="56.1" customHeight="1" thickBot="1">
      <c r="B14" s="167" t="s">
        <v>27</v>
      </c>
      <c r="C14" s="168" t="s">
        <v>63</v>
      </c>
      <c r="D14" s="168" t="s">
        <v>30</v>
      </c>
      <c r="E14" s="169" t="s">
        <v>28</v>
      </c>
      <c r="F14" s="169" t="s">
        <v>29</v>
      </c>
      <c r="G14" s="168" t="s">
        <v>31</v>
      </c>
      <c r="H14" s="168" t="s">
        <v>32</v>
      </c>
      <c r="I14" s="168" t="s">
        <v>64</v>
      </c>
      <c r="J14" s="170" t="s">
        <v>0</v>
      </c>
      <c r="K14" s="171" t="s">
        <v>84</v>
      </c>
    </row>
    <row r="15" spans="2:11" ht="72.599999999999994" customHeight="1">
      <c r="B15" s="239">
        <v>1</v>
      </c>
      <c r="C15" s="240" t="s">
        <v>125</v>
      </c>
      <c r="D15" s="240" t="s">
        <v>243</v>
      </c>
      <c r="E15" s="241" t="s">
        <v>244</v>
      </c>
      <c r="F15" s="241" t="s">
        <v>245</v>
      </c>
      <c r="G15" s="242">
        <v>38990</v>
      </c>
      <c r="H15" s="242">
        <v>42592</v>
      </c>
      <c r="I15" s="243">
        <f t="shared" ref="I15:I18" si="0">(G15-H15)/365</f>
        <v>-9.868493150684932</v>
      </c>
      <c r="J15" s="244" t="s">
        <v>246</v>
      </c>
      <c r="K15" s="245"/>
    </row>
    <row r="16" spans="2:11" ht="45.6" customHeight="1">
      <c r="B16" s="62">
        <v>2</v>
      </c>
      <c r="C16" s="194" t="s">
        <v>129</v>
      </c>
      <c r="D16" s="194" t="s">
        <v>175</v>
      </c>
      <c r="E16" s="56" t="s">
        <v>176</v>
      </c>
      <c r="F16" s="56" t="s">
        <v>245</v>
      </c>
      <c r="G16" s="63">
        <v>35577</v>
      </c>
      <c r="H16" s="64">
        <v>35611</v>
      </c>
      <c r="I16" s="65">
        <f t="shared" si="0"/>
        <v>-9.3150684931506855E-2</v>
      </c>
      <c r="J16" s="69">
        <v>320</v>
      </c>
      <c r="K16" s="10"/>
    </row>
    <row r="17" spans="2:11" ht="188.45" customHeight="1">
      <c r="B17" s="19">
        <v>3</v>
      </c>
      <c r="C17" s="20" t="s">
        <v>129</v>
      </c>
      <c r="D17" s="20" t="s">
        <v>177</v>
      </c>
      <c r="E17" s="21" t="s">
        <v>176</v>
      </c>
      <c r="F17" s="21" t="s">
        <v>178</v>
      </c>
      <c r="G17" s="22">
        <v>35615</v>
      </c>
      <c r="H17" s="25">
        <v>36122</v>
      </c>
      <c r="I17" s="23">
        <f t="shared" si="0"/>
        <v>-1.3890410958904109</v>
      </c>
      <c r="J17" s="24" t="s">
        <v>247</v>
      </c>
      <c r="K17" s="103"/>
    </row>
    <row r="18" spans="2:11" ht="54.6" customHeight="1" thickBot="1">
      <c r="B18" s="27">
        <v>4</v>
      </c>
      <c r="C18" s="28" t="s">
        <v>129</v>
      </c>
      <c r="D18" s="28" t="s">
        <v>179</v>
      </c>
      <c r="E18" s="28" t="s">
        <v>180</v>
      </c>
      <c r="F18" s="139" t="s">
        <v>99</v>
      </c>
      <c r="G18" s="30">
        <v>35495</v>
      </c>
      <c r="H18" s="59">
        <v>35577</v>
      </c>
      <c r="I18" s="31">
        <f t="shared" si="0"/>
        <v>-0.22465753424657534</v>
      </c>
      <c r="J18" s="218">
        <v>324</v>
      </c>
      <c r="K18" s="246"/>
    </row>
    <row r="19" spans="2:11" ht="12.75" customHeight="1">
      <c r="B19" s="2"/>
      <c r="C19" s="2"/>
      <c r="D19" s="2"/>
      <c r="E19" s="2"/>
      <c r="F19" s="2"/>
      <c r="G19" s="2"/>
      <c r="H19" s="412" t="s">
        <v>35</v>
      </c>
      <c r="I19" s="410">
        <f>SUM(I15:I18)</f>
        <v>-11.575342465753424</v>
      </c>
      <c r="J19" s="412" t="s">
        <v>112</v>
      </c>
      <c r="K19" s="443" t="s">
        <v>81</v>
      </c>
    </row>
    <row r="20" spans="2:11" ht="13.5" customHeight="1" thickBot="1">
      <c r="B20" s="2"/>
      <c r="C20" s="2"/>
      <c r="D20" s="2"/>
      <c r="E20" s="2"/>
      <c r="F20" s="2"/>
      <c r="G20" s="2"/>
      <c r="H20" s="413"/>
      <c r="I20" s="411"/>
      <c r="J20" s="352"/>
      <c r="K20" s="444"/>
    </row>
    <row r="21" spans="2:11" ht="13.5" thickBot="1">
      <c r="B21" s="172"/>
      <c r="C21" s="2"/>
      <c r="D21" s="2"/>
      <c r="E21" s="2"/>
      <c r="F21" s="2"/>
      <c r="G21" s="2"/>
      <c r="H21" s="2"/>
      <c r="I21" s="2"/>
      <c r="J21" s="2"/>
      <c r="K21" s="2"/>
    </row>
    <row r="22" spans="2:11" ht="14.45" customHeight="1" thickBot="1">
      <c r="B22" s="298" t="s">
        <v>196</v>
      </c>
      <c r="C22" s="442"/>
      <c r="D22" s="442"/>
      <c r="E22" s="442"/>
      <c r="F22" s="442"/>
      <c r="G22" s="442"/>
      <c r="H22" s="442"/>
      <c r="I22" s="442"/>
      <c r="J22" s="442"/>
      <c r="K22" s="299"/>
    </row>
    <row r="23" spans="2:11" ht="56.1" customHeight="1">
      <c r="B23" s="181" t="s">
        <v>27</v>
      </c>
      <c r="C23" s="182" t="s">
        <v>63</v>
      </c>
      <c r="D23" s="182" t="s">
        <v>30</v>
      </c>
      <c r="E23" s="183" t="s">
        <v>28</v>
      </c>
      <c r="F23" s="183" t="s">
        <v>29</v>
      </c>
      <c r="G23" s="182" t="s">
        <v>31</v>
      </c>
      <c r="H23" s="182" t="s">
        <v>32</v>
      </c>
      <c r="I23" s="182" t="s">
        <v>64</v>
      </c>
      <c r="J23" s="115" t="s">
        <v>0</v>
      </c>
      <c r="K23" s="184" t="s">
        <v>84</v>
      </c>
    </row>
    <row r="24" spans="2:11" ht="84" customHeight="1">
      <c r="B24" s="19">
        <v>1</v>
      </c>
      <c r="C24" s="20" t="s">
        <v>121</v>
      </c>
      <c r="D24" s="20" t="s">
        <v>181</v>
      </c>
      <c r="E24" s="21" t="s">
        <v>182</v>
      </c>
      <c r="F24" s="21" t="s">
        <v>183</v>
      </c>
      <c r="G24" s="22">
        <v>37103</v>
      </c>
      <c r="H24" s="22">
        <v>37956</v>
      </c>
      <c r="I24" s="23">
        <f t="shared" ref="I24:I27" si="1">(G24-H24)/365</f>
        <v>-2.3369863013698629</v>
      </c>
      <c r="J24" s="24">
        <v>325</v>
      </c>
      <c r="K24" s="104"/>
    </row>
    <row r="25" spans="2:11" ht="51">
      <c r="B25" s="62">
        <v>2</v>
      </c>
      <c r="C25" s="105" t="s">
        <v>129</v>
      </c>
      <c r="D25" s="105" t="s">
        <v>184</v>
      </c>
      <c r="E25" s="56" t="s">
        <v>185</v>
      </c>
      <c r="F25" s="56" t="s">
        <v>186</v>
      </c>
      <c r="G25" s="63">
        <v>38139</v>
      </c>
      <c r="H25" s="64">
        <v>38351</v>
      </c>
      <c r="I25" s="65">
        <f t="shared" si="1"/>
        <v>-0.58082191780821912</v>
      </c>
      <c r="J25" s="173">
        <v>326</v>
      </c>
      <c r="K25" s="249" t="s">
        <v>263</v>
      </c>
    </row>
    <row r="26" spans="2:11" ht="38.25">
      <c r="B26" s="19">
        <v>3</v>
      </c>
      <c r="C26" s="20" t="s">
        <v>129</v>
      </c>
      <c r="D26" s="20" t="s">
        <v>187</v>
      </c>
      <c r="E26" s="21" t="s">
        <v>188</v>
      </c>
      <c r="F26" s="21" t="s">
        <v>189</v>
      </c>
      <c r="G26" s="22">
        <v>38352</v>
      </c>
      <c r="H26" s="25">
        <v>40226</v>
      </c>
      <c r="I26" s="23">
        <f t="shared" si="1"/>
        <v>-5.1342465753424653</v>
      </c>
      <c r="J26" s="117">
        <v>327</v>
      </c>
      <c r="K26" s="104"/>
    </row>
    <row r="27" spans="2:11" ht="26.25" thickBot="1">
      <c r="B27" s="27">
        <v>4</v>
      </c>
      <c r="C27" s="28" t="s">
        <v>129</v>
      </c>
      <c r="D27" s="28" t="s">
        <v>190</v>
      </c>
      <c r="E27" s="28" t="s">
        <v>191</v>
      </c>
      <c r="F27" s="28" t="s">
        <v>192</v>
      </c>
      <c r="G27" s="30">
        <v>40959</v>
      </c>
      <c r="H27" s="59">
        <v>41271</v>
      </c>
      <c r="I27" s="31">
        <f t="shared" si="1"/>
        <v>-0.85479452054794525</v>
      </c>
      <c r="J27" s="118">
        <v>332</v>
      </c>
      <c r="K27" s="114" t="s">
        <v>193</v>
      </c>
    </row>
    <row r="28" spans="2:11" ht="15" customHeight="1">
      <c r="B28" s="2"/>
      <c r="C28" s="2"/>
      <c r="D28" s="2"/>
      <c r="E28" s="2"/>
      <c r="F28" s="2"/>
      <c r="G28" s="2"/>
      <c r="H28" s="412" t="s">
        <v>35</v>
      </c>
      <c r="I28" s="410">
        <f>+SUM(I24:I27)</f>
        <v>-8.9068493150684915</v>
      </c>
      <c r="J28" s="351" t="s">
        <v>112</v>
      </c>
      <c r="K28" s="353" t="s">
        <v>81</v>
      </c>
    </row>
    <row r="29" spans="2:11" ht="13.5" customHeight="1" thickBot="1">
      <c r="B29" s="2"/>
      <c r="C29" s="2"/>
      <c r="D29" s="2"/>
      <c r="E29" s="2"/>
      <c r="F29" s="2"/>
      <c r="G29" s="2"/>
      <c r="H29" s="413"/>
      <c r="I29" s="411"/>
      <c r="J29" s="352"/>
      <c r="K29" s="354"/>
    </row>
    <row r="30" spans="2:11" hidden="1"/>
    <row r="31" spans="2:11" hidden="1"/>
    <row r="32" spans="2:11"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sheetData>
  <mergeCells count="23">
    <mergeCell ref="B3:D3"/>
    <mergeCell ref="E3:K3"/>
    <mergeCell ref="B4:D4"/>
    <mergeCell ref="E4:K4"/>
    <mergeCell ref="B8:D8"/>
    <mergeCell ref="E8:G8"/>
    <mergeCell ref="H8:I8"/>
    <mergeCell ref="B7:K7"/>
    <mergeCell ref="B9:D9"/>
    <mergeCell ref="E9:G9"/>
    <mergeCell ref="H9:I9"/>
    <mergeCell ref="B22:K22"/>
    <mergeCell ref="H28:H29"/>
    <mergeCell ref="I28:I29"/>
    <mergeCell ref="I19:I20"/>
    <mergeCell ref="H19:H20"/>
    <mergeCell ref="J28:J29"/>
    <mergeCell ref="K28:K29"/>
    <mergeCell ref="B13:K13"/>
    <mergeCell ref="J10:J11"/>
    <mergeCell ref="K10:K11"/>
    <mergeCell ref="J19:J20"/>
    <mergeCell ref="K19:K20"/>
  </mergeCells>
  <pageMargins left="0.7" right="0.7" top="0.75" bottom="0.75" header="0.3" footer="0.3"/>
  <pageSetup orientation="portrait" verticalDpi="30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K82"/>
  <sheetViews>
    <sheetView zoomScale="85" zoomScaleNormal="85" zoomScalePageLayoutView="85" workbookViewId="0"/>
  </sheetViews>
  <sheetFormatPr baseColWidth="10" defaultColWidth="0" defaultRowHeight="12.75" zeroHeight="1"/>
  <cols>
    <col min="1" max="1" width="3.140625" style="1" customWidth="1"/>
    <col min="2" max="2" width="14.7109375" style="13" customWidth="1"/>
    <col min="3" max="3" width="19" style="13" customWidth="1"/>
    <col min="4" max="4" width="19.28515625" style="13" customWidth="1"/>
    <col min="5" max="6" width="30" style="13" customWidth="1"/>
    <col min="7" max="9" width="14.7109375" style="13" customWidth="1"/>
    <col min="10" max="10" width="20" style="13" customWidth="1"/>
    <col min="11" max="11" width="20.7109375" style="13" customWidth="1"/>
    <col min="12" max="16384" width="10.85546875" style="13" hidden="1"/>
  </cols>
  <sheetData>
    <row r="1" spans="2:11">
      <c r="B1" s="1"/>
      <c r="C1" s="1"/>
      <c r="D1" s="1"/>
      <c r="E1" s="1"/>
      <c r="F1" s="1"/>
      <c r="G1" s="1"/>
      <c r="H1" s="1"/>
      <c r="I1" s="1"/>
      <c r="J1" s="1"/>
      <c r="K1" s="1"/>
    </row>
    <row r="2" spans="2:11" ht="13.5" thickBot="1">
      <c r="B2" s="1"/>
      <c r="C2" s="1"/>
      <c r="D2" s="1"/>
      <c r="E2" s="1"/>
      <c r="F2" s="1"/>
      <c r="G2" s="1"/>
      <c r="H2" s="1"/>
      <c r="I2" s="1"/>
      <c r="J2" s="1"/>
      <c r="K2" s="1"/>
    </row>
    <row r="3" spans="2:11" ht="15.75" customHeight="1">
      <c r="B3" s="387" t="s">
        <v>21</v>
      </c>
      <c r="C3" s="388"/>
      <c r="D3" s="388"/>
      <c r="E3" s="389" t="s">
        <v>194</v>
      </c>
      <c r="F3" s="390"/>
      <c r="G3" s="390"/>
      <c r="H3" s="390"/>
      <c r="I3" s="390"/>
      <c r="J3" s="390"/>
      <c r="K3" s="391"/>
    </row>
    <row r="4" spans="2:11" ht="15.75" customHeight="1" thickBot="1">
      <c r="B4" s="392" t="s">
        <v>22</v>
      </c>
      <c r="C4" s="393"/>
      <c r="D4" s="393"/>
      <c r="E4" s="375" t="s">
        <v>195</v>
      </c>
      <c r="F4" s="376"/>
      <c r="G4" s="376"/>
      <c r="H4" s="376"/>
      <c r="I4" s="376"/>
      <c r="J4" s="394"/>
      <c r="K4" s="377"/>
    </row>
    <row r="5" spans="2:11">
      <c r="B5" s="1"/>
      <c r="C5" s="1"/>
      <c r="D5" s="1"/>
      <c r="E5" s="1"/>
      <c r="F5" s="1"/>
      <c r="G5" s="1"/>
      <c r="H5" s="1"/>
      <c r="I5" s="1"/>
      <c r="J5" s="1"/>
      <c r="K5" s="1"/>
    </row>
    <row r="6" spans="2:11" ht="13.5" thickBot="1">
      <c r="B6" s="1"/>
      <c r="C6" s="1"/>
      <c r="D6" s="1"/>
      <c r="E6" s="1"/>
      <c r="F6" s="1"/>
      <c r="G6" s="1"/>
      <c r="H6" s="1"/>
      <c r="I6" s="1"/>
      <c r="J6" s="1"/>
      <c r="K6" s="1"/>
    </row>
    <row r="7" spans="2:11" ht="15" customHeight="1">
      <c r="B7" s="274" t="s">
        <v>61</v>
      </c>
      <c r="C7" s="275"/>
      <c r="D7" s="275"/>
      <c r="E7" s="275"/>
      <c r="F7" s="275"/>
      <c r="G7" s="275"/>
      <c r="H7" s="275"/>
      <c r="I7" s="275"/>
      <c r="J7" s="462"/>
      <c r="K7" s="463"/>
    </row>
    <row r="8" spans="2:11" ht="41.1" customHeight="1">
      <c r="B8" s="395" t="s">
        <v>23</v>
      </c>
      <c r="C8" s="396"/>
      <c r="D8" s="438"/>
      <c r="E8" s="439" t="s">
        <v>24</v>
      </c>
      <c r="F8" s="396"/>
      <c r="G8" s="438"/>
      <c r="H8" s="440" t="s">
        <v>25</v>
      </c>
      <c r="I8" s="441"/>
      <c r="J8" s="459" t="s">
        <v>0</v>
      </c>
      <c r="K8" s="460" t="s">
        <v>84</v>
      </c>
    </row>
    <row r="9" spans="2:11" ht="30.75" customHeight="1">
      <c r="B9" s="453"/>
      <c r="C9" s="454"/>
      <c r="D9" s="455"/>
      <c r="E9" s="456"/>
      <c r="F9" s="454"/>
      <c r="G9" s="455"/>
      <c r="H9" s="457"/>
      <c r="I9" s="458"/>
      <c r="J9" s="420"/>
      <c r="K9" s="461"/>
    </row>
    <row r="10" spans="2:11" ht="13.5" thickBot="1">
      <c r="B10" s="450" t="s">
        <v>198</v>
      </c>
      <c r="C10" s="451"/>
      <c r="D10" s="451"/>
      <c r="E10" s="451" t="s">
        <v>199</v>
      </c>
      <c r="F10" s="451"/>
      <c r="G10" s="451"/>
      <c r="H10" s="452" t="s">
        <v>200</v>
      </c>
      <c r="I10" s="451"/>
      <c r="J10" s="112">
        <v>333</v>
      </c>
      <c r="K10" s="157"/>
    </row>
    <row r="11" spans="2:11">
      <c r="B11" s="106"/>
      <c r="C11" s="106"/>
      <c r="D11" s="106"/>
      <c r="E11" s="106"/>
      <c r="F11" s="106"/>
      <c r="G11" s="106"/>
      <c r="H11" s="9"/>
      <c r="I11" s="106"/>
      <c r="J11" s="368" t="s">
        <v>112</v>
      </c>
      <c r="K11" s="353" t="s">
        <v>81</v>
      </c>
    </row>
    <row r="12" spans="2:11" ht="13.5" thickBot="1">
      <c r="B12" s="107"/>
      <c r="C12" s="107"/>
      <c r="D12" s="107"/>
      <c r="E12" s="107"/>
      <c r="F12" s="107"/>
      <c r="G12" s="107"/>
      <c r="H12" s="107"/>
      <c r="I12" s="107"/>
      <c r="J12" s="369"/>
      <c r="K12" s="354"/>
    </row>
    <row r="13" spans="2:11" ht="13.5" thickBot="1">
      <c r="B13" s="107"/>
      <c r="C13" s="107"/>
      <c r="D13" s="107"/>
      <c r="E13" s="107"/>
      <c r="F13" s="107"/>
      <c r="G13" s="107"/>
      <c r="H13" s="107"/>
      <c r="I13" s="107"/>
      <c r="J13" s="18"/>
      <c r="K13" s="18"/>
    </row>
    <row r="14" spans="2:11" ht="13.5" thickBot="1">
      <c r="B14" s="274" t="s">
        <v>197</v>
      </c>
      <c r="C14" s="275"/>
      <c r="D14" s="275"/>
      <c r="E14" s="275"/>
      <c r="F14" s="275"/>
      <c r="G14" s="275"/>
      <c r="H14" s="275"/>
      <c r="I14" s="275"/>
      <c r="J14" s="275"/>
      <c r="K14" s="276"/>
    </row>
    <row r="15" spans="2:11" ht="56.1" customHeight="1">
      <c r="B15" s="211" t="s">
        <v>27</v>
      </c>
      <c r="C15" s="212" t="s">
        <v>63</v>
      </c>
      <c r="D15" s="212" t="s">
        <v>30</v>
      </c>
      <c r="E15" s="200" t="s">
        <v>28</v>
      </c>
      <c r="F15" s="200" t="s">
        <v>29</v>
      </c>
      <c r="G15" s="212" t="s">
        <v>31</v>
      </c>
      <c r="H15" s="212" t="s">
        <v>32</v>
      </c>
      <c r="I15" s="212" t="s">
        <v>64</v>
      </c>
      <c r="J15" s="191" t="s">
        <v>60</v>
      </c>
      <c r="K15" s="193" t="s">
        <v>65</v>
      </c>
    </row>
    <row r="16" spans="2:11" ht="51.75" thickBot="1">
      <c r="B16" s="27">
        <v>1</v>
      </c>
      <c r="C16" s="28" t="s">
        <v>125</v>
      </c>
      <c r="D16" s="28" t="s">
        <v>201</v>
      </c>
      <c r="E16" s="29" t="s">
        <v>202</v>
      </c>
      <c r="F16" s="29" t="s">
        <v>203</v>
      </c>
      <c r="G16" s="30">
        <v>39325</v>
      </c>
      <c r="H16" s="30">
        <v>42590</v>
      </c>
      <c r="I16" s="31">
        <f t="shared" ref="I16" si="0">(G16-H16)/365</f>
        <v>-8.9452054794520546</v>
      </c>
      <c r="J16" s="448">
        <v>335</v>
      </c>
      <c r="K16" s="449"/>
    </row>
    <row r="17" spans="2:11">
      <c r="B17" s="190"/>
      <c r="C17" s="190"/>
      <c r="D17" s="190"/>
      <c r="E17" s="190"/>
      <c r="F17" s="1"/>
      <c r="G17" s="1"/>
      <c r="H17" s="412" t="s">
        <v>35</v>
      </c>
      <c r="I17" s="410">
        <f>SUM(I16:I16)</f>
        <v>-8.9452054794520546</v>
      </c>
      <c r="J17" s="412" t="s">
        <v>112</v>
      </c>
      <c r="K17" s="384" t="s">
        <v>81</v>
      </c>
    </row>
    <row r="18" spans="2:11" ht="13.5" thickBot="1">
      <c r="B18" s="190"/>
      <c r="C18" s="190"/>
      <c r="D18" s="190"/>
      <c r="E18" s="190"/>
      <c r="F18" s="1"/>
      <c r="G18" s="1"/>
      <c r="H18" s="413"/>
      <c r="I18" s="411"/>
      <c r="J18" s="413"/>
      <c r="K18" s="385"/>
    </row>
    <row r="19" spans="2:11">
      <c r="B19" s="156"/>
      <c r="C19" s="190"/>
      <c r="D19" s="190"/>
      <c r="E19" s="190"/>
      <c r="F19" s="190"/>
      <c r="G19" s="190"/>
      <c r="H19" s="190"/>
      <c r="I19" s="190"/>
      <c r="J19" s="190"/>
      <c r="K19" s="190"/>
    </row>
    <row r="20" spans="2:11" hidden="1"/>
    <row r="21" spans="2:11" hidden="1"/>
    <row r="22" spans="2:11" hidden="1"/>
    <row r="23" spans="2:11" hidden="1"/>
    <row r="24" spans="2:11" hidden="1"/>
    <row r="25" spans="2:11" hidden="1"/>
    <row r="26" spans="2:11" hidden="1"/>
    <row r="27" spans="2:11" hidden="1"/>
    <row r="28" spans="2:11" hidden="1"/>
    <row r="29" spans="2:11" hidden="1"/>
    <row r="30" spans="2:11" hidden="1"/>
    <row r="31" spans="2:11" hidden="1"/>
    <row r="32" spans="2:11"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sheetData>
  <mergeCells count="21">
    <mergeCell ref="J8:J9"/>
    <mergeCell ref="K8:K9"/>
    <mergeCell ref="B3:D3"/>
    <mergeCell ref="E3:K3"/>
    <mergeCell ref="B4:D4"/>
    <mergeCell ref="E4:K4"/>
    <mergeCell ref="B7:K7"/>
    <mergeCell ref="B10:D10"/>
    <mergeCell ref="E10:G10"/>
    <mergeCell ref="H10:I10"/>
    <mergeCell ref="B8:D9"/>
    <mergeCell ref="E8:G9"/>
    <mergeCell ref="H8:I9"/>
    <mergeCell ref="I17:I18"/>
    <mergeCell ref="B14:K14"/>
    <mergeCell ref="J11:J12"/>
    <mergeCell ref="K11:K12"/>
    <mergeCell ref="J16:K16"/>
    <mergeCell ref="H17:H18"/>
    <mergeCell ref="J17:J18"/>
    <mergeCell ref="K17:K18"/>
  </mergeCells>
  <pageMargins left="0.7" right="0.7" top="0.75" bottom="0.75" header="0.3" footer="0.3"/>
  <pageSetup orientation="portrait"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FACTORES TÉCNICOS DE EVALUACIÓN</vt:lpstr>
      <vt:lpstr> EXPERIENCIA DEL PROPONENTE</vt:lpstr>
      <vt:lpstr>DIRECTOR DEL PROYECTO</vt:lpstr>
      <vt:lpstr>ASESOR TÉCNICO TDT 1</vt:lpstr>
      <vt:lpstr>ASESOR TÉCNICO TDT 2</vt:lpstr>
      <vt:lpstr>ASESOR TÉCNICO SIS ELEC</vt:lpstr>
      <vt:lpstr>ASESOR OBRAS CIVILES</vt:lpstr>
      <vt:lpstr>ASESOR JURÍDICO</vt:lpstr>
      <vt:lpstr>ASESOR CONTABLE</vt:lpstr>
      <vt:lpstr>FACTORES PONDERABLES</vt:lpstr>
      <vt:lpstr>' EXPERIENCIA DEL PROPONENTE'!Área_de_impresión</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C. Ariza</dc:creator>
  <cp:lastModifiedBy>M</cp:lastModifiedBy>
  <dcterms:created xsi:type="dcterms:W3CDTF">2011-06-23T19:04:50Z</dcterms:created>
  <dcterms:modified xsi:type="dcterms:W3CDTF">2016-08-30T22:21:44Z</dcterms:modified>
</cp:coreProperties>
</file>