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480" windowHeight="7755" activeTab="3"/>
  </bookViews>
  <sheets>
    <sheet name="CONTEXTO ESTRATÉGICO" sheetId="25" r:id="rId1"/>
    <sheet name="MAPEO" sheetId="22" state="hidden" r:id="rId2"/>
    <sheet name="MATRIZ MAPA DE RIESGOS" sheetId="3" r:id="rId3"/>
    <sheet name="CONTROLES" sheetId="6" r:id="rId4"/>
    <sheet name="Evaluacion" sheetId="21" state="hidden" r:id="rId5"/>
    <sheet name="SEGUIMIENTO" sheetId="26" state="hidden" r:id="rId6"/>
    <sheet name="Hoja1" sheetId="24" r:id="rId7"/>
  </sheets>
  <definedNames>
    <definedName name="_xlnm._FilterDatabase" localSheetId="3" hidden="1">CONTROLES!$A$7:$N$12</definedName>
    <definedName name="_xlnm.Print_Area" localSheetId="2">'MATRIZ MAPA DE RIESGOS'!$A$4:$X$12</definedName>
    <definedName name="RIESGOS" localSheetId="2">'MATRIZ MAPA DE RIESGOS'!$AK$9:$AK$12</definedName>
    <definedName name="_xlnm.Print_Titles" localSheetId="2">'MATRIZ MAPA DE RIESGOS'!$6:$8</definedName>
  </definedNames>
  <calcPr calcId="125725"/>
</workbook>
</file>

<file path=xl/calcChain.xml><?xml version="1.0" encoding="utf-8"?>
<calcChain xmlns="http://schemas.openxmlformats.org/spreadsheetml/2006/main">
  <c r="B12" i="26"/>
  <c r="B10"/>
  <c r="A10"/>
  <c r="C12" i="6"/>
  <c r="C13"/>
  <c r="J13"/>
  <c r="C11"/>
  <c r="B11"/>
  <c r="O11" i="3"/>
  <c r="N11"/>
  <c r="M11"/>
  <c r="K11"/>
  <c r="B11" i="26"/>
  <c r="B9"/>
  <c r="B8"/>
  <c r="A9"/>
  <c r="A11"/>
  <c r="A12"/>
  <c r="A8"/>
  <c r="B13" i="6"/>
  <c r="B12"/>
  <c r="N13" i="3"/>
  <c r="O13" s="1"/>
  <c r="M13"/>
  <c r="K13"/>
  <c r="D10"/>
  <c r="D9"/>
  <c r="C10" i="6"/>
  <c r="C9"/>
  <c r="K9" i="3"/>
  <c r="M9"/>
  <c r="K10"/>
  <c r="M10"/>
  <c r="K12"/>
  <c r="M12"/>
  <c r="J12" i="6"/>
  <c r="L12" s="1"/>
  <c r="N12" i="3"/>
  <c r="O12" s="1"/>
  <c r="J10" i="6"/>
  <c r="K10" s="1"/>
  <c r="B10"/>
  <c r="N10" i="3"/>
  <c r="O10" s="1"/>
  <c r="B9" i="6"/>
  <c r="B9" i="3"/>
  <c r="C47" i="25"/>
  <c r="C46"/>
  <c r="C45"/>
  <c r="A9" i="3"/>
  <c r="A9" i="6" s="1"/>
  <c r="C43" i="25"/>
  <c r="C44"/>
  <c r="C42"/>
  <c r="C40"/>
  <c r="C39"/>
  <c r="C38"/>
  <c r="J11" i="6"/>
  <c r="L11" s="1"/>
  <c r="N9" i="3"/>
  <c r="O9" s="1"/>
  <c r="A4"/>
  <c r="J9" i="6"/>
  <c r="L9" s="1"/>
  <c r="H5" i="22"/>
  <c r="D6"/>
  <c r="E6"/>
  <c r="F6"/>
  <c r="G6"/>
  <c r="H6"/>
  <c r="D7"/>
  <c r="E7"/>
  <c r="F7"/>
  <c r="G7"/>
  <c r="H7"/>
  <c r="D8"/>
  <c r="E8"/>
  <c r="F8"/>
  <c r="G8"/>
  <c r="H8"/>
  <c r="D9"/>
  <c r="E9"/>
  <c r="F9"/>
  <c r="G9"/>
  <c r="H9"/>
  <c r="E5"/>
  <c r="F5"/>
  <c r="G5"/>
  <c r="D5"/>
  <c r="L10" i="6"/>
  <c r="K11" l="1"/>
  <c r="M11" s="1"/>
  <c r="Q11" i="3" s="1"/>
  <c r="L13" i="6"/>
  <c r="K13"/>
  <c r="K9"/>
  <c r="M9" s="1"/>
  <c r="Q9" i="3" s="1"/>
  <c r="N10" i="6"/>
  <c r="R10" i="3" s="1"/>
  <c r="S10" s="1"/>
  <c r="M10" i="6"/>
  <c r="Q10" i="3" s="1"/>
  <c r="K12" i="6"/>
  <c r="N11" l="1"/>
  <c r="R11" i="3" s="1"/>
  <c r="S11" s="1"/>
  <c r="M13" i="6"/>
  <c r="Q13" i="3" s="1"/>
  <c r="N9" i="6"/>
  <c r="R9" i="3" s="1"/>
  <c r="S9" s="1"/>
  <c r="M12" i="6"/>
  <c r="Q12" i="3" s="1"/>
  <c r="N12" i="6" l="1"/>
  <c r="R12" i="3" s="1"/>
  <c r="S12" s="1"/>
  <c r="N13" i="6"/>
  <c r="R13" i="3" s="1"/>
  <c r="S13" s="1"/>
</calcChain>
</file>

<file path=xl/comments1.xml><?xml version="1.0" encoding="utf-8"?>
<comments xmlns="http://schemas.openxmlformats.org/spreadsheetml/2006/main">
  <authors>
    <author>asalinas</author>
    <author>Maria Angelica Escarraga Lopez</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1">
      <text>
        <r>
          <rPr>
            <b/>
            <sz val="9"/>
            <color indexed="81"/>
            <rFont val="Tahoma"/>
            <family val="2"/>
          </rPr>
          <t>F. Internos:</t>
        </r>
        <r>
          <rPr>
            <sz val="9"/>
            <color indexed="81"/>
            <rFont val="Tahoma"/>
            <family val="2"/>
          </rPr>
          <t xml:space="preserve"> 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F19" authorId="0">
      <text>
        <r>
          <rPr>
            <b/>
            <sz val="8"/>
            <color indexed="81"/>
            <rFont val="Tahoma"/>
            <family val="2"/>
          </rPr>
          <t xml:space="preserve">F. Externos: </t>
        </r>
        <r>
          <rPr>
            <sz val="8"/>
            <color indexed="81"/>
            <rFont val="Tahoma"/>
            <family val="2"/>
          </rPr>
          <t>Coloque la lista de factores externos que pueden convertirse en riesgos.</t>
        </r>
      </text>
    </comment>
    <comment ref="G19" authorId="0">
      <text>
        <r>
          <rPr>
            <b/>
            <sz val="8"/>
            <color indexed="81"/>
            <rFont val="Tahoma"/>
            <family val="2"/>
          </rPr>
          <t xml:space="preserve">Amenazas: </t>
        </r>
        <r>
          <rPr>
            <sz val="8"/>
            <color indexed="81"/>
            <rFont val="Tahoma"/>
            <family val="2"/>
          </rPr>
          <t>Coloque X, si es una amenaza.</t>
        </r>
      </text>
    </comment>
  </commentList>
</comments>
</file>

<file path=xl/comments2.xml><?xml version="1.0" encoding="utf-8"?>
<comments xmlns="http://schemas.openxmlformats.org/spreadsheetml/2006/main">
  <authors>
    <author>NEIDA</author>
  </authors>
  <commentList>
    <comment ref="J9" authorId="0">
      <text>
        <r>
          <rPr>
            <b/>
            <sz val="9"/>
            <color indexed="81"/>
            <rFont val="Tahoma"/>
            <family val="2"/>
          </rPr>
          <t>Seleccione: 
1. Insignificante.
2. Menor.
3. Moderado.
4. Mayor.
5. Catástrofico.</t>
        </r>
        <r>
          <rPr>
            <sz val="9"/>
            <color indexed="81"/>
            <rFont val="Tahoma"/>
            <family val="2"/>
          </rPr>
          <t xml:space="preserve">
</t>
        </r>
      </text>
    </comment>
  </commentList>
</comments>
</file>

<file path=xl/comments3.xml><?xml version="1.0" encoding="utf-8"?>
<comments xmlns="http://schemas.openxmlformats.org/spreadsheetml/2006/main">
  <authors>
    <author>cripac</author>
  </authors>
  <commentList>
    <comment ref="B7"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<sst xmlns="http://schemas.openxmlformats.org/spreadsheetml/2006/main" count="287" uniqueCount="197">
  <si>
    <t>PROCESO</t>
  </si>
  <si>
    <t>IMPACTO</t>
  </si>
  <si>
    <t>PROBABILIDAD</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</si>
  <si>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</si>
  <si>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</si>
  <si>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</si>
  <si>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</si>
  <si>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</si>
  <si>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</si>
  <si>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</si>
  <si>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</si>
  <si>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</si>
  <si>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</si>
  <si>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</si>
  <si>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VALOR</t>
  </si>
  <si>
    <t>MODERADO</t>
  </si>
  <si>
    <t>INTERNO</t>
  </si>
  <si>
    <t>EXTERNO</t>
  </si>
  <si>
    <t>FRECUENCIA</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</si>
  <si>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</si>
  <si>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</si>
  <si>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</si>
  <si>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</si>
  <si>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</si>
  <si>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</si>
  <si>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</si>
  <si>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</si>
  <si>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</si>
  <si>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</si>
  <si>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</si>
  <si>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</si>
  <si>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</si>
  <si>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</si>
  <si>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</si>
  <si>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</si>
  <si>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</si>
  <si>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</si>
  <si>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5. EVENTO (RIESGO)</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</si>
  <si>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</si>
  <si>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</si>
  <si>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</si>
  <si>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</si>
  <si>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</si>
  <si>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</si>
  <si>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</si>
  <si>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</si>
  <si>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</si>
  <si>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</si>
  <si>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</si>
  <si>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</si>
  <si>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</si>
  <si>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</si>
  <si>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</si>
  <si>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</si>
  <si>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</si>
  <si>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</si>
  <si>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</si>
  <si>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</si>
  <si>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</si>
  <si>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</si>
  <si>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</si>
  <si>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</si>
  <si>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FORMATO</t>
  </si>
  <si>
    <t>MATRIZ MAPA DE RIESGOS</t>
  </si>
  <si>
    <t>10. CONTROLES EXISTENTES</t>
  </si>
  <si>
    <t>INSIGNIFICANTE</t>
  </si>
  <si>
    <t>MENOR</t>
  </si>
  <si>
    <t>MAYOR</t>
  </si>
  <si>
    <t>CASTASTRÓFICO</t>
  </si>
  <si>
    <t>FACTOR DE RIESGO
(Contexto)</t>
  </si>
  <si>
    <t>CATASTRÓFICO</t>
  </si>
  <si>
    <t>IMPROBABLE</t>
  </si>
  <si>
    <t>PROBABLE</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</si>
  <si>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</si>
  <si>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</si>
  <si>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</si>
  <si>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</si>
  <si>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</si>
  <si>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</si>
  <si>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</si>
  <si>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</si>
  <si>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</si>
  <si>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</si>
  <si>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</si>
  <si>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</si>
  <si>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</si>
  <si>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r>
      <t xml:space="preserve">1 </t>
    </r>
    <r>
      <rPr>
        <b/>
        <sz val="8"/>
        <color indexed="8"/>
        <rFont val="Arial"/>
        <family val="2"/>
      </rPr>
      <t>Fi</t>
    </r>
  </si>
  <si>
    <r>
      <t xml:space="preserve">2 </t>
    </r>
    <r>
      <rPr>
        <b/>
        <sz val="8"/>
        <color indexed="8"/>
        <rFont val="Arial"/>
        <family val="2"/>
      </rPr>
      <t>Fi</t>
    </r>
  </si>
  <si>
    <r>
      <t xml:space="preserve">3 </t>
    </r>
    <r>
      <rPr>
        <b/>
        <sz val="8"/>
        <color indexed="8"/>
        <rFont val="Arial"/>
        <family val="2"/>
      </rPr>
      <t>Fi</t>
    </r>
  </si>
  <si>
    <r>
      <t xml:space="preserve">4 </t>
    </r>
    <r>
      <rPr>
        <b/>
        <sz val="8"/>
        <color indexed="8"/>
        <rFont val="Arial"/>
        <family val="2"/>
      </rPr>
      <t>Fi</t>
    </r>
  </si>
  <si>
    <r>
      <t xml:space="preserve">5 </t>
    </r>
    <r>
      <rPr>
        <b/>
        <sz val="8"/>
        <color indexed="8"/>
        <rFont val="Arial"/>
        <family val="2"/>
      </rPr>
      <t>Fi</t>
    </r>
  </si>
  <si>
    <r>
      <t xml:space="preserve">6 </t>
    </r>
    <r>
      <rPr>
        <b/>
        <sz val="8"/>
        <color indexed="8"/>
        <rFont val="Arial"/>
        <family val="2"/>
      </rPr>
      <t>Fi</t>
    </r>
  </si>
  <si>
    <r>
      <t xml:space="preserve">7 </t>
    </r>
    <r>
      <rPr>
        <b/>
        <sz val="8"/>
        <color indexed="8"/>
        <rFont val="Arial"/>
        <family val="2"/>
      </rPr>
      <t>Fi</t>
    </r>
  </si>
  <si>
    <r>
      <t xml:space="preserve">1 </t>
    </r>
    <r>
      <rPr>
        <b/>
        <sz val="8"/>
        <color indexed="8"/>
        <rFont val="Arial"/>
        <family val="2"/>
      </rPr>
      <t>Fe</t>
    </r>
  </si>
  <si>
    <r>
      <t xml:space="preserve">2 </t>
    </r>
    <r>
      <rPr>
        <b/>
        <sz val="8"/>
        <color indexed="8"/>
        <rFont val="Arial"/>
        <family val="2"/>
      </rPr>
      <t>Fe</t>
    </r>
  </si>
  <si>
    <r>
      <t xml:space="preserve">3 </t>
    </r>
    <r>
      <rPr>
        <b/>
        <sz val="8"/>
        <color indexed="8"/>
        <rFont val="Arial"/>
        <family val="2"/>
      </rPr>
      <t>Fe</t>
    </r>
  </si>
  <si>
    <t>Derechos reservados, ASS-DAFP.</t>
  </si>
  <si>
    <t>RARO</t>
  </si>
  <si>
    <t>El evento puede ocurrir solo en
circunstancias excepcionales.</t>
  </si>
  <si>
    <t>No se ha presentado
en los últimos 5 años.</t>
  </si>
  <si>
    <t>Si el hecho llegara a presentarse, tendría consecuencias o
efectos mínimos sobre la entidad.</t>
  </si>
  <si>
    <t>DESCRIPCIÓN</t>
  </si>
  <si>
    <t>El evento puede ocurrir en algún
momento</t>
  </si>
  <si>
    <t>Al menos de 1 vez en
los últimos 5 años.</t>
  </si>
  <si>
    <t>Si el hecho llegara a presentarse, tendría bajo impacto o
efecto sobre la entidad.</t>
  </si>
  <si>
    <t>POSIBLE</t>
  </si>
  <si>
    <t>El evento podría ocurrir en algún
momento</t>
  </si>
  <si>
    <t>Al menos de 1 vez en
los últimos 2 años.</t>
  </si>
  <si>
    <t>Si el hecho llegara a presentarse, tendría medianas
consecuencias o efectos sobre la entidad.</t>
  </si>
  <si>
    <t>CASI SEGURO</t>
  </si>
  <si>
    <t>El evento probablemente ocurrirá en la
mayoría de las circunstancias</t>
  </si>
  <si>
    <t>Al menos de 1 vez en
el último año.</t>
  </si>
  <si>
    <t>Si el hecho llegara a presentarse, tendría altas
consecuencias o efectos sobre la entidad</t>
  </si>
  <si>
    <t>Se espera que el evento ocurra en la
mayoría de las circunstancias</t>
  </si>
  <si>
    <t>Más de 1 vez al año.</t>
  </si>
  <si>
    <t>Si el hecho llegara a presentarse, tendría desastrosas
consecuencias o efectos sobre la entidad.</t>
  </si>
  <si>
    <t>Riesgo Estratégico</t>
  </si>
  <si>
    <t>Riesgo Financiero</t>
  </si>
  <si>
    <t>Riesgo Operativo</t>
  </si>
  <si>
    <t>Riesgo de Cumplimiento</t>
  </si>
  <si>
    <t>Talento humano</t>
  </si>
  <si>
    <t>Estilo de dirección</t>
  </si>
  <si>
    <t>No tener actualizados los inventarios de la entidad</t>
  </si>
  <si>
    <t>Pérdida de bienes propiedad de rtvc</t>
  </si>
  <si>
    <t>Responsabilidad administrativa por inadecuado control de bienes públicos</t>
  </si>
  <si>
    <t xml:space="preserve">Adelantar las reclamaciones ante la aseguradora para obtener la cancelación de los siniestros                                 </t>
  </si>
  <si>
    <t>Actualizar los inventarios a los funcionarios con el fin de realizar un adecuado control</t>
  </si>
  <si>
    <t>Jefe de Servicios Generales rtvc / Subgerencia Soporte Corporativo</t>
  </si>
  <si>
    <t>Permanentemente</t>
  </si>
  <si>
    <t xml:space="preserve">Siniestros reportados/siniestros pagados en 6 meses(no objetados)   </t>
  </si>
  <si>
    <t>X</t>
  </si>
  <si>
    <t>SERVICIOS GENERALES</t>
  </si>
  <si>
    <t>Planear, administrar y custodiar los recursos físicos de RTVC para satisfacer las necesidades de todos los procesos institucionales.</t>
  </si>
  <si>
    <t>Catástrofes naturales</t>
  </si>
  <si>
    <t>Presencia de fenómenos naturales</t>
  </si>
  <si>
    <t>manejo de recursos</t>
  </si>
  <si>
    <t>Controles existentes procesos y procedimientos</t>
  </si>
  <si>
    <t>Incumplimiento de los procedimientos</t>
  </si>
  <si>
    <t>Riesgo de corrupción</t>
  </si>
  <si>
    <t>Riesgo tecnológico</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</si>
  <si>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</si>
  <si>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x</t>
  </si>
  <si>
    <t>Sustracción, concentración y manipulación de la información institucional.</t>
  </si>
  <si>
    <t xml:space="preserve">
1. Falta de observancia al principio de probidad y transparencia en la función pública.
2. Falta de ética y honestidad
3.  Desconocimiento de normatividad aplicable en el uso de los recursos
4.  Desconomiento en los procedimientos que establecen como debe ser el manejo de los recursos públicos</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</si>
  <si>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</si>
  <si>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</si>
  <si>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MEJORAMIENTO CONTINUO</t>
  </si>
  <si>
    <r>
      <rPr>
        <b/>
        <sz val="16"/>
        <color indexed="8"/>
        <rFont val="Arial Narrow"/>
        <family val="2"/>
      </rPr>
      <t xml:space="preserve">Código: </t>
    </r>
    <r>
      <rPr>
        <sz val="16"/>
        <color indexed="8"/>
        <rFont val="Arial Narrow"/>
        <family val="2"/>
      </rPr>
      <t xml:space="preserve">  </t>
    </r>
  </si>
  <si>
    <t>DE-MC-FT-20</t>
  </si>
  <si>
    <r>
      <rPr>
        <b/>
        <sz val="16"/>
        <color indexed="8"/>
        <rFont val="Arial Narrow"/>
        <family val="2"/>
      </rPr>
      <t>Versión:</t>
    </r>
    <r>
      <rPr>
        <sz val="16"/>
        <color indexed="8"/>
        <rFont val="Arial Narrow"/>
        <family val="2"/>
      </rPr>
      <t xml:space="preserve"> </t>
    </r>
  </si>
  <si>
    <r>
      <rPr>
        <b/>
        <sz val="16"/>
        <color indexed="8"/>
        <rFont val="Arial Narrow"/>
        <family val="2"/>
      </rPr>
      <t>Fecha de emisión:</t>
    </r>
    <r>
      <rPr>
        <sz val="16"/>
        <color indexed="8"/>
        <rFont val="Arial Narrow"/>
        <family val="2"/>
      </rPr>
      <t xml:space="preserve"> 09/07/2013</t>
    </r>
  </si>
  <si>
    <t>RIESGOS</t>
  </si>
  <si>
    <t>ACCIONES</t>
  </si>
  <si>
    <t>SEGUIMIENTO 20/08/2013</t>
  </si>
  <si>
    <t>SEGUIMIENTO 15/12/2013</t>
  </si>
  <si>
    <t>ACCIONES REALIZADAS</t>
  </si>
  <si>
    <t>ACCIONES POR REALIZAR</t>
  </si>
  <si>
    <t>FECHA DE EJECUCIÓN</t>
  </si>
  <si>
    <t>SEGUIMIENTO MAPA DE RIESGOS SERVICIOS GENERALES</t>
  </si>
  <si>
    <t>SEGUIMIENTO 16/07/13</t>
  </si>
  <si>
    <t>Daño o pérdida del bien</t>
  </si>
  <si>
    <t>Ocurrencia de siniestros en los bienes muebles o inmbuebles de Señal Colombia Sistema de Medios Públicos</t>
  </si>
  <si>
    <t>Suspensión del servicio de radio y televisión pública</t>
  </si>
  <si>
    <t>1.  Contratación de pólizas de seguros que cubran los riesgos a que están expuestos los bienes de la entidad     
2.  Todos los activos que son adquiridos por Señal Colombia deben ser reportados a servicios generales para su debido aseguramiento, mientras se surte este trámite, tienen un amparo automático hasta por $ 300,000,000.
3.  Los bienes que tengan un valor por encima de 300.000.000 deben ser reportados de manera inmediata por el supervisor una vez son recibidos en la entidad.</t>
  </si>
  <si>
    <t>Jefe de Servicios Generales Señal Colombia Sistema de Medios Públicos/ Subgerencia Soporte Corporativo</t>
  </si>
  <si>
    <t>1.  Aplicación de procedimientos de ingreso y traslado de activos y de toma física de inventarios</t>
  </si>
  <si>
    <t>Nº bienes perdidos/ No total de bienes inventariados del Señal Colombia Sistema de Medios Públicos</t>
  </si>
  <si>
    <t>No contar con servicios generales (seguridad, aseo y cafetería y mantenimientos preventivos y correctivos) de manera oportuna</t>
  </si>
  <si>
    <t>No tramitar de manera oportuna la necesidad contractual</t>
  </si>
  <si>
    <t>No contar con la prestación del servicio en la entidad</t>
  </si>
  <si>
    <t>Realizar los estudios previos para garantizar la oportuna prestacion de los servicios</t>
  </si>
  <si>
    <t>Cumplimiento de plan de adquisiciones</t>
  </si>
  <si>
    <t>1.  Desgaste Administrativo.
2.  Investigaciones disciplinarias
3.  Afectación en la imagen institucional y credibilidad de la entidad, por cuanto lesiona la transparencia y probidad de la entidad y del Estado.
4,  Pérdida de trazabilidad de la información</t>
  </si>
  <si>
    <t>1.  Aplicación de tablas de retención documental
2.  Se guardan todos los archivos en la carpeta público</t>
  </si>
  <si>
    <t>Aplicación de políticas institucionales frente a la seguridad y resguardo de la información.</t>
  </si>
  <si>
    <t>Euipo de trabajo de Servicios Generales</t>
  </si>
  <si>
    <t>Aplicación de políticas institucionales definidas</t>
  </si>
  <si>
    <t>Capacitaciones preventivas frente a asuntos de control interno disciplinario</t>
  </si>
  <si>
    <t>Jefe de Control Interno Disciplinario</t>
  </si>
  <si>
    <t>1.  Manual de funciones de la Jefe de servicios generales, donde se establece el control de la prestación de los servicios para la entidad
2.  Cuadro de supervisión de contratos de prestación de servicios generales 
3.  manual de supervisión
4.  Seguimiento al Plan de Adquisiciones</t>
  </si>
  <si>
    <t>No de capacitaciones realizadas</t>
  </si>
  <si>
    <t>1.  Difusión del estatuto anticorrupción
2.  Inducción a nuevos funcionarios donde se explica políticas y normatividad relacionada con asuntos disciplinarios.</t>
  </si>
  <si>
    <t>Pérdida o daño del bien</t>
  </si>
  <si>
    <t>No tener actualizados los inventarios</t>
  </si>
  <si>
    <t>4.  Desconomiento en los procedimientos que establecen como debe ser el manejo de los recursos públicos</t>
  </si>
  <si>
    <t>Existencia de procesos y procedimietnos</t>
  </si>
  <si>
    <t>Trámites oportunos de contratos</t>
  </si>
  <si>
    <t xml:space="preserve">Siniestros </t>
  </si>
  <si>
    <t>VALORACION DE CONTROLES SERVICIOS GENERALES</t>
  </si>
  <si>
    <t xml:space="preserve"> RADIO TELEVISIÓN NACIONAL DE COLOMBIA - RTVC                                                  </t>
  </si>
  <si>
    <t xml:space="preserve"> RADIO TELEVISIÓN NACIONAL DE COLOMBIA - RTVC</t>
  </si>
  <si>
    <t xml:space="preserve">                   MATRIZ MAPA DE RIESGOS SERVICIOS GENERALES    </t>
  </si>
  <si>
    <r>
      <rPr>
        <b/>
        <sz val="16"/>
        <color indexed="8"/>
        <rFont val="Arial Narrow"/>
        <family val="2"/>
      </rPr>
      <t>Versión:</t>
    </r>
    <r>
      <rPr>
        <sz val="16"/>
        <color indexed="8"/>
        <rFont val="Arial Narrow"/>
        <family val="2"/>
      </rPr>
      <t xml:space="preserve"> V.2</t>
    </r>
  </si>
  <si>
    <r>
      <rPr>
        <b/>
        <sz val="16"/>
        <color indexed="8"/>
        <rFont val="Arial Narrow"/>
        <family val="2"/>
      </rPr>
      <t xml:space="preserve">Código: </t>
    </r>
    <r>
      <rPr>
        <sz val="16"/>
        <color indexed="8"/>
        <rFont val="Arial Narrow"/>
        <family val="2"/>
      </rPr>
      <t xml:space="preserve">  SPC-SG-MR-01</t>
    </r>
  </si>
  <si>
    <r>
      <rPr>
        <b/>
        <sz val="16"/>
        <color indexed="8"/>
        <rFont val="Arial Narrow"/>
        <family val="2"/>
      </rPr>
      <t xml:space="preserve">Código: </t>
    </r>
    <r>
      <rPr>
        <sz val="16"/>
        <color indexed="8"/>
        <rFont val="Arial Narrow"/>
        <family val="2"/>
      </rPr>
      <t xml:space="preserve">  SPC-SG-MR-02</t>
    </r>
  </si>
  <si>
    <t xml:space="preserve">SERVICIOS GENERALES                                 </t>
  </si>
  <si>
    <r>
      <rPr>
        <b/>
        <sz val="16"/>
        <color indexed="8"/>
        <rFont val="Arial Narrow"/>
        <family val="2"/>
      </rPr>
      <t>Fecha :</t>
    </r>
    <r>
      <rPr>
        <sz val="16"/>
        <color indexed="8"/>
        <rFont val="Arial Narrow"/>
        <family val="2"/>
      </rPr>
      <t xml:space="preserve"> 19/11/2013</t>
    </r>
  </si>
</sst>
</file>

<file path=xl/styles.xml><?xml version="1.0" encoding="utf-8"?>
<styleSheet xmlns="http://schemas.openxmlformats.org/spreadsheetml/2006/main">
  <fonts count="48">
    <font>
      <sz val="10"/>
      <name val="Arial"/>
    </font>
    <font>
      <b/>
      <sz val="14"/>
      <name val="Arial"/>
      <family val="2"/>
    </font>
    <font>
      <i/>
      <sz val="12"/>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sz val="8"/>
      <name val="Arial"/>
      <family val="2"/>
    </font>
    <font>
      <b/>
      <i/>
      <sz val="12"/>
      <name val="Arial"/>
      <family val="2"/>
    </font>
    <font>
      <sz val="9"/>
      <color indexed="81"/>
      <name val="Tahoma"/>
      <family val="2"/>
    </font>
    <font>
      <b/>
      <sz val="9"/>
      <color indexed="81"/>
      <name val="Tahoma"/>
      <family val="2"/>
    </font>
    <font>
      <sz val="8"/>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8"/>
      <color indexed="10"/>
      <name val="Arial"/>
      <family val="2"/>
    </font>
    <font>
      <sz val="8"/>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sz val="9"/>
      <color indexed="8"/>
      <name val="Arial"/>
      <family val="2"/>
    </font>
    <font>
      <b/>
      <sz val="9"/>
      <color indexed="10"/>
      <name val="Arial"/>
      <family val="2"/>
    </font>
    <font>
      <sz val="9"/>
      <name val="Arial"/>
      <family val="2"/>
    </font>
    <font>
      <sz val="14"/>
      <name val="Arial Narrow"/>
      <family val="2"/>
    </font>
    <font>
      <sz val="14"/>
      <color theme="1"/>
      <name val="Arial Narrow"/>
      <family val="2"/>
    </font>
    <font>
      <b/>
      <sz val="14"/>
      <color theme="1"/>
      <name val="Arial Narrow"/>
      <family val="2"/>
    </font>
    <font>
      <sz val="16"/>
      <color indexed="8"/>
      <name val="Arial Narrow"/>
      <family val="2"/>
    </font>
    <font>
      <b/>
      <sz val="16"/>
      <color indexed="8"/>
      <name val="Arial Narrow"/>
      <family val="2"/>
    </font>
    <font>
      <sz val="16"/>
      <color theme="1"/>
      <name val="Arial Narrow"/>
      <family val="2"/>
    </font>
    <font>
      <b/>
      <sz val="16"/>
      <color theme="1"/>
      <name val="Arial Narrow"/>
      <family val="2"/>
    </font>
    <font>
      <b/>
      <i/>
      <sz val="14"/>
      <name val="Arial"/>
      <family val="2"/>
    </font>
    <font>
      <sz val="12"/>
      <color rgb="FF000000"/>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50"/>
        <bgColor indexed="64"/>
      </patternFill>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36">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Border="1" applyAlignment="1" applyProtection="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9"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7" fillId="0" borderId="0" xfId="0" applyFont="1" applyBorder="1" applyAlignment="1" applyProtection="1">
      <alignment horizontal="center" vertical="center"/>
      <protection locked="0"/>
    </xf>
    <xf numFmtId="0" fontId="0" fillId="0" borderId="2" xfId="0" applyBorder="1" applyProtection="1">
      <protection locked="0"/>
    </xf>
    <xf numFmtId="0" fontId="8" fillId="0" borderId="0" xfId="0" applyFont="1" applyProtection="1">
      <protection locked="0"/>
    </xf>
    <xf numFmtId="0" fontId="9"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0" fillId="0" borderId="3" xfId="0" applyFont="1" applyBorder="1" applyProtection="1"/>
    <xf numFmtId="0" fontId="10" fillId="0" borderId="0" xfId="0" applyFont="1" applyBorder="1" applyProtection="1"/>
    <xf numFmtId="0" fontId="10" fillId="0" borderId="4" xfId="0" applyFont="1" applyFill="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0" fillId="0" borderId="8"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0"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0"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0"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0"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0" fillId="0" borderId="18" xfId="0" applyFont="1" applyBorder="1" applyAlignment="1" applyProtection="1">
      <alignment horizontal="left" vertical="center" wrapText="1"/>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Protection="1">
      <protection locked="0"/>
    </xf>
    <xf numFmtId="0" fontId="4" fillId="0" borderId="0" xfId="0" applyFont="1" applyAlignment="1" applyProtection="1">
      <alignment textRotation="90"/>
      <protection locked="0"/>
    </xf>
    <xf numFmtId="0" fontId="3" fillId="0" borderId="0" xfId="0" applyFont="1" applyAlignment="1" applyProtection="1">
      <alignment horizontal="center" vertical="center"/>
      <protection locked="0"/>
    </xf>
    <xf numFmtId="49" fontId="4" fillId="0" borderId="0" xfId="0" applyNumberFormat="1" applyFont="1" applyProtection="1">
      <protection locked="0"/>
    </xf>
    <xf numFmtId="0" fontId="4" fillId="0" borderId="0" xfId="0" applyFont="1" applyAlignment="1" applyProtection="1">
      <alignment horizontal="center"/>
      <protection locked="0"/>
    </xf>
    <xf numFmtId="0" fontId="4" fillId="0" borderId="16" xfId="0" applyFont="1" applyFill="1" applyBorder="1" applyAlignment="1" applyProtection="1">
      <alignment horizontal="center" vertical="center" wrapText="1"/>
      <protection locked="0"/>
    </xf>
    <xf numFmtId="0" fontId="0" fillId="2" borderId="0" xfId="0" applyFill="1"/>
    <xf numFmtId="0" fontId="18" fillId="2" borderId="0" xfId="0" applyFont="1" applyFill="1" applyAlignment="1"/>
    <xf numFmtId="0" fontId="1" fillId="2" borderId="0" xfId="0" applyFont="1" applyFill="1" applyAlignment="1">
      <alignment horizontal="left"/>
    </xf>
    <xf numFmtId="0" fontId="16" fillId="2" borderId="0" xfId="0" applyFont="1" applyFill="1"/>
    <xf numFmtId="0" fontId="20" fillId="2" borderId="0" xfId="0" applyFont="1" applyFill="1"/>
    <xf numFmtId="0" fontId="22" fillId="2" borderId="0" xfId="0" applyFont="1" applyFill="1"/>
    <xf numFmtId="0" fontId="20" fillId="2" borderId="0" xfId="0" applyFont="1" applyFill="1" applyAlignment="1">
      <alignment horizontal="left" vertical="center" wrapText="1"/>
    </xf>
    <xf numFmtId="0" fontId="25" fillId="2" borderId="0" xfId="0" applyFont="1" applyFill="1" applyAlignment="1">
      <alignment horizontal="center"/>
    </xf>
    <xf numFmtId="0" fontId="27" fillId="2" borderId="0" xfId="0" applyFont="1" applyFill="1"/>
    <xf numFmtId="0" fontId="28" fillId="2" borderId="0" xfId="0" applyFont="1" applyFill="1" applyAlignment="1">
      <alignment horizontal="center" vertical="center" wrapText="1"/>
    </xf>
    <xf numFmtId="0" fontId="29" fillId="2" borderId="19" xfId="0" applyFont="1" applyFill="1" applyBorder="1" applyAlignment="1">
      <alignment horizontal="center"/>
    </xf>
    <xf numFmtId="0" fontId="29" fillId="2" borderId="20" xfId="0" applyFont="1" applyFill="1" applyBorder="1" applyAlignment="1">
      <alignment horizontal="center"/>
    </xf>
    <xf numFmtId="0" fontId="29" fillId="2" borderId="21" xfId="0" applyFont="1" applyFill="1" applyBorder="1" applyAlignment="1">
      <alignment horizontal="center"/>
    </xf>
    <xf numFmtId="0" fontId="29" fillId="2" borderId="22" xfId="0" applyFont="1" applyFill="1" applyBorder="1" applyAlignment="1">
      <alignment horizontal="center"/>
    </xf>
    <xf numFmtId="0" fontId="29" fillId="2" borderId="0" xfId="0" applyFont="1" applyFill="1" applyBorder="1" applyAlignment="1">
      <alignment horizontal="center"/>
    </xf>
    <xf numFmtId="0" fontId="25" fillId="2" borderId="0" xfId="0" applyFont="1" applyFill="1" applyBorder="1" applyAlignment="1">
      <alignment horizontal="left" vertical="center" wrapText="1"/>
    </xf>
    <xf numFmtId="0" fontId="30" fillId="2" borderId="0" xfId="0" applyFont="1" applyFill="1"/>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19" fillId="2" borderId="0" xfId="0" applyFont="1" applyFill="1" applyBorder="1" applyAlignment="1">
      <alignment vertical="center" wrapText="1"/>
    </xf>
    <xf numFmtId="0" fontId="21" fillId="2" borderId="10" xfId="0" applyFont="1" applyFill="1" applyBorder="1" applyAlignment="1"/>
    <xf numFmtId="0" fontId="19" fillId="2" borderId="0" xfId="0" applyFont="1" applyFill="1" applyAlignment="1">
      <alignment vertical="center" wrapText="1"/>
    </xf>
    <xf numFmtId="0" fontId="26" fillId="2" borderId="23" xfId="0" applyFont="1" applyFill="1" applyBorder="1" applyAlignment="1">
      <alignment horizontal="center"/>
    </xf>
    <xf numFmtId="0" fontId="26" fillId="2" borderId="24" xfId="0" applyFont="1" applyFill="1" applyBorder="1" applyAlignment="1">
      <alignment horizontal="center"/>
    </xf>
    <xf numFmtId="0" fontId="4" fillId="0" borderId="16" xfId="0"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0" fontId="11" fillId="2" borderId="20" xfId="0" applyFont="1" applyFill="1" applyBorder="1" applyAlignment="1">
      <alignment vertical="center" wrapText="1"/>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7" fillId="2" borderId="21" xfId="0" applyFont="1" applyFill="1" applyBorder="1" applyAlignment="1">
      <alignment vertical="center"/>
    </xf>
    <xf numFmtId="0" fontId="27" fillId="2" borderId="7" xfId="0" applyFont="1" applyFill="1" applyBorder="1" applyAlignment="1">
      <alignment horizontal="left"/>
    </xf>
    <xf numFmtId="0" fontId="27" fillId="2" borderId="9" xfId="0" applyFont="1" applyFill="1" applyBorder="1" applyAlignment="1">
      <alignment horizontal="left"/>
    </xf>
    <xf numFmtId="0" fontId="23"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3" fillId="8" borderId="27" xfId="0" applyFont="1" applyFill="1" applyBorder="1" applyAlignment="1" applyProtection="1">
      <alignment horizontal="center" vertical="center" wrapText="1"/>
      <protection locked="0"/>
    </xf>
    <xf numFmtId="0" fontId="3" fillId="8" borderId="28"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xf>
    <xf numFmtId="0" fontId="7"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4" fillId="0" borderId="16" xfId="0" applyFont="1" applyFill="1" applyBorder="1" applyAlignment="1" applyProtection="1">
      <alignment vertical="center" wrapText="1"/>
      <protection locked="0"/>
    </xf>
    <xf numFmtId="0" fontId="7" fillId="0" borderId="16" xfId="0" applyFont="1" applyFill="1" applyBorder="1" applyAlignment="1" applyProtection="1">
      <alignment vertical="center" wrapText="1"/>
    </xf>
    <xf numFmtId="0" fontId="3" fillId="0" borderId="16" xfId="0" applyNumberFormat="1" applyFont="1" applyFill="1" applyBorder="1" applyAlignment="1" applyProtection="1">
      <alignment vertical="center" wrapText="1"/>
      <protection locked="0"/>
    </xf>
    <xf numFmtId="0" fontId="12" fillId="0" borderId="16" xfId="0" applyNumberFormat="1" applyFont="1" applyFill="1" applyBorder="1" applyAlignment="1" applyProtection="1">
      <alignment vertical="center" wrapText="1"/>
    </xf>
    <xf numFmtId="0" fontId="3" fillId="0" borderId="16" xfId="0" applyNumberFormat="1" applyFont="1" applyFill="1" applyBorder="1" applyAlignment="1" applyProtection="1">
      <alignment vertical="center" wrapText="1"/>
    </xf>
    <xf numFmtId="0" fontId="4" fillId="0" borderId="16" xfId="0" applyNumberFormat="1" applyFont="1" applyBorder="1" applyAlignment="1" applyProtection="1">
      <alignment vertical="center" wrapText="1"/>
    </xf>
    <xf numFmtId="0" fontId="4" fillId="0" borderId="16" xfId="0" applyFont="1" applyBorder="1" applyAlignment="1" applyProtection="1">
      <alignment vertical="center" wrapText="1"/>
    </xf>
    <xf numFmtId="0" fontId="27" fillId="2" borderId="0" xfId="0" applyFont="1" applyFill="1" applyBorder="1" applyAlignment="1">
      <alignment vertical="center"/>
    </xf>
    <xf numFmtId="0" fontId="26" fillId="2" borderId="0" xfId="0" applyFont="1" applyFill="1" applyBorder="1" applyAlignment="1">
      <alignment horizontal="center" vertical="center"/>
    </xf>
    <xf numFmtId="0" fontId="35" fillId="2" borderId="0" xfId="0" applyFont="1" applyFill="1" applyBorder="1" applyAlignment="1">
      <alignment vertical="center" wrapText="1"/>
    </xf>
    <xf numFmtId="0" fontId="27" fillId="2" borderId="0" xfId="0" applyFont="1" applyFill="1" applyBorder="1" applyAlignment="1">
      <alignment horizontal="left"/>
    </xf>
    <xf numFmtId="0" fontId="26" fillId="2" borderId="0" xfId="0" applyFont="1" applyFill="1" applyBorder="1" applyAlignment="1">
      <alignment horizontal="center"/>
    </xf>
    <xf numFmtId="0" fontId="11" fillId="2" borderId="0" xfId="0" applyFont="1" applyFill="1" applyBorder="1" applyAlignment="1">
      <alignment vertical="center" wrapText="1"/>
    </xf>
    <xf numFmtId="0" fontId="36" fillId="2" borderId="8" xfId="0" applyFont="1" applyFill="1" applyBorder="1" applyAlignment="1">
      <alignment horizontal="left" vertical="center" wrapText="1"/>
    </xf>
    <xf numFmtId="0" fontId="37" fillId="2" borderId="19" xfId="0" applyFont="1" applyFill="1" applyBorder="1" applyAlignment="1">
      <alignment horizontal="center" vertical="center" wrapText="1"/>
    </xf>
    <xf numFmtId="0" fontId="38" fillId="0" borderId="16" xfId="0" applyNumberFormat="1" applyFont="1" applyFill="1" applyBorder="1" applyAlignment="1" applyProtection="1">
      <alignment vertical="center" wrapText="1"/>
      <protection locked="0"/>
    </xf>
    <xf numFmtId="0" fontId="36" fillId="2" borderId="0" xfId="0" applyFont="1" applyFill="1" applyAlignment="1">
      <alignment vertical="center" wrapText="1"/>
    </xf>
    <xf numFmtId="0" fontId="38" fillId="2" borderId="20" xfId="0" applyFont="1" applyFill="1" applyBorder="1" applyAlignment="1">
      <alignment vertical="center" wrapText="1"/>
    </xf>
    <xf numFmtId="0" fontId="37" fillId="2" borderId="20" xfId="0" applyFont="1" applyFill="1" applyBorder="1" applyAlignment="1">
      <alignment horizontal="center" vertical="center" wrapText="1"/>
    </xf>
    <xf numFmtId="0" fontId="36" fillId="2" borderId="8" xfId="0" applyFont="1" applyFill="1" applyBorder="1" applyAlignment="1">
      <alignment vertical="center" wrapText="1"/>
    </xf>
    <xf numFmtId="0" fontId="36" fillId="2" borderId="23" xfId="0" applyFont="1" applyFill="1" applyBorder="1" applyAlignment="1">
      <alignment vertical="center" wrapText="1"/>
    </xf>
    <xf numFmtId="0" fontId="36" fillId="2" borderId="7" xfId="0" applyFont="1" applyFill="1" applyBorder="1" applyAlignment="1">
      <alignment horizontal="left" vertical="center" wrapText="1"/>
    </xf>
    <xf numFmtId="0" fontId="37" fillId="2" borderId="29" xfId="0" applyFont="1" applyFill="1" applyBorder="1" applyAlignment="1">
      <alignment horizontal="center" vertical="center" wrapText="1"/>
    </xf>
    <xf numFmtId="0" fontId="38" fillId="2" borderId="7" xfId="0" applyFont="1" applyFill="1" applyBorder="1" applyAlignment="1">
      <alignment vertical="center" wrapText="1"/>
    </xf>
    <xf numFmtId="0" fontId="38" fillId="2" borderId="8" xfId="0" applyFont="1" applyFill="1" applyBorder="1" applyAlignment="1">
      <alignment vertical="center" wrapText="1"/>
    </xf>
    <xf numFmtId="0" fontId="36" fillId="2" borderId="30" xfId="0" applyFont="1" applyFill="1" applyBorder="1" applyAlignment="1">
      <alignment horizontal="left" vertical="center" wrapText="1"/>
    </xf>
    <xf numFmtId="0" fontId="37" fillId="2" borderId="23" xfId="0" applyFont="1" applyFill="1" applyBorder="1" applyAlignment="1">
      <alignment horizontal="center" vertical="center" wrapText="1"/>
    </xf>
    <xf numFmtId="0" fontId="36" fillId="2" borderId="26" xfId="0" applyFont="1" applyFill="1" applyBorder="1" applyAlignment="1">
      <alignment vertical="center" wrapText="1"/>
    </xf>
    <xf numFmtId="0" fontId="4" fillId="0" borderId="13" xfId="0" applyFont="1" applyBorder="1" applyAlignment="1" applyProtection="1">
      <alignment vertical="center" wrapText="1"/>
    </xf>
    <xf numFmtId="0" fontId="1" fillId="6" borderId="32" xfId="0" applyFont="1" applyFill="1" applyBorder="1" applyAlignment="1" applyProtection="1">
      <alignment vertical="center" wrapText="1"/>
      <protection locked="0"/>
    </xf>
    <xf numFmtId="0" fontId="1" fillId="9" borderId="32" xfId="0" applyFont="1" applyFill="1" applyBorder="1" applyAlignment="1" applyProtection="1">
      <alignment horizontal="center" vertical="center" wrapText="1"/>
      <protection locked="0"/>
    </xf>
    <xf numFmtId="0" fontId="7" fillId="0" borderId="32" xfId="0" applyFont="1" applyBorder="1" applyAlignment="1" applyProtection="1">
      <alignment vertical="center" wrapText="1"/>
      <protection locked="0"/>
    </xf>
    <xf numFmtId="0" fontId="1" fillId="10" borderId="32"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vertical="center" wrapText="1"/>
    </xf>
    <xf numFmtId="0" fontId="4"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49" fontId="4" fillId="0" borderId="0" xfId="0" applyNumberFormat="1" applyFont="1" applyBorder="1" applyProtection="1">
      <protection locked="0"/>
    </xf>
    <xf numFmtId="0" fontId="4" fillId="0" borderId="0" xfId="0" applyFont="1" applyBorder="1" applyProtection="1">
      <protection locked="0"/>
    </xf>
    <xf numFmtId="0" fontId="36" fillId="2" borderId="7" xfId="0" applyFont="1" applyFill="1" applyBorder="1" applyAlignment="1">
      <alignment vertical="center" wrapText="1"/>
    </xf>
    <xf numFmtId="0" fontId="36" fillId="2" borderId="29" xfId="0" applyFont="1" applyFill="1" applyBorder="1" applyAlignment="1">
      <alignment vertical="center" wrapText="1"/>
    </xf>
    <xf numFmtId="0" fontId="23" fillId="2" borderId="33" xfId="0" applyFont="1" applyFill="1" applyBorder="1" applyAlignment="1">
      <alignment horizontal="center"/>
    </xf>
    <xf numFmtId="0" fontId="24" fillId="2" borderId="34" xfId="0" applyFont="1" applyFill="1" applyBorder="1" applyAlignment="1">
      <alignment horizontal="center"/>
    </xf>
    <xf numFmtId="0" fontId="16" fillId="2" borderId="20" xfId="0" applyFont="1" applyFill="1" applyBorder="1"/>
    <xf numFmtId="0" fontId="24" fillId="2" borderId="34" xfId="0" applyFont="1" applyFill="1" applyBorder="1" applyAlignment="1"/>
    <xf numFmtId="0" fontId="38" fillId="2" borderId="9" xfId="0" applyFont="1" applyFill="1" applyBorder="1" applyAlignment="1">
      <alignment vertical="center" wrapText="1"/>
    </xf>
    <xf numFmtId="0" fontId="4" fillId="0" borderId="16" xfId="0" applyFont="1" applyBorder="1" applyAlignment="1" applyProtection="1">
      <alignment horizontal="center"/>
      <protection locked="0"/>
    </xf>
    <xf numFmtId="0" fontId="4" fillId="0" borderId="0" xfId="0" applyFont="1" applyAlignment="1" applyProtection="1">
      <alignment horizontal="left" vertical="center"/>
      <protection locked="0"/>
    </xf>
    <xf numFmtId="0" fontId="3" fillId="0" borderId="16" xfId="0" applyFont="1" applyBorder="1" applyAlignment="1">
      <alignment horizontal="center" vertical="center" wrapText="1"/>
    </xf>
    <xf numFmtId="0" fontId="7" fillId="0" borderId="16" xfId="0" applyFont="1" applyFill="1" applyBorder="1" applyAlignment="1" applyProtection="1">
      <alignment horizontal="center" vertical="center" wrapText="1"/>
    </xf>
    <xf numFmtId="0" fontId="3" fillId="0" borderId="13" xfId="0" applyNumberFormat="1" applyFont="1" applyFill="1" applyBorder="1" applyAlignment="1" applyProtection="1">
      <alignment vertical="center" wrapText="1"/>
    </xf>
    <xf numFmtId="0" fontId="4" fillId="0" borderId="32" xfId="0" applyFont="1" applyBorder="1" applyAlignment="1" applyProtection="1">
      <alignment horizontal="center" vertical="center"/>
      <protection locked="0"/>
    </xf>
    <xf numFmtId="0" fontId="4" fillId="0" borderId="17" xfId="0" applyFont="1" applyBorder="1" applyAlignment="1">
      <alignment horizontal="left" vertical="center" wrapText="1"/>
    </xf>
    <xf numFmtId="0" fontId="4" fillId="0" borderId="32" xfId="0" applyFont="1" applyBorder="1" applyAlignment="1">
      <alignment horizontal="left" vertical="center" wrapText="1"/>
    </xf>
    <xf numFmtId="0" fontId="4" fillId="0" borderId="16" xfId="0" applyFont="1" applyBorder="1" applyAlignment="1">
      <alignment horizontal="left" vertical="center" wrapText="1"/>
    </xf>
    <xf numFmtId="0" fontId="4" fillId="11" borderId="16" xfId="0" applyFont="1" applyFill="1" applyBorder="1" applyAlignment="1">
      <alignment horizontal="left" vertical="center" wrapText="1"/>
    </xf>
    <xf numFmtId="0" fontId="4" fillId="0" borderId="17" xfId="0" applyFont="1" applyBorder="1" applyAlignment="1" applyProtection="1">
      <alignment horizontal="left" vertical="center" wrapText="1"/>
    </xf>
    <xf numFmtId="14" fontId="4" fillId="0" borderId="16" xfId="0" applyNumberFormat="1" applyFont="1" applyBorder="1" applyAlignment="1" applyProtection="1">
      <alignment horizontal="left" vertical="center" wrapText="1"/>
    </xf>
    <xf numFmtId="0" fontId="25" fillId="2" borderId="19"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4" fillId="0" borderId="16" xfId="0" applyFont="1" applyBorder="1" applyAlignment="1" applyProtection="1">
      <alignment horizontal="left" vertical="center" wrapText="1"/>
    </xf>
    <xf numFmtId="0" fontId="7" fillId="0" borderId="16" xfId="0" applyFont="1" applyFill="1" applyBorder="1" applyAlignment="1" applyProtection="1">
      <alignment horizontal="center" vertical="center" wrapText="1"/>
      <protection locked="0"/>
    </xf>
    <xf numFmtId="0" fontId="39" fillId="0" borderId="16" xfId="0" applyFont="1" applyFill="1" applyBorder="1" applyAlignment="1" applyProtection="1">
      <alignment horizontal="left" vertical="center" wrapText="1"/>
      <protection locked="0"/>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vertical="center" wrapText="1"/>
    </xf>
    <xf numFmtId="0" fontId="42" fillId="0" borderId="59" xfId="0" applyFont="1" applyBorder="1" applyAlignment="1">
      <alignment vertical="center" wrapText="1"/>
    </xf>
    <xf numFmtId="0" fontId="44" fillId="0" borderId="38" xfId="0" applyFont="1" applyBorder="1" applyAlignment="1">
      <alignment vertical="center" wrapText="1"/>
    </xf>
    <xf numFmtId="0" fontId="41" fillId="0" borderId="0" xfId="0" applyFont="1" applyBorder="1" applyAlignment="1">
      <alignment vertical="center" wrapText="1"/>
    </xf>
    <xf numFmtId="0" fontId="42" fillId="0" borderId="0" xfId="0" applyFont="1" applyBorder="1" applyAlignment="1">
      <alignment vertical="center" wrapText="1"/>
    </xf>
    <xf numFmtId="0" fontId="44" fillId="0" borderId="0" xfId="0" applyFont="1" applyBorder="1" applyAlignment="1">
      <alignment vertical="center" wrapText="1"/>
    </xf>
    <xf numFmtId="0" fontId="42" fillId="0" borderId="55" xfId="0" applyFont="1" applyBorder="1" applyAlignment="1">
      <alignment vertical="center" wrapText="1"/>
    </xf>
    <xf numFmtId="0" fontId="44" fillId="0" borderId="35" xfId="0" applyFont="1" applyBorder="1" applyAlignment="1">
      <alignment horizontal="left" vertical="center" wrapText="1"/>
    </xf>
    <xf numFmtId="0" fontId="45" fillId="0" borderId="0" xfId="0" applyFont="1" applyBorder="1" applyAlignment="1">
      <alignment vertical="center" wrapText="1"/>
    </xf>
    <xf numFmtId="0" fontId="42" fillId="11" borderId="60" xfId="0" applyFont="1" applyFill="1" applyBorder="1" applyAlignment="1">
      <alignment vertical="center" wrapText="1"/>
    </xf>
    <xf numFmtId="0" fontId="44" fillId="11" borderId="6" xfId="0" applyFont="1" applyFill="1" applyBorder="1" applyAlignment="1">
      <alignment vertical="center" wrapText="1"/>
    </xf>
    <xf numFmtId="0" fontId="42" fillId="11" borderId="0" xfId="0" applyFont="1" applyFill="1" applyBorder="1" applyAlignment="1">
      <alignment vertical="center" wrapText="1"/>
    </xf>
    <xf numFmtId="0" fontId="44" fillId="11" borderId="0" xfId="0" applyFont="1" applyFill="1" applyBorder="1" applyAlignment="1">
      <alignment vertical="center" wrapText="1"/>
    </xf>
    <xf numFmtId="14" fontId="10" fillId="0" borderId="16" xfId="0" applyNumberFormat="1" applyFont="1" applyBorder="1" applyAlignment="1">
      <alignment horizontal="center"/>
    </xf>
    <xf numFmtId="0" fontId="10" fillId="0" borderId="16" xfId="0" applyFont="1" applyBorder="1" applyAlignment="1">
      <alignment horizontal="center"/>
    </xf>
    <xf numFmtId="0" fontId="10" fillId="0" borderId="16" xfId="0" applyFont="1" applyBorder="1" applyAlignment="1">
      <alignment horizontal="center" wrapText="1"/>
    </xf>
    <xf numFmtId="0" fontId="0" fillId="0" borderId="16" xfId="0" applyBorder="1" applyAlignment="1">
      <alignment horizontal="justify" vertical="center" wrapText="1"/>
    </xf>
    <xf numFmtId="0" fontId="8" fillId="0" borderId="16" xfId="0" applyFont="1" applyBorder="1" applyAlignment="1">
      <alignment horizontal="justify" vertical="center" wrapText="1"/>
    </xf>
    <xf numFmtId="0" fontId="0" fillId="0" borderId="0" xfId="0" applyAlignment="1">
      <alignment wrapText="1"/>
    </xf>
    <xf numFmtId="0" fontId="0" fillId="0" borderId="16" xfId="0" applyBorder="1" applyAlignment="1">
      <alignment horizontal="left" vertical="center" wrapText="1"/>
    </xf>
    <xf numFmtId="14" fontId="0" fillId="0" borderId="16" xfId="0" applyNumberFormat="1" applyBorder="1" applyAlignment="1">
      <alignment horizontal="justify" vertical="center" wrapText="1"/>
    </xf>
    <xf numFmtId="0" fontId="4" fillId="0" borderId="16" xfId="0" applyFont="1" applyBorder="1" applyAlignment="1" applyProtection="1">
      <alignment textRotation="90"/>
      <protection locked="0"/>
    </xf>
    <xf numFmtId="0" fontId="4" fillId="0" borderId="0" xfId="0" applyFont="1" applyFill="1" applyBorder="1" applyAlignment="1" applyProtection="1">
      <alignment horizontal="left" vertical="center" wrapText="1"/>
      <protection locked="0"/>
    </xf>
    <xf numFmtId="0" fontId="4" fillId="0" borderId="16" xfId="0" applyFont="1" applyBorder="1" applyAlignment="1" applyProtection="1">
      <alignment horizontal="center" vertical="center" wrapText="1"/>
      <protection locked="0"/>
    </xf>
    <xf numFmtId="0" fontId="47" fillId="0" borderId="16" xfId="0" applyFont="1" applyBorder="1" applyAlignment="1">
      <alignment vertical="center" wrapText="1" readingOrder="1"/>
    </xf>
    <xf numFmtId="0" fontId="4" fillId="0" borderId="16" xfId="0" applyFont="1" applyBorder="1" applyAlignment="1" applyProtection="1">
      <alignment horizontal="left" vertical="center" wrapText="1"/>
      <protection locked="0"/>
    </xf>
    <xf numFmtId="14" fontId="4" fillId="0" borderId="16" xfId="0" applyNumberFormat="1" applyFont="1" applyBorder="1" applyAlignment="1" applyProtection="1">
      <alignment horizontal="left" vertical="center" wrapText="1"/>
      <protection locked="0"/>
    </xf>
    <xf numFmtId="0" fontId="31" fillId="2" borderId="0" xfId="0" applyFont="1" applyFill="1" applyAlignment="1">
      <alignment horizontal="center"/>
    </xf>
    <xf numFmtId="0" fontId="25" fillId="2" borderId="1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35"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27"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32" xfId="0" applyFont="1" applyFill="1" applyBorder="1" applyAlignment="1">
      <alignment horizontal="left" vertical="center" wrapText="1"/>
    </xf>
    <xf numFmtId="0" fontId="25" fillId="2" borderId="40" xfId="0" applyFont="1" applyFill="1" applyBorder="1" applyAlignment="1">
      <alignment horizontal="left" vertical="center" wrapText="1"/>
    </xf>
    <xf numFmtId="0" fontId="16" fillId="2" borderId="41" xfId="0" applyFont="1" applyFill="1" applyBorder="1" applyAlignment="1">
      <alignment horizontal="left"/>
    </xf>
    <xf numFmtId="0" fontId="16" fillId="2" borderId="42" xfId="0" applyFont="1" applyFill="1" applyBorder="1" applyAlignment="1">
      <alignment horizontal="left"/>
    </xf>
    <xf numFmtId="0" fontId="16" fillId="2" borderId="43" xfId="0" applyFont="1" applyFill="1" applyBorder="1" applyAlignment="1">
      <alignment horizontal="left"/>
    </xf>
    <xf numFmtId="0" fontId="17" fillId="2" borderId="0" xfId="0" applyFont="1" applyFill="1" applyAlignment="1">
      <alignment horizontal="left"/>
    </xf>
    <xf numFmtId="0" fontId="1" fillId="2" borderId="0" xfId="0" applyFont="1" applyFill="1" applyAlignment="1">
      <alignment horizontal="left"/>
    </xf>
    <xf numFmtId="0" fontId="19" fillId="2" borderId="0" xfId="0" applyFont="1" applyFill="1" applyAlignment="1">
      <alignment horizontal="left" vertical="center" wrapText="1"/>
    </xf>
    <xf numFmtId="0" fontId="28" fillId="2" borderId="0"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0" fillId="0" borderId="21"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44" xfId="0" applyBorder="1" applyAlignment="1" applyProtection="1">
      <alignment horizontal="left" vertical="center" wrapText="1"/>
    </xf>
    <xf numFmtId="0" fontId="10" fillId="0" borderId="25" xfId="0" applyFont="1" applyBorder="1" applyAlignment="1" applyProtection="1">
      <alignment horizontal="center"/>
    </xf>
    <xf numFmtId="0" fontId="10" fillId="0" borderId="3" xfId="0" applyFont="1" applyBorder="1" applyAlignment="1" applyProtection="1">
      <alignment horizontal="center"/>
    </xf>
    <xf numFmtId="0" fontId="10" fillId="0" borderId="45" xfId="0" applyFont="1" applyBorder="1" applyAlignment="1" applyProtection="1">
      <alignment horizontal="center"/>
    </xf>
    <xf numFmtId="0" fontId="10" fillId="0" borderId="46"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47" xfId="0" applyFont="1" applyBorder="1" applyAlignment="1" applyProtection="1">
      <alignment horizontal="center" vertical="center"/>
    </xf>
    <xf numFmtId="0" fontId="0" fillId="0" borderId="48" xfId="0" applyBorder="1" applyAlignment="1" applyProtection="1">
      <alignment vertical="center"/>
    </xf>
    <xf numFmtId="0" fontId="0" fillId="0" borderId="49" xfId="0" applyBorder="1" applyAlignment="1" applyProtection="1">
      <alignment vertical="center"/>
    </xf>
    <xf numFmtId="0" fontId="9" fillId="0" borderId="19" xfId="0" applyFont="1" applyBorder="1" applyAlignment="1" applyProtection="1">
      <alignment horizontal="left" vertical="center" wrapText="1"/>
    </xf>
    <xf numFmtId="0" fontId="9" fillId="0" borderId="50" xfId="0" applyFont="1" applyBorder="1" applyAlignment="1" applyProtection="1">
      <alignment horizontal="left" vertical="center" wrapText="1"/>
    </xf>
    <xf numFmtId="0" fontId="9" fillId="0" borderId="51" xfId="0" applyFont="1"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52" xfId="0" applyBorder="1" applyAlignment="1" applyProtection="1">
      <alignment horizontal="left" vertical="center" wrapText="1"/>
    </xf>
    <xf numFmtId="0" fontId="12" fillId="0" borderId="16" xfId="0"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textRotation="90" wrapText="1"/>
      <protection locked="0"/>
    </xf>
    <xf numFmtId="0" fontId="3" fillId="0" borderId="0" xfId="0" applyFont="1" applyAlignment="1" applyProtection="1">
      <alignment horizontal="center" wrapText="1"/>
      <protection locked="0"/>
    </xf>
    <xf numFmtId="49" fontId="3" fillId="8" borderId="16" xfId="0" applyNumberFormat="1" applyFont="1" applyFill="1" applyBorder="1" applyAlignment="1" applyProtection="1">
      <alignment horizontal="center" vertical="center" wrapText="1"/>
      <protection locked="0"/>
    </xf>
    <xf numFmtId="0" fontId="3" fillId="8" borderId="16"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center" vertical="center" wrapText="1"/>
      <protection locked="0"/>
    </xf>
    <xf numFmtId="0" fontId="3" fillId="8" borderId="45"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8" borderId="0" xfId="0" applyFont="1" applyFill="1" applyBorder="1" applyAlignment="1" applyProtection="1">
      <alignment horizontal="center" vertical="center" wrapText="1"/>
      <protection locked="0"/>
    </xf>
    <xf numFmtId="0" fontId="4" fillId="0" borderId="16" xfId="0" applyFont="1" applyBorder="1" applyAlignment="1" applyProtection="1">
      <alignment horizontal="left" vertical="center" wrapText="1"/>
    </xf>
    <xf numFmtId="0" fontId="3" fillId="8" borderId="34" xfId="0" applyFont="1" applyFill="1" applyBorder="1" applyAlignment="1" applyProtection="1">
      <alignment horizontal="center" vertical="center" wrapText="1"/>
      <protection locked="0"/>
    </xf>
    <xf numFmtId="0" fontId="3" fillId="8" borderId="53" xfId="0" applyFont="1" applyFill="1" applyBorder="1" applyAlignment="1" applyProtection="1">
      <alignment horizontal="center" vertical="center" wrapText="1"/>
      <protection locked="0"/>
    </xf>
    <xf numFmtId="0" fontId="3" fillId="8" borderId="17" xfId="0" applyFont="1" applyFill="1" applyBorder="1" applyAlignment="1" applyProtection="1">
      <alignment horizontal="center" vertical="center" wrapText="1"/>
      <protection locked="0"/>
    </xf>
    <xf numFmtId="0" fontId="3" fillId="8" borderId="54" xfId="0" applyFont="1" applyFill="1" applyBorder="1" applyAlignment="1" applyProtection="1">
      <alignment horizontal="center" vertical="center" wrapText="1"/>
      <protection locked="0"/>
    </xf>
    <xf numFmtId="0" fontId="3" fillId="8" borderId="27" xfId="0" applyFont="1" applyFill="1" applyBorder="1" applyAlignment="1" applyProtection="1">
      <alignment horizontal="center" vertical="center" wrapText="1"/>
      <protection locked="0"/>
    </xf>
    <xf numFmtId="0" fontId="3" fillId="8" borderId="50" xfId="0" applyFont="1" applyFill="1" applyBorder="1" applyAlignment="1" applyProtection="1">
      <alignment horizontal="center" vertical="center" wrapText="1"/>
      <protection locked="0"/>
    </xf>
    <xf numFmtId="0" fontId="3" fillId="8" borderId="28" xfId="0" applyFont="1" applyFill="1" applyBorder="1" applyAlignment="1" applyProtection="1">
      <alignment horizontal="center" vertical="center" wrapText="1"/>
      <protection locked="0"/>
    </xf>
    <xf numFmtId="0" fontId="12" fillId="0" borderId="25" xfId="0" applyNumberFormat="1" applyFont="1" applyFill="1" applyBorder="1" applyAlignment="1" applyProtection="1">
      <alignment horizontal="center" vertical="center" wrapText="1"/>
      <protection locked="0"/>
    </xf>
    <xf numFmtId="0" fontId="12" fillId="0" borderId="45" xfId="0" applyNumberFormat="1" applyFont="1" applyFill="1" applyBorder="1" applyAlignment="1" applyProtection="1">
      <alignment horizontal="center" vertical="center" wrapText="1"/>
      <protection locked="0"/>
    </xf>
    <xf numFmtId="0" fontId="12" fillId="0" borderId="57" xfId="0" applyNumberFormat="1" applyFont="1" applyFill="1" applyBorder="1" applyAlignment="1" applyProtection="1">
      <alignment horizontal="center" vertical="center" wrapText="1"/>
      <protection locked="0"/>
    </xf>
    <xf numFmtId="0" fontId="12" fillId="0" borderId="11" xfId="0" applyNumberFormat="1" applyFont="1" applyFill="1" applyBorder="1" applyAlignment="1" applyProtection="1">
      <alignment horizontal="center" vertical="center" wrapText="1"/>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3" fillId="8" borderId="47" xfId="0" applyFont="1" applyFill="1" applyBorder="1" applyAlignment="1" applyProtection="1">
      <alignment horizontal="center" vertical="center" wrapText="1"/>
      <protection locked="0"/>
    </xf>
    <xf numFmtId="0" fontId="3" fillId="8" borderId="39" xfId="0" applyFont="1" applyFill="1" applyBorder="1" applyAlignment="1" applyProtection="1">
      <alignment horizontal="center" vertical="center" wrapText="1"/>
      <protection locked="0"/>
    </xf>
    <xf numFmtId="0" fontId="3" fillId="8" borderId="58" xfId="0" applyFont="1" applyFill="1" applyBorder="1" applyAlignment="1" applyProtection="1">
      <alignment horizontal="center" vertical="center" wrapText="1"/>
      <protection locked="0"/>
    </xf>
    <xf numFmtId="0" fontId="3" fillId="8" borderId="55" xfId="0" applyFont="1" applyFill="1" applyBorder="1" applyAlignment="1" applyProtection="1">
      <alignment horizontal="center" vertical="center" wrapText="1"/>
      <protection locked="0"/>
    </xf>
    <xf numFmtId="0" fontId="3" fillId="8" borderId="56" xfId="0" applyFont="1" applyFill="1" applyBorder="1" applyAlignment="1" applyProtection="1">
      <alignment horizontal="center" vertical="center" wrapText="1"/>
      <protection locked="0"/>
    </xf>
    <xf numFmtId="0" fontId="40" fillId="0" borderId="2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6"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0" fontId="42" fillId="0" borderId="19" xfId="0" applyFont="1" applyBorder="1" applyAlignment="1">
      <alignment horizontal="left" vertical="center" wrapText="1"/>
    </xf>
    <xf numFmtId="0" fontId="44" fillId="0" borderId="50" xfId="0" applyFont="1" applyBorder="1" applyAlignment="1">
      <alignment horizontal="left" vertical="center" wrapText="1"/>
    </xf>
    <xf numFmtId="0" fontId="44" fillId="0" borderId="51" xfId="0" applyFont="1" applyBorder="1" applyAlignment="1">
      <alignment horizontal="left" vertical="center" wrapText="1"/>
    </xf>
    <xf numFmtId="0" fontId="45" fillId="0" borderId="25"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2" xfId="0" applyFont="1" applyBorder="1" applyAlignment="1">
      <alignment horizontal="center" vertical="center" wrapText="1"/>
    </xf>
    <xf numFmtId="0" fontId="42" fillId="0" borderId="20" xfId="0" applyFont="1" applyBorder="1" applyAlignment="1">
      <alignment horizontal="left" vertical="center" wrapText="1"/>
    </xf>
    <xf numFmtId="0" fontId="44" fillId="0" borderId="23" xfId="0" applyFont="1" applyBorder="1" applyAlignment="1">
      <alignment horizontal="left" vertical="center" wrapText="1"/>
    </xf>
    <xf numFmtId="0" fontId="44" fillId="0" borderId="52" xfId="0" applyFont="1" applyBorder="1" applyAlignment="1">
      <alignment horizontal="left" vertical="center" wrapText="1"/>
    </xf>
    <xf numFmtId="0" fontId="42" fillId="11" borderId="21" xfId="0" applyFont="1" applyFill="1" applyBorder="1" applyAlignment="1">
      <alignment horizontal="left" vertical="center" wrapText="1"/>
    </xf>
    <xf numFmtId="0" fontId="44" fillId="11" borderId="24" xfId="0" applyFont="1" applyFill="1" applyBorder="1" applyAlignment="1">
      <alignment horizontal="left" vertical="center" wrapText="1"/>
    </xf>
    <xf numFmtId="0" fontId="44" fillId="11" borderId="44" xfId="0" applyFont="1" applyFill="1" applyBorder="1" applyAlignment="1">
      <alignment horizontal="left" vertical="center" wrapText="1"/>
    </xf>
    <xf numFmtId="0" fontId="46" fillId="0" borderId="32" xfId="0" applyFont="1" applyBorder="1" applyAlignment="1" applyProtection="1">
      <alignment horizontal="center" vertical="center" textRotation="90" wrapText="1"/>
    </xf>
    <xf numFmtId="0" fontId="46" fillId="0" borderId="31" xfId="0" applyFont="1" applyBorder="1" applyAlignment="1" applyProtection="1">
      <alignment horizontal="center" vertical="center" textRotation="90" wrapText="1"/>
    </xf>
    <xf numFmtId="0" fontId="46" fillId="0" borderId="13" xfId="0" applyFont="1" applyBorder="1" applyAlignment="1" applyProtection="1">
      <alignment horizontal="center" vertical="center" textRotation="90" wrapText="1"/>
    </xf>
    <xf numFmtId="0" fontId="1" fillId="8" borderId="37"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9" borderId="37" xfId="0" applyFont="1" applyFill="1" applyBorder="1" applyAlignment="1" applyProtection="1">
      <alignment horizontal="center" vertical="center" wrapText="1"/>
      <protection locked="0"/>
    </xf>
    <xf numFmtId="0" fontId="0" fillId="0" borderId="37" xfId="0" applyBorder="1" applyProtection="1">
      <protection locked="0"/>
    </xf>
    <xf numFmtId="0" fontId="0" fillId="0" borderId="38" xfId="0" applyBorder="1" applyProtection="1">
      <protection locked="0"/>
    </xf>
    <xf numFmtId="0" fontId="1" fillId="8" borderId="40" xfId="0" applyFont="1" applyFill="1" applyBorder="1" applyAlignment="1" applyProtection="1">
      <alignment horizontal="center" vertical="center" wrapText="1"/>
      <protection locked="0"/>
    </xf>
    <xf numFmtId="0" fontId="1" fillId="6"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0" fontId="1" fillId="8" borderId="39" xfId="0" applyFont="1" applyFill="1" applyBorder="1" applyAlignment="1" applyProtection="1">
      <alignment horizontal="center" vertical="center" wrapText="1"/>
      <protection locked="0"/>
    </xf>
    <xf numFmtId="0" fontId="40" fillId="0" borderId="34"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61" xfId="0" applyFont="1" applyBorder="1" applyAlignment="1">
      <alignment horizontal="center" vertical="center" wrapText="1"/>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49" xfId="0" applyFont="1" applyBorder="1" applyAlignment="1" applyProtection="1">
      <alignment horizontal="center"/>
      <protection locked="0"/>
    </xf>
    <xf numFmtId="0" fontId="42" fillId="0" borderId="47" xfId="0" applyFont="1" applyBorder="1" applyAlignment="1">
      <alignment horizontal="left" vertical="center" wrapText="1"/>
    </xf>
    <xf numFmtId="0" fontId="42" fillId="0" borderId="48" xfId="0" applyFont="1" applyBorder="1" applyAlignment="1">
      <alignment horizontal="left" vertical="center" wrapText="1"/>
    </xf>
    <xf numFmtId="0" fontId="42" fillId="0" borderId="49" xfId="0" applyFont="1" applyBorder="1" applyAlignment="1">
      <alignment horizontal="left" vertical="center" wrapText="1"/>
    </xf>
    <xf numFmtId="0" fontId="42" fillId="11" borderId="47" xfId="0" applyFont="1" applyFill="1" applyBorder="1" applyAlignment="1">
      <alignment horizontal="left" vertical="center" wrapText="1"/>
    </xf>
    <xf numFmtId="0" fontId="42" fillId="11" borderId="48" xfId="0" applyFont="1" applyFill="1" applyBorder="1" applyAlignment="1">
      <alignment horizontal="left" vertical="center" wrapText="1"/>
    </xf>
    <xf numFmtId="0" fontId="42" fillId="11" borderId="49" xfId="0" applyFont="1" applyFill="1" applyBorder="1" applyAlignment="1">
      <alignment horizontal="left" vertical="center" wrapText="1"/>
    </xf>
    <xf numFmtId="0" fontId="40" fillId="0" borderId="25"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57" xfId="0" applyFont="1" applyBorder="1" applyAlignment="1">
      <alignment horizontal="center" vertical="center" wrapText="1"/>
    </xf>
    <xf numFmtId="0" fontId="41" fillId="0" borderId="37"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5" xfId="0" applyFont="1" applyBorder="1" applyAlignment="1">
      <alignment horizontal="center" vertical="center" wrapText="1"/>
    </xf>
    <xf numFmtId="0" fontId="10" fillId="0" borderId="16" xfId="0" applyFont="1" applyBorder="1" applyAlignment="1">
      <alignment horizontal="center"/>
    </xf>
    <xf numFmtId="0" fontId="10" fillId="0" borderId="17" xfId="0" applyFont="1" applyBorder="1" applyAlignment="1">
      <alignment horizontal="center"/>
    </xf>
    <xf numFmtId="0" fontId="10" fillId="0" borderId="23" xfId="0" applyFont="1" applyBorder="1" applyAlignment="1">
      <alignment horizontal="center"/>
    </xf>
    <xf numFmtId="0" fontId="10" fillId="0" borderId="55" xfId="0" applyFont="1" applyBorder="1" applyAlignment="1">
      <alignment horizontal="center"/>
    </xf>
  </cellXfs>
  <cellStyles count="1">
    <cellStyle name="Normal" xfId="0" builtinId="0"/>
  </cellStyles>
  <dxfs count="2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114300</xdr:rowOff>
    </xdr:from>
    <xdr:to>
      <xdr:col>1</xdr:col>
      <xdr:colOff>1752600</xdr:colOff>
      <xdr:row>2</xdr:row>
      <xdr:rowOff>228600</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52450" y="114300"/>
          <a:ext cx="2905125"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2</xdr:row>
      <xdr:rowOff>120650</xdr:rowOff>
    </xdr:from>
    <xdr:to>
      <xdr:col>0</xdr:col>
      <xdr:colOff>1254125</xdr:colOff>
      <xdr:row>2</xdr:row>
      <xdr:rowOff>527050</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1125" y="612775"/>
          <a:ext cx="1143000" cy="406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161924</xdr:colOff>
      <xdr:row>0</xdr:row>
      <xdr:rowOff>104775</xdr:rowOff>
    </xdr:from>
    <xdr:to>
      <xdr:col>0</xdr:col>
      <xdr:colOff>1314450</xdr:colOff>
      <xdr:row>2</xdr:row>
      <xdr:rowOff>189084</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61924" y="104775"/>
          <a:ext cx="1152526" cy="60818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H52"/>
  <sheetViews>
    <sheetView workbookViewId="0">
      <selection activeCell="B3" sqref="B3:H8"/>
    </sheetView>
  </sheetViews>
  <sheetFormatPr baseColWidth="10" defaultRowHeight="12.75"/>
  <cols>
    <col min="1" max="1" width="0.7109375" style="66" customWidth="1"/>
    <col min="2" max="2" width="22.85546875" style="66" customWidth="1"/>
    <col min="3" max="3" width="5.7109375" style="66" customWidth="1"/>
    <col min="4" max="4" width="34.140625" style="66" customWidth="1"/>
    <col min="5" max="5" width="1.140625" style="66" customWidth="1"/>
    <col min="6" max="6" width="24" style="66" customWidth="1"/>
    <col min="7" max="7" width="5.7109375" style="66" customWidth="1"/>
    <col min="8" max="8" width="33.7109375" style="66" customWidth="1"/>
    <col min="9" max="16384" width="11.42578125" style="66"/>
  </cols>
  <sheetData>
    <row r="1" spans="2:8" ht="18" customHeight="1"/>
    <row r="2" spans="2:8" ht="16.5">
      <c r="B2" s="220" t="s">
        <v>74</v>
      </c>
      <c r="C2" s="220"/>
      <c r="D2" s="220"/>
      <c r="E2" s="67"/>
    </row>
    <row r="3" spans="2:8" ht="18" customHeight="1">
      <c r="B3" s="222" t="s">
        <v>75</v>
      </c>
      <c r="C3" s="222"/>
      <c r="D3" s="222"/>
      <c r="E3" s="222"/>
      <c r="F3" s="222"/>
      <c r="G3" s="222"/>
      <c r="H3" s="222"/>
    </row>
    <row r="4" spans="2:8" ht="12.75" customHeight="1">
      <c r="B4" s="222"/>
      <c r="C4" s="222"/>
      <c r="D4" s="222"/>
      <c r="E4" s="222"/>
      <c r="F4" s="222"/>
      <c r="G4" s="222"/>
      <c r="H4" s="222"/>
    </row>
    <row r="5" spans="2:8" ht="12.75" customHeight="1">
      <c r="B5" s="222"/>
      <c r="C5" s="222"/>
      <c r="D5" s="222"/>
      <c r="E5" s="222"/>
      <c r="F5" s="222"/>
      <c r="G5" s="222"/>
      <c r="H5" s="222"/>
    </row>
    <row r="6" spans="2:8" ht="12.75" customHeight="1">
      <c r="B6" s="222"/>
      <c r="C6" s="222"/>
      <c r="D6" s="222"/>
      <c r="E6" s="222"/>
      <c r="F6" s="222"/>
      <c r="G6" s="222"/>
      <c r="H6" s="222"/>
    </row>
    <row r="7" spans="2:8" ht="12.75" customHeight="1">
      <c r="B7" s="222"/>
      <c r="C7" s="222"/>
      <c r="D7" s="222"/>
      <c r="E7" s="222"/>
      <c r="F7" s="222"/>
      <c r="G7" s="222"/>
      <c r="H7" s="222"/>
    </row>
    <row r="8" spans="2:8" ht="25.5" customHeight="1">
      <c r="B8" s="222"/>
      <c r="C8" s="222"/>
      <c r="D8" s="222"/>
      <c r="E8" s="222"/>
      <c r="F8" s="222"/>
      <c r="G8" s="222"/>
      <c r="H8" s="222"/>
    </row>
    <row r="9" spans="2:8" ht="37.5" customHeight="1">
      <c r="B9" s="222" t="s">
        <v>76</v>
      </c>
      <c r="C9" s="222"/>
      <c r="D9" s="222"/>
      <c r="E9" s="222"/>
      <c r="F9" s="222"/>
      <c r="G9" s="222"/>
      <c r="H9" s="222"/>
    </row>
    <row r="10" spans="2:8" ht="12.75" customHeight="1">
      <c r="B10" s="91"/>
      <c r="C10" s="91"/>
      <c r="D10" s="91"/>
      <c r="E10" s="91"/>
      <c r="F10" s="91"/>
      <c r="G10" s="91"/>
      <c r="H10" s="91"/>
    </row>
    <row r="11" spans="2:8" ht="18">
      <c r="B11" s="221" t="s">
        <v>77</v>
      </c>
      <c r="C11" s="221"/>
      <c r="D11" s="221"/>
      <c r="E11" s="221"/>
      <c r="F11" s="221"/>
      <c r="G11" s="221"/>
      <c r="H11" s="68"/>
    </row>
    <row r="12" spans="2:8" ht="14.25" customHeight="1"/>
    <row r="13" spans="2:8" s="69" customFormat="1" ht="16.5" thickBot="1">
      <c r="B13" s="70" t="s">
        <v>78</v>
      </c>
      <c r="C13" s="90" t="s">
        <v>131</v>
      </c>
      <c r="D13" s="90"/>
      <c r="E13" s="90"/>
      <c r="F13" s="90"/>
      <c r="G13" s="90"/>
      <c r="H13" s="90"/>
    </row>
    <row r="14" spans="2:8" s="69" customFormat="1" ht="13.5" customHeight="1">
      <c r="B14" s="71"/>
    </row>
    <row r="15" spans="2:8" s="69" customFormat="1" ht="15.75" customHeight="1">
      <c r="D15" s="89"/>
      <c r="E15" s="89"/>
      <c r="F15" s="89"/>
      <c r="G15" s="89"/>
      <c r="H15" s="89"/>
    </row>
    <row r="16" spans="2:8" s="69" customFormat="1" ht="60.75" customHeight="1">
      <c r="B16" s="72" t="s">
        <v>79</v>
      </c>
      <c r="C16" s="224" t="s">
        <v>132</v>
      </c>
      <c r="D16" s="224"/>
      <c r="E16" s="224"/>
      <c r="F16" s="224"/>
      <c r="G16" s="224"/>
      <c r="H16" s="224"/>
    </row>
    <row r="17" spans="1:8" s="69" customFormat="1" ht="6.75" customHeight="1" thickBot="1"/>
    <row r="18" spans="1:8" s="69" customFormat="1" ht="15" thickBot="1">
      <c r="B18" s="149" t="s">
        <v>80</v>
      </c>
      <c r="C18" s="150" t="s">
        <v>81</v>
      </c>
      <c r="D18" s="152" t="s">
        <v>82</v>
      </c>
      <c r="E18" s="71"/>
      <c r="F18" s="102" t="s">
        <v>83</v>
      </c>
      <c r="G18" s="103" t="s">
        <v>84</v>
      </c>
      <c r="H18" s="103" t="s">
        <v>82</v>
      </c>
    </row>
    <row r="19" spans="1:8" s="69" customFormat="1">
      <c r="A19" s="73">
        <v>1</v>
      </c>
      <c r="B19" s="166" t="s">
        <v>135</v>
      </c>
      <c r="C19" s="123" t="s">
        <v>130</v>
      </c>
      <c r="D19" s="167" t="s">
        <v>183</v>
      </c>
      <c r="E19" s="125"/>
      <c r="F19" s="126" t="s">
        <v>133</v>
      </c>
      <c r="G19" s="127" t="s">
        <v>130</v>
      </c>
      <c r="H19" s="124" t="s">
        <v>134</v>
      </c>
    </row>
    <row r="20" spans="1:8" s="69" customFormat="1" ht="24">
      <c r="A20" s="73">
        <v>2</v>
      </c>
      <c r="B20" s="126" t="s">
        <v>136</v>
      </c>
      <c r="C20" s="127" t="s">
        <v>130</v>
      </c>
      <c r="D20" s="168" t="s">
        <v>137</v>
      </c>
      <c r="E20" s="125"/>
      <c r="F20" s="128"/>
      <c r="G20" s="129"/>
      <c r="H20" s="128"/>
    </row>
    <row r="21" spans="1:8" s="69" customFormat="1">
      <c r="A21" s="73"/>
      <c r="B21" s="126" t="s">
        <v>187</v>
      </c>
      <c r="C21" s="127" t="s">
        <v>141</v>
      </c>
      <c r="D21" s="168" t="s">
        <v>182</v>
      </c>
      <c r="E21" s="125"/>
      <c r="F21" s="147"/>
      <c r="G21" s="148"/>
      <c r="H21" s="147"/>
    </row>
    <row r="22" spans="1:8" s="69" customFormat="1" ht="24">
      <c r="A22" s="73"/>
      <c r="B22" s="126" t="s">
        <v>186</v>
      </c>
      <c r="C22" s="127" t="s">
        <v>141</v>
      </c>
      <c r="D22" s="168" t="s">
        <v>168</v>
      </c>
      <c r="E22" s="125"/>
      <c r="F22" s="147"/>
      <c r="G22" s="148"/>
      <c r="H22" s="147"/>
    </row>
    <row r="23" spans="1:8" s="69" customFormat="1" ht="48">
      <c r="A23" s="73">
        <v>3</v>
      </c>
      <c r="B23" s="126" t="s">
        <v>185</v>
      </c>
      <c r="C23" s="127" t="s">
        <v>141</v>
      </c>
      <c r="D23" s="168" t="s">
        <v>184</v>
      </c>
      <c r="E23" s="125"/>
      <c r="F23" s="130"/>
      <c r="G23" s="131"/>
      <c r="H23" s="132"/>
    </row>
    <row r="24" spans="1:8" s="69" customFormat="1" ht="42.75" customHeight="1">
      <c r="A24" s="73"/>
      <c r="B24" s="126"/>
      <c r="C24" s="127"/>
      <c r="D24" s="122"/>
      <c r="E24" s="125"/>
      <c r="F24" s="130"/>
      <c r="G24" s="131"/>
      <c r="H24" s="132"/>
    </row>
    <row r="25" spans="1:8" s="69" customFormat="1" ht="29.25" customHeight="1">
      <c r="A25" s="73"/>
      <c r="B25" s="126"/>
      <c r="C25" s="127"/>
      <c r="D25" s="122"/>
      <c r="E25" s="125"/>
      <c r="F25" s="130"/>
      <c r="G25" s="131"/>
      <c r="H25" s="132"/>
    </row>
    <row r="26" spans="1:8" s="69" customFormat="1">
      <c r="A26" s="73"/>
      <c r="B26" s="126"/>
      <c r="C26" s="127"/>
      <c r="D26" s="122"/>
      <c r="E26" s="125"/>
      <c r="F26" s="130"/>
      <c r="G26" s="131"/>
      <c r="H26" s="132"/>
    </row>
    <row r="27" spans="1:8" s="69" customFormat="1">
      <c r="A27" s="73">
        <v>4</v>
      </c>
      <c r="B27" s="126"/>
      <c r="C27" s="151"/>
      <c r="D27" s="128"/>
      <c r="E27" s="125"/>
      <c r="F27" s="122"/>
      <c r="G27" s="131"/>
      <c r="H27" s="133"/>
    </row>
    <row r="28" spans="1:8" s="69" customFormat="1" ht="36" customHeight="1" thickBot="1">
      <c r="A28" s="73">
        <v>5</v>
      </c>
      <c r="B28" s="126"/>
      <c r="C28" s="127"/>
      <c r="D28" s="133"/>
      <c r="E28" s="125"/>
      <c r="F28" s="134"/>
      <c r="G28" s="135"/>
      <c r="H28" s="133"/>
    </row>
    <row r="29" spans="1:8" s="69" customFormat="1" ht="13.5" thickBot="1">
      <c r="A29" s="73"/>
      <c r="B29" s="126"/>
      <c r="C29" s="127"/>
      <c r="D29" s="133"/>
      <c r="E29" s="125"/>
      <c r="F29" s="136"/>
      <c r="G29" s="135"/>
      <c r="H29" s="133"/>
    </row>
    <row r="30" spans="1:8" s="69" customFormat="1" ht="42.75" customHeight="1">
      <c r="A30" s="73"/>
      <c r="B30" s="96"/>
      <c r="C30" s="97"/>
      <c r="D30" s="133"/>
      <c r="E30" s="74"/>
      <c r="F30" s="100"/>
      <c r="G30" s="92"/>
      <c r="H30" s="87"/>
    </row>
    <row r="31" spans="1:8" s="69" customFormat="1" ht="13.5" thickBot="1">
      <c r="A31" s="73"/>
      <c r="B31" s="99"/>
      <c r="C31" s="98"/>
      <c r="D31" s="153"/>
      <c r="E31" s="74"/>
      <c r="F31" s="101"/>
      <c r="G31" s="93"/>
      <c r="H31" s="88"/>
    </row>
    <row r="32" spans="1:8" s="69" customFormat="1" ht="105.75" hidden="1" customHeight="1">
      <c r="A32" s="73"/>
      <c r="B32" s="116"/>
      <c r="C32" s="117"/>
      <c r="D32" s="118"/>
      <c r="E32" s="74"/>
      <c r="F32" s="119"/>
      <c r="G32" s="120"/>
      <c r="H32" s="121"/>
    </row>
    <row r="33" spans="1:8" s="69" customFormat="1" ht="105.75" hidden="1" customHeight="1">
      <c r="A33" s="73"/>
      <c r="B33" s="116" t="s">
        <v>120</v>
      </c>
      <c r="C33" s="117"/>
      <c r="D33" s="118"/>
      <c r="E33" s="74"/>
      <c r="F33" s="119"/>
      <c r="G33" s="120"/>
      <c r="H33" s="121"/>
    </row>
    <row r="34" spans="1:8" s="69" customFormat="1" ht="105.75" hidden="1" customHeight="1">
      <c r="A34" s="73"/>
      <c r="B34" s="116" t="s">
        <v>121</v>
      </c>
      <c r="C34" s="117"/>
      <c r="D34" s="118"/>
      <c r="E34" s="74"/>
      <c r="F34" s="119"/>
      <c r="G34" s="120"/>
      <c r="H34" s="121"/>
    </row>
    <row r="35" spans="1:8" s="69" customFormat="1" ht="105.75" hidden="1" customHeight="1">
      <c r="A35" s="73"/>
      <c r="B35" s="116"/>
      <c r="C35" s="117"/>
      <c r="D35" s="118"/>
      <c r="E35" s="74"/>
      <c r="F35" s="119"/>
      <c r="G35" s="120"/>
      <c r="H35" s="121"/>
    </row>
    <row r="36" spans="1:8" s="69" customFormat="1" ht="7.5" customHeight="1"/>
    <row r="37" spans="1:8" s="69" customFormat="1" ht="25.5" hidden="1" customHeight="1" thickBot="1">
      <c r="B37" s="223" t="s">
        <v>85</v>
      </c>
      <c r="C37" s="223"/>
      <c r="D37" s="223"/>
      <c r="E37" s="75"/>
      <c r="F37" s="223"/>
      <c r="G37" s="223"/>
      <c r="H37" s="223"/>
    </row>
    <row r="38" spans="1:8" s="69" customFormat="1" ht="46.5" hidden="1" customHeight="1">
      <c r="B38" s="76" t="s">
        <v>86</v>
      </c>
      <c r="C38" s="211" t="str">
        <f>D19</f>
        <v>No tener actualizados los inventarios</v>
      </c>
      <c r="D38" s="212"/>
      <c r="E38" s="212"/>
      <c r="F38" s="212"/>
      <c r="G38" s="212"/>
      <c r="H38" s="213"/>
    </row>
    <row r="39" spans="1:8" s="69" customFormat="1" ht="42" hidden="1" customHeight="1">
      <c r="B39" s="77" t="s">
        <v>87</v>
      </c>
      <c r="C39" s="202" t="str">
        <f>D20</f>
        <v>Incumplimiento de los procedimientos</v>
      </c>
      <c r="D39" s="203"/>
      <c r="E39" s="203"/>
      <c r="F39" s="203"/>
      <c r="G39" s="203"/>
      <c r="H39" s="204"/>
    </row>
    <row r="40" spans="1:8" s="69" customFormat="1" ht="42.75" hidden="1" customHeight="1" thickBot="1">
      <c r="B40" s="77" t="s">
        <v>88</v>
      </c>
      <c r="C40" s="214" t="str">
        <f>D23</f>
        <v>4.  Desconomiento en los procedimientos que establecen como debe ser el manejo de los recursos públicos</v>
      </c>
      <c r="D40" s="215"/>
      <c r="E40" s="215"/>
      <c r="F40" s="215"/>
      <c r="G40" s="215"/>
      <c r="H40" s="216"/>
    </row>
    <row r="41" spans="1:8" s="69" customFormat="1" ht="39" hidden="1" customHeight="1" thickBot="1">
      <c r="B41" s="77" t="s">
        <v>89</v>
      </c>
      <c r="C41" s="217"/>
      <c r="D41" s="218"/>
      <c r="E41" s="218"/>
      <c r="F41" s="218"/>
      <c r="G41" s="218"/>
      <c r="H41" s="219"/>
    </row>
    <row r="42" spans="1:8" s="69" customFormat="1" ht="41.25" hidden="1" customHeight="1">
      <c r="B42" s="77" t="s">
        <v>90</v>
      </c>
      <c r="C42" s="208">
        <f>D28</f>
        <v>0</v>
      </c>
      <c r="D42" s="209"/>
      <c r="E42" s="209"/>
      <c r="F42" s="209"/>
      <c r="G42" s="209"/>
      <c r="H42" s="210"/>
    </row>
    <row r="43" spans="1:8" s="69" customFormat="1" ht="37.5" hidden="1" customHeight="1">
      <c r="B43" s="77" t="s">
        <v>91</v>
      </c>
      <c r="C43" s="202">
        <f>D29</f>
        <v>0</v>
      </c>
      <c r="D43" s="203"/>
      <c r="E43" s="203"/>
      <c r="F43" s="203"/>
      <c r="G43" s="203"/>
      <c r="H43" s="204"/>
    </row>
    <row r="44" spans="1:8" s="69" customFormat="1" ht="43.5" hidden="1" customHeight="1" thickBot="1">
      <c r="B44" s="78" t="s">
        <v>92</v>
      </c>
      <c r="C44" s="205">
        <f>D30</f>
        <v>0</v>
      </c>
      <c r="D44" s="206"/>
      <c r="E44" s="206"/>
      <c r="F44" s="206"/>
      <c r="G44" s="206"/>
      <c r="H44" s="207"/>
    </row>
    <row r="45" spans="1:8" s="69" customFormat="1" ht="44.25" hidden="1" customHeight="1">
      <c r="B45" s="79" t="s">
        <v>93</v>
      </c>
      <c r="C45" s="211" t="str">
        <f>H19</f>
        <v>Presencia de fenómenos naturales</v>
      </c>
      <c r="D45" s="212"/>
      <c r="E45" s="212"/>
      <c r="F45" s="212"/>
      <c r="G45" s="212"/>
      <c r="H45" s="213"/>
    </row>
    <row r="46" spans="1:8" s="69" customFormat="1" ht="39" hidden="1" customHeight="1">
      <c r="B46" s="77" t="s">
        <v>94</v>
      </c>
      <c r="C46" s="202">
        <f>H20</f>
        <v>0</v>
      </c>
      <c r="D46" s="203"/>
      <c r="E46" s="203"/>
      <c r="F46" s="203"/>
      <c r="G46" s="203"/>
      <c r="H46" s="204"/>
    </row>
    <row r="47" spans="1:8" s="69" customFormat="1" ht="24.75" hidden="1" customHeight="1" thickBot="1">
      <c r="B47" s="78" t="s">
        <v>95</v>
      </c>
      <c r="C47" s="205">
        <f>H23</f>
        <v>0</v>
      </c>
      <c r="D47" s="206"/>
      <c r="E47" s="206"/>
      <c r="F47" s="206"/>
      <c r="G47" s="206"/>
      <c r="H47" s="207"/>
    </row>
    <row r="48" spans="1:8" s="69" customFormat="1" ht="24.75" hidden="1" customHeight="1">
      <c r="B48" s="80"/>
      <c r="C48" s="81"/>
      <c r="D48" s="81"/>
      <c r="E48" s="81"/>
      <c r="F48" s="81"/>
      <c r="G48" s="81"/>
      <c r="H48" s="81"/>
    </row>
    <row r="49" spans="2:8" s="69" customFormat="1" ht="24.75" hidden="1" customHeight="1">
      <c r="B49" s="80"/>
      <c r="C49" s="81"/>
      <c r="D49" s="81"/>
      <c r="E49" s="81"/>
      <c r="F49" s="81"/>
      <c r="G49" s="81"/>
      <c r="H49" s="81"/>
    </row>
    <row r="50" spans="2:8" s="69" customFormat="1" ht="12" customHeight="1"/>
    <row r="51" spans="2:8" s="82" customFormat="1" hidden="1">
      <c r="B51" s="201" t="s">
        <v>96</v>
      </c>
      <c r="C51" s="201"/>
      <c r="D51" s="201"/>
      <c r="E51" s="201"/>
      <c r="F51" s="201"/>
      <c r="G51" s="201"/>
      <c r="H51" s="201"/>
    </row>
    <row r="52" spans="2:8" s="69" customFormat="1"/>
  </sheetData>
  <sheetProtection password="CC32" sheet="1" objects="1" scenarios="1" selectLockedCells="1" selectUnlockedCells="1"/>
  <mergeCells count="18">
    <mergeCell ref="B2:D2"/>
    <mergeCell ref="B11:G11"/>
    <mergeCell ref="B9:H9"/>
    <mergeCell ref="B3:H8"/>
    <mergeCell ref="B37:D37"/>
    <mergeCell ref="C16:H16"/>
    <mergeCell ref="F37:H37"/>
    <mergeCell ref="C38:H38"/>
    <mergeCell ref="C39:H39"/>
    <mergeCell ref="C40:H40"/>
    <mergeCell ref="C44:H44"/>
    <mergeCell ref="C41:H41"/>
    <mergeCell ref="B51:H51"/>
    <mergeCell ref="C46:H46"/>
    <mergeCell ref="C47:H47"/>
    <mergeCell ref="C42:H42"/>
    <mergeCell ref="C43:H43"/>
    <mergeCell ref="C45:H4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I17" sqref="I17"/>
    </sheetView>
  </sheetViews>
  <sheetFormatPr baseColWidth="10" defaultRowHeight="12.75"/>
  <cols>
    <col min="1" max="1" width="2.5703125" style="19" customWidth="1"/>
    <col min="2" max="2" width="17.140625" style="18" bestFit="1" customWidth="1"/>
    <col min="3" max="3" width="2" style="19" hidden="1" customWidth="1"/>
    <col min="4" max="4" width="18.7109375" style="20" bestFit="1" customWidth="1"/>
    <col min="5" max="5" width="10.42578125" style="20" bestFit="1" customWidth="1"/>
    <col min="6" max="6" width="14.42578125" style="20" bestFit="1" customWidth="1"/>
    <col min="7" max="7" width="10.42578125" style="20" bestFit="1" customWidth="1"/>
    <col min="8" max="8" width="18.42578125" style="20" bestFit="1" customWidth="1"/>
    <col min="9" max="16384" width="11.42578125" style="19"/>
  </cols>
  <sheetData>
    <row r="1" spans="2:8" ht="13.5" thickBot="1"/>
    <row r="2" spans="2:8">
      <c r="B2" s="231" t="s">
        <v>40</v>
      </c>
      <c r="C2" s="21"/>
      <c r="D2" s="228" t="s">
        <v>39</v>
      </c>
      <c r="E2" s="229"/>
      <c r="F2" s="229"/>
      <c r="G2" s="229"/>
      <c r="H2" s="230"/>
    </row>
    <row r="3" spans="2:8" ht="13.5" thickBot="1">
      <c r="B3" s="232"/>
      <c r="C3" s="22"/>
      <c r="D3" s="23" t="s">
        <v>48</v>
      </c>
      <c r="E3" s="24" t="s">
        <v>49</v>
      </c>
      <c r="F3" s="24" t="s">
        <v>50</v>
      </c>
      <c r="G3" s="24" t="s">
        <v>51</v>
      </c>
      <c r="H3" s="25" t="s">
        <v>52</v>
      </c>
    </row>
    <row r="4" spans="2:8" hidden="1">
      <c r="B4" s="26"/>
      <c r="C4" s="27"/>
      <c r="D4" s="28">
        <v>1</v>
      </c>
      <c r="E4" s="29">
        <v>2</v>
      </c>
      <c r="F4" s="29">
        <v>3</v>
      </c>
      <c r="G4" s="29">
        <v>4</v>
      </c>
      <c r="H4" s="30">
        <v>5</v>
      </c>
    </row>
    <row r="5" spans="2:8">
      <c r="B5" s="31" t="s">
        <v>53</v>
      </c>
      <c r="C5" s="32">
        <v>1</v>
      </c>
      <c r="D5" s="33">
        <f t="shared" ref="D5:H9" si="0">$C5*D$4</f>
        <v>1</v>
      </c>
      <c r="E5" s="33">
        <f t="shared" si="0"/>
        <v>2</v>
      </c>
      <c r="F5" s="34">
        <f t="shared" si="0"/>
        <v>3</v>
      </c>
      <c r="G5" s="35">
        <f t="shared" si="0"/>
        <v>4</v>
      </c>
      <c r="H5" s="36">
        <f t="shared" si="0"/>
        <v>5</v>
      </c>
    </row>
    <row r="6" spans="2:8">
      <c r="B6" s="37" t="s">
        <v>54</v>
      </c>
      <c r="C6" s="38">
        <v>2</v>
      </c>
      <c r="D6" s="33">
        <f t="shared" si="0"/>
        <v>2</v>
      </c>
      <c r="E6" s="33">
        <f t="shared" si="0"/>
        <v>4</v>
      </c>
      <c r="F6" s="34">
        <f t="shared" si="0"/>
        <v>6</v>
      </c>
      <c r="G6" s="35">
        <f t="shared" si="0"/>
        <v>8</v>
      </c>
      <c r="H6" s="39">
        <f t="shared" si="0"/>
        <v>10</v>
      </c>
    </row>
    <row r="7" spans="2:8">
      <c r="B7" s="37" t="s">
        <v>50</v>
      </c>
      <c r="C7" s="38">
        <v>3</v>
      </c>
      <c r="D7" s="33">
        <f t="shared" si="0"/>
        <v>3</v>
      </c>
      <c r="E7" s="34">
        <f t="shared" si="0"/>
        <v>6</v>
      </c>
      <c r="F7" s="35">
        <f t="shared" si="0"/>
        <v>9</v>
      </c>
      <c r="G7" s="40">
        <f t="shared" si="0"/>
        <v>12</v>
      </c>
      <c r="H7" s="39">
        <f t="shared" si="0"/>
        <v>15</v>
      </c>
    </row>
    <row r="8" spans="2:8">
      <c r="B8" s="37" t="s">
        <v>55</v>
      </c>
      <c r="C8" s="38">
        <v>4</v>
      </c>
      <c r="D8" s="34">
        <f t="shared" si="0"/>
        <v>4</v>
      </c>
      <c r="E8" s="35">
        <f t="shared" si="0"/>
        <v>8</v>
      </c>
      <c r="F8" s="35">
        <f t="shared" si="0"/>
        <v>12</v>
      </c>
      <c r="G8" s="40">
        <f t="shared" si="0"/>
        <v>16</v>
      </c>
      <c r="H8" s="39">
        <f t="shared" si="0"/>
        <v>20</v>
      </c>
    </row>
    <row r="9" spans="2:8" ht="13.5" thickBot="1">
      <c r="B9" s="41" t="s">
        <v>56</v>
      </c>
      <c r="C9" s="42">
        <v>5</v>
      </c>
      <c r="D9" s="43">
        <f t="shared" si="0"/>
        <v>5</v>
      </c>
      <c r="E9" s="43">
        <f t="shared" si="0"/>
        <v>10</v>
      </c>
      <c r="F9" s="44">
        <f t="shared" si="0"/>
        <v>15</v>
      </c>
      <c r="G9" s="44">
        <f t="shared" si="0"/>
        <v>20</v>
      </c>
      <c r="H9" s="45">
        <f t="shared" si="0"/>
        <v>25</v>
      </c>
    </row>
    <row r="10" spans="2:8" ht="13.5" thickBot="1"/>
    <row r="11" spans="2:8" ht="22.5" customHeight="1" thickBot="1">
      <c r="B11" s="233" t="s">
        <v>41</v>
      </c>
      <c r="C11" s="234"/>
      <c r="D11" s="234"/>
      <c r="E11" s="233" t="s">
        <v>61</v>
      </c>
      <c r="F11" s="234"/>
      <c r="G11" s="235"/>
    </row>
    <row r="12" spans="2:8" s="50" customFormat="1" ht="42.75" customHeight="1">
      <c r="B12" s="46"/>
      <c r="C12" s="47"/>
      <c r="D12" s="48" t="s">
        <v>22</v>
      </c>
      <c r="E12" s="236" t="s">
        <v>29</v>
      </c>
      <c r="F12" s="237"/>
      <c r="G12" s="238"/>
      <c r="H12" s="49"/>
    </row>
    <row r="13" spans="2:8" s="50" customFormat="1" ht="42.75" customHeight="1">
      <c r="B13" s="51"/>
      <c r="C13" s="52"/>
      <c r="D13" s="53" t="s">
        <v>15</v>
      </c>
      <c r="E13" s="239" t="s">
        <v>11</v>
      </c>
      <c r="F13" s="240"/>
      <c r="G13" s="241"/>
      <c r="H13" s="49"/>
    </row>
    <row r="14" spans="2:8" s="50" customFormat="1" ht="42.75" customHeight="1">
      <c r="B14" s="54"/>
      <c r="C14" s="52"/>
      <c r="D14" s="53" t="s">
        <v>23</v>
      </c>
      <c r="E14" s="239" t="s">
        <v>10</v>
      </c>
      <c r="F14" s="240"/>
      <c r="G14" s="241"/>
      <c r="H14" s="49"/>
    </row>
    <row r="15" spans="2:8" s="50" customFormat="1" ht="42.75" customHeight="1" thickBot="1">
      <c r="B15" s="55"/>
      <c r="C15" s="56"/>
      <c r="D15" s="57" t="s">
        <v>24</v>
      </c>
      <c r="E15" s="225" t="s">
        <v>9</v>
      </c>
      <c r="F15" s="226"/>
      <c r="G15" s="227"/>
      <c r="H15" s="49"/>
    </row>
  </sheetData>
  <sheetProtection password="CD52" sheet="1" objects="1" scenarios="1"/>
  <mergeCells count="8">
    <mergeCell ref="E15:G15"/>
    <mergeCell ref="D2:H2"/>
    <mergeCell ref="B2:B3"/>
    <mergeCell ref="B11:D11"/>
    <mergeCell ref="E11:G11"/>
    <mergeCell ref="E12:G12"/>
    <mergeCell ref="E13:G13"/>
    <mergeCell ref="E14:G14"/>
  </mergeCells>
  <phoneticPr fontId="1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K23"/>
  <sheetViews>
    <sheetView zoomScale="40" zoomScaleNormal="40" zoomScaleSheetLayoutView="75" workbookViewId="0">
      <selection activeCell="P10" sqref="P10"/>
    </sheetView>
  </sheetViews>
  <sheetFormatPr baseColWidth="10" defaultRowHeight="15.75"/>
  <cols>
    <col min="1" max="1" width="25.5703125" style="60" customWidth="1"/>
    <col min="2" max="2" width="34" style="58" customWidth="1"/>
    <col min="3" max="3" width="33.5703125" style="61" customWidth="1"/>
    <col min="4" max="4" width="41.7109375" style="61" hidden="1" customWidth="1"/>
    <col min="5" max="5" width="47" style="61" customWidth="1"/>
    <col min="6" max="6" width="17.7109375" style="61" customWidth="1"/>
    <col min="7" max="7" width="17.28515625" style="61" customWidth="1"/>
    <col min="8" max="8" width="47" style="61" customWidth="1"/>
    <col min="9" max="9" width="51.5703125" style="61" customWidth="1"/>
    <col min="10" max="10" width="7.7109375" style="58" customWidth="1"/>
    <col min="11" max="11" width="38.7109375" style="58" customWidth="1"/>
    <col min="12" max="12" width="8.140625" style="58" customWidth="1"/>
    <col min="13" max="13" width="34.85546875" style="60" bestFit="1" customWidth="1"/>
    <col min="14" max="14" width="9.140625" style="8" bestFit="1" customWidth="1"/>
    <col min="15" max="15" width="28.7109375" style="62" customWidth="1"/>
    <col min="16" max="16" width="56.42578125" style="63" customWidth="1"/>
    <col min="17" max="17" width="9.140625" style="8" customWidth="1"/>
    <col min="18" max="18" width="36.5703125" style="58" customWidth="1"/>
    <col min="19" max="19" width="38" style="58" customWidth="1"/>
    <col min="20" max="20" width="48.85546875" style="58" customWidth="1"/>
    <col min="21" max="21" width="36.42578125" style="58" customWidth="1"/>
    <col min="22" max="22" width="31.5703125" style="58" customWidth="1"/>
    <col min="23" max="23" width="32.28515625" style="58" customWidth="1"/>
    <col min="24" max="24" width="28" style="58" hidden="1" customWidth="1"/>
    <col min="25" max="25" width="15.28515625" style="58" customWidth="1"/>
    <col min="26" max="35" width="11.42578125" style="58"/>
    <col min="36" max="36" width="3.85546875" style="64" customWidth="1"/>
    <col min="37" max="37" width="19.140625" style="58" customWidth="1"/>
    <col min="38" max="16384" width="11.42578125" style="58"/>
  </cols>
  <sheetData>
    <row r="1" spans="1:37" ht="31.5" customHeight="1" thickBot="1">
      <c r="A1" s="275"/>
      <c r="B1" s="276"/>
      <c r="C1" s="281" t="s">
        <v>189</v>
      </c>
      <c r="D1" s="282"/>
      <c r="E1" s="282"/>
      <c r="F1" s="282"/>
      <c r="G1" s="282"/>
      <c r="H1" s="282"/>
      <c r="I1" s="282"/>
      <c r="J1" s="282"/>
      <c r="K1" s="282"/>
      <c r="L1" s="282"/>
      <c r="M1" s="282"/>
      <c r="N1" s="282"/>
      <c r="O1" s="282"/>
      <c r="P1" s="282"/>
      <c r="Q1" s="282"/>
      <c r="R1" s="283"/>
      <c r="S1" s="284" t="s">
        <v>193</v>
      </c>
      <c r="T1" s="285"/>
      <c r="U1" s="285"/>
      <c r="V1" s="285"/>
      <c r="W1" s="286"/>
    </row>
    <row r="2" spans="1:37" ht="29.25" customHeight="1">
      <c r="A2" s="277"/>
      <c r="B2" s="278"/>
      <c r="C2" s="287" t="s">
        <v>195</v>
      </c>
      <c r="D2" s="288"/>
      <c r="E2" s="288"/>
      <c r="F2" s="288"/>
      <c r="G2" s="288"/>
      <c r="H2" s="288"/>
      <c r="I2" s="289"/>
      <c r="J2" s="293" t="s">
        <v>191</v>
      </c>
      <c r="K2" s="294"/>
      <c r="L2" s="294"/>
      <c r="M2" s="294"/>
      <c r="N2" s="294"/>
      <c r="O2" s="294"/>
      <c r="P2" s="294"/>
      <c r="Q2" s="294"/>
      <c r="R2" s="295"/>
      <c r="S2" s="296" t="s">
        <v>192</v>
      </c>
      <c r="T2" s="297"/>
      <c r="U2" s="297"/>
      <c r="V2" s="297"/>
      <c r="W2" s="298"/>
    </row>
    <row r="3" spans="1:37" ht="33" customHeight="1" thickBot="1">
      <c r="A3" s="279"/>
      <c r="B3" s="280"/>
      <c r="C3" s="290"/>
      <c r="D3" s="291"/>
      <c r="E3" s="291"/>
      <c r="F3" s="291"/>
      <c r="G3" s="291"/>
      <c r="H3" s="291"/>
      <c r="I3" s="292"/>
      <c r="J3" s="290"/>
      <c r="K3" s="291"/>
      <c r="L3" s="291"/>
      <c r="M3" s="291"/>
      <c r="N3" s="291"/>
      <c r="O3" s="291"/>
      <c r="P3" s="291"/>
      <c r="Q3" s="291"/>
      <c r="R3" s="292"/>
      <c r="S3" s="299" t="s">
        <v>196</v>
      </c>
      <c r="T3" s="300"/>
      <c r="U3" s="300"/>
      <c r="V3" s="300"/>
      <c r="W3" s="301"/>
    </row>
    <row r="4" spans="1:37" ht="16.5" customHeight="1" thickBot="1">
      <c r="A4" s="261" t="str">
        <f>IF(J5=1,"INSIGNIFICANTE",IF(J5=2,"MENOR",IF(J5=3,"MODERADO",IF(J5=4,"MAYOR",IF(J5=5,"CATASTROFICO"," ")))))</f>
        <v xml:space="preserve"> </v>
      </c>
      <c r="B4" s="262"/>
      <c r="C4" s="265" t="s">
        <v>62</v>
      </c>
      <c r="D4" s="266"/>
      <c r="E4" s="266"/>
      <c r="F4" s="266"/>
      <c r="G4" s="266"/>
      <c r="H4" s="266"/>
      <c r="I4" s="266"/>
      <c r="J4" s="266"/>
      <c r="K4" s="266"/>
      <c r="L4" s="266"/>
      <c r="M4" s="266"/>
      <c r="N4" s="266"/>
      <c r="O4" s="266"/>
      <c r="P4" s="266"/>
      <c r="Q4" s="266"/>
      <c r="R4" s="266"/>
      <c r="S4" s="266"/>
      <c r="T4" s="266"/>
      <c r="U4" s="266"/>
      <c r="V4" s="266"/>
      <c r="W4" s="266"/>
      <c r="X4" s="269"/>
      <c r="AJ4" s="154">
        <v>1</v>
      </c>
      <c r="AK4" s="112" t="s">
        <v>65</v>
      </c>
    </row>
    <row r="5" spans="1:37" thickBot="1">
      <c r="A5" s="263"/>
      <c r="B5" s="264"/>
      <c r="C5" s="265" t="s">
        <v>63</v>
      </c>
      <c r="D5" s="266"/>
      <c r="E5" s="266"/>
      <c r="F5" s="266"/>
      <c r="G5" s="266"/>
      <c r="H5" s="266"/>
      <c r="I5" s="266"/>
      <c r="J5" s="266"/>
      <c r="K5" s="266"/>
      <c r="L5" s="266"/>
      <c r="M5" s="266"/>
      <c r="N5" s="266"/>
      <c r="O5" s="266"/>
      <c r="P5" s="267"/>
      <c r="Q5" s="267"/>
      <c r="R5" s="267"/>
      <c r="S5" s="267"/>
      <c r="T5" s="267"/>
      <c r="U5" s="267"/>
      <c r="V5" s="267"/>
      <c r="W5" s="267"/>
      <c r="X5" s="268"/>
      <c r="Y5" s="59"/>
      <c r="AJ5" s="154">
        <v>2</v>
      </c>
      <c r="AK5" s="112" t="s">
        <v>66</v>
      </c>
    </row>
    <row r="6" spans="1:37" ht="16.5" thickBot="1">
      <c r="A6" s="254" t="s">
        <v>33</v>
      </c>
      <c r="B6" s="254" t="s">
        <v>34</v>
      </c>
      <c r="C6" s="270" t="s">
        <v>35</v>
      </c>
      <c r="D6" s="254" t="s">
        <v>69</v>
      </c>
      <c r="E6" s="258" t="s">
        <v>36</v>
      </c>
      <c r="F6" s="259"/>
      <c r="G6" s="260"/>
      <c r="H6" s="104" t="s">
        <v>37</v>
      </c>
      <c r="I6" s="105" t="s">
        <v>38</v>
      </c>
      <c r="J6" s="247" t="s">
        <v>39</v>
      </c>
      <c r="K6" s="248"/>
      <c r="L6" s="247" t="s">
        <v>40</v>
      </c>
      <c r="M6" s="248"/>
      <c r="N6" s="247" t="s">
        <v>41</v>
      </c>
      <c r="O6" s="251"/>
      <c r="P6" s="245" t="s">
        <v>64</v>
      </c>
      <c r="Q6" s="246" t="s">
        <v>42</v>
      </c>
      <c r="R6" s="246"/>
      <c r="S6" s="246" t="s">
        <v>43</v>
      </c>
      <c r="T6" s="246" t="s">
        <v>44</v>
      </c>
      <c r="U6" s="246" t="s">
        <v>45</v>
      </c>
      <c r="V6" s="246" t="s">
        <v>46</v>
      </c>
      <c r="W6" s="246" t="s">
        <v>47</v>
      </c>
      <c r="X6" s="246"/>
      <c r="Y6" s="244"/>
      <c r="AJ6" s="154">
        <v>3</v>
      </c>
      <c r="AK6" s="112" t="s">
        <v>15</v>
      </c>
    </row>
    <row r="7" spans="1:37" ht="16.5" customHeight="1" thickBot="1">
      <c r="A7" s="255"/>
      <c r="B7" s="255"/>
      <c r="C7" s="270"/>
      <c r="D7" s="255"/>
      <c r="E7" s="271" t="s">
        <v>73</v>
      </c>
      <c r="F7" s="246" t="s">
        <v>16</v>
      </c>
      <c r="G7" s="246" t="s">
        <v>17</v>
      </c>
      <c r="H7" s="273" t="s">
        <v>13</v>
      </c>
      <c r="I7" s="256" t="s">
        <v>12</v>
      </c>
      <c r="J7" s="249"/>
      <c r="K7" s="250"/>
      <c r="L7" s="249"/>
      <c r="M7" s="250"/>
      <c r="N7" s="249"/>
      <c r="O7" s="252"/>
      <c r="P7" s="245"/>
      <c r="Q7" s="246"/>
      <c r="R7" s="246"/>
      <c r="S7" s="246"/>
      <c r="T7" s="246"/>
      <c r="U7" s="246"/>
      <c r="V7" s="246"/>
      <c r="W7" s="246"/>
      <c r="X7" s="246"/>
      <c r="Y7" s="244"/>
      <c r="AJ7" s="154">
        <v>4</v>
      </c>
      <c r="AK7" s="112" t="s">
        <v>67</v>
      </c>
    </row>
    <row r="8" spans="1:37" ht="16.5" customHeight="1">
      <c r="A8" s="255"/>
      <c r="B8" s="255"/>
      <c r="C8" s="247"/>
      <c r="D8" s="255"/>
      <c r="E8" s="272"/>
      <c r="F8" s="246"/>
      <c r="G8" s="246"/>
      <c r="H8" s="274"/>
      <c r="I8" s="257"/>
      <c r="J8" s="249"/>
      <c r="K8" s="250"/>
      <c r="L8" s="249"/>
      <c r="M8" s="250"/>
      <c r="N8" s="249"/>
      <c r="O8" s="252"/>
      <c r="P8" s="245"/>
      <c r="Q8" s="246"/>
      <c r="R8" s="246"/>
      <c r="S8" s="246"/>
      <c r="T8" s="246"/>
      <c r="U8" s="246"/>
      <c r="V8" s="246"/>
      <c r="W8" s="246"/>
      <c r="X8" s="246"/>
      <c r="Y8" s="244"/>
      <c r="AJ8" s="154">
        <v>5</v>
      </c>
      <c r="AK8" s="112" t="s">
        <v>68</v>
      </c>
    </row>
    <row r="9" spans="1:37" ht="179.25" customHeight="1">
      <c r="A9" s="243" t="str">
        <f>'CONTEXTO ESTRATÉGICO'!C13</f>
        <v>SERVICIOS GENERALES</v>
      </c>
      <c r="B9" s="242" t="str">
        <f>'CONTEXTO ESTRATÉGICO'!C16</f>
        <v>Planear, administrar y custodiar los recursos físicos de RTVC para satisfacer las necesidades de todos los procesos institucionales.</v>
      </c>
      <c r="C9" s="109" t="s">
        <v>118</v>
      </c>
      <c r="D9" s="94" t="str">
        <f>'CONTEXTO ESTRATÉGICO'!F19</f>
        <v>Catástrofes naturales</v>
      </c>
      <c r="E9" s="162" t="s">
        <v>160</v>
      </c>
      <c r="F9" s="65" t="s">
        <v>141</v>
      </c>
      <c r="G9" s="8"/>
      <c r="H9" s="162" t="s">
        <v>161</v>
      </c>
      <c r="I9" s="162" t="s">
        <v>162</v>
      </c>
      <c r="J9" s="111">
        <v>5</v>
      </c>
      <c r="K9" s="112" t="str">
        <f>IF(J9=1,"INSIGNIFICANTE",IF(J9=2,"MENOR",IF(J9=3,"MODERADO",IF(J9=4,"MAYOR",IF(J9=5,"CATASTROFICO"," ")))))</f>
        <v>CATASTROFICO</v>
      </c>
      <c r="L9" s="111">
        <v>5</v>
      </c>
      <c r="M9" s="113" t="str">
        <f>IF(L9=1,"RARO",IF(L9=2,"IMPROBABLE",IF(L9=3,"MODERADO",IF(L9=4,"PROBABLE",IF(L9=5,"CASI CERTEZA"," ")))))</f>
        <v>CASI CERTEZA</v>
      </c>
      <c r="N9" s="113">
        <f>IF(OR(J9=" ",J9=0,L9=" ",L9=0)," ",J9*L9)</f>
        <v>25</v>
      </c>
      <c r="O9" s="113" t="str">
        <f>IF(OR(J9=" ",J9=0,L9=" ",L9=0)," ",IF(AND(J9=1,L9=3),"BAJO",IF(AND(J9=1,L9=4),"MODERADO",IF(AND(J9=2,L9=5),"ALTO",IF(AND(J9=3,L9=4),"ALTO",IF(AND(J9=2,L9=2),"BAJO",VLOOKUP(N9,Evaluacion!A:B,2)))))))</f>
        <v>EXTREMO</v>
      </c>
      <c r="P9" s="162" t="s">
        <v>163</v>
      </c>
      <c r="Q9" s="158">
        <f>IF(OR(J9=" ",J9=0,L9=" ",L9=0)," ",CONTROLES!M9)</f>
        <v>9</v>
      </c>
      <c r="R9" s="158" t="str">
        <f>IF(OR(J9=" ",J9=0,L9=" ",L9=0)," ",CONTROLES!N9)</f>
        <v>ALTO</v>
      </c>
      <c r="S9" s="137" t="str">
        <f>IF(OR(R9=" ",R9=0)," ",VLOOKUP(R9,Evaluacion!D:E,2,0))</f>
        <v>* Reducir el riesgo
* Evitar el riesgo
* Compartir o transferir</v>
      </c>
      <c r="T9" s="160" t="s">
        <v>125</v>
      </c>
      <c r="U9" s="161" t="s">
        <v>164</v>
      </c>
      <c r="V9" s="162" t="s">
        <v>128</v>
      </c>
      <c r="W9" s="163" t="s">
        <v>129</v>
      </c>
      <c r="X9" s="253"/>
      <c r="Y9" s="59"/>
      <c r="AK9" s="155" t="s">
        <v>116</v>
      </c>
    </row>
    <row r="10" spans="1:37" ht="68.25" customHeight="1">
      <c r="A10" s="243"/>
      <c r="B10" s="242"/>
      <c r="C10" s="109" t="s">
        <v>118</v>
      </c>
      <c r="D10" s="94" t="str">
        <f>'CONTEXTO ESTRATÉGICO'!B19</f>
        <v>manejo de recursos</v>
      </c>
      <c r="E10" s="162" t="s">
        <v>122</v>
      </c>
      <c r="F10" s="65" t="s">
        <v>130</v>
      </c>
      <c r="G10" s="159"/>
      <c r="H10" s="162" t="s">
        <v>123</v>
      </c>
      <c r="I10" s="162" t="s">
        <v>124</v>
      </c>
      <c r="J10" s="111">
        <v>4</v>
      </c>
      <c r="K10" s="112" t="str">
        <f>IF(J10=1,"INSIGNIFICANTE",IF(J10=2,"MENOR",IF(J10=3,"MODERADO",IF(J10=4,"MAYOR",IF(J10=5,"CATASTROFICO"," ")))))</f>
        <v>MAYOR</v>
      </c>
      <c r="L10" s="111">
        <v>4</v>
      </c>
      <c r="M10" s="113" t="str">
        <f>IF(L10=1,"RARO",IF(L10=2,"IMPROBABLE",IF(L10=3,"MODERADO",IF(L10=4,"PROBABLE",IF(L10=5,"CASI CERTEZA"," ")))))</f>
        <v>PROBABLE</v>
      </c>
      <c r="N10" s="113">
        <f>IF(OR(J10=" ",J10=0,L10=" ",L10=0)," ",J10*L10)</f>
        <v>16</v>
      </c>
      <c r="O10" s="113" t="str">
        <f>IF(OR(J10=" ",J10=0,L10=" ",L10=0)," ",IF(AND(J10=1,L10=3),"BAJO",IF(AND(J10=1,L10=4),"MODERADO",IF(AND(J10=2,L10=5),"ALTO",IF(AND(J10=3,L10=4),"ALTO",IF(AND(J10=2,L10=2),"BAJO",VLOOKUP(N10,Evaluacion!A:B,2)))))))</f>
        <v>EXTREMO</v>
      </c>
      <c r="P10" s="162" t="s">
        <v>165</v>
      </c>
      <c r="Q10" s="158">
        <f>IF(OR(J10=" ",J10=0,L10=" ",L10=0)," ",CONTROLES!M10)</f>
        <v>4</v>
      </c>
      <c r="R10" s="158" t="str">
        <f>IF(OR(J10=" ",J10=0,L10=" ",L10=0)," ",CONTROLES!N10)</f>
        <v>BAJO</v>
      </c>
      <c r="S10" s="115" t="str">
        <f>IF(OR(R10=" ",R10=0)," ",VLOOKUP(R10,Evaluacion!D:E,2,0))</f>
        <v>* Asumir el riesgo</v>
      </c>
      <c r="T10" s="160" t="s">
        <v>126</v>
      </c>
      <c r="U10" s="161" t="s">
        <v>127</v>
      </c>
      <c r="V10" s="162" t="s">
        <v>128</v>
      </c>
      <c r="W10" s="163" t="s">
        <v>166</v>
      </c>
      <c r="X10" s="253"/>
      <c r="Y10" s="59"/>
      <c r="AK10" s="95" t="s">
        <v>117</v>
      </c>
    </row>
    <row r="11" spans="1:37" ht="112.5" customHeight="1">
      <c r="A11" s="243"/>
      <c r="B11" s="242"/>
      <c r="C11" s="109" t="s">
        <v>118</v>
      </c>
      <c r="D11" s="196"/>
      <c r="E11" s="162" t="s">
        <v>168</v>
      </c>
      <c r="F11" s="65" t="s">
        <v>141</v>
      </c>
      <c r="G11" s="159"/>
      <c r="H11" s="162" t="s">
        <v>167</v>
      </c>
      <c r="I11" s="162" t="s">
        <v>169</v>
      </c>
      <c r="J11" s="111">
        <v>4</v>
      </c>
      <c r="K11" s="112" t="str">
        <f>IF(J11=1,"INSIGNIFICANTE",IF(J11=2,"MENOR",IF(J11=3,"MODERADO",IF(J11=4,"MAYOR",IF(J11=5,"CATASTROFICO"," ")))))</f>
        <v>MAYOR</v>
      </c>
      <c r="L11" s="111">
        <v>1</v>
      </c>
      <c r="M11" s="113" t="str">
        <f>IF(L11=1,"RARO",IF(L11=2,"IMPROBABLE",IF(L11=3,"MODERADO",IF(L11=4,"PROBABLE",IF(L11=5,"CASI CERTEZA"," ")))))</f>
        <v>RARO</v>
      </c>
      <c r="N11" s="113">
        <f>IF(OR(J11=" ",J11=0,L11=" ",L11=0)," ",J11*L11)</f>
        <v>4</v>
      </c>
      <c r="O11" s="113" t="str">
        <f>IF(OR(J11=" ",J11=0,L11=" ",L11=0)," ",IF(AND(J11=1,L11=3),"BAJO",IF(AND(J11=1,L11=4),"MODERADO",IF(AND(J11=2,L11=5),"ALTO",IF(AND(J11=3,L11=4),"ALTO",IF(AND(J11=2,L11=2),"BAJO",VLOOKUP(N11,Evaluacion!A:B,2)))))))</f>
        <v>ALTO</v>
      </c>
      <c r="P11" s="162" t="s">
        <v>179</v>
      </c>
      <c r="Q11" s="158">
        <f>IF(OR(J11=" ",J11=0,L11=" ",L11=0)," ",CONTROLES!M11)</f>
        <v>3</v>
      </c>
      <c r="R11" s="158" t="str">
        <f>IF(OR(J11=" ",J11=0,L11=" ",L11=0)," ",CONTROLES!N11)</f>
        <v>MODERADO</v>
      </c>
      <c r="S11" s="115" t="str">
        <f>IF(OR(R11=" ",R11=0)," ",VLOOKUP(R11,Evaluacion!D:E,2,0))</f>
        <v>* Asumir el riesgo
* Reducir el riesgo</v>
      </c>
      <c r="T11" s="160" t="s">
        <v>170</v>
      </c>
      <c r="U11" s="161" t="s">
        <v>127</v>
      </c>
      <c r="V11" s="162" t="s">
        <v>128</v>
      </c>
      <c r="W11" s="163" t="s">
        <v>171</v>
      </c>
      <c r="X11" s="253"/>
      <c r="Y11" s="59"/>
      <c r="AK11" s="95"/>
    </row>
    <row r="12" spans="1:37" ht="381.75" customHeight="1">
      <c r="A12" s="243"/>
      <c r="B12" s="242"/>
      <c r="C12" s="109" t="s">
        <v>138</v>
      </c>
      <c r="E12" s="162" t="s">
        <v>140</v>
      </c>
      <c r="F12" s="170" t="s">
        <v>141</v>
      </c>
      <c r="G12" s="195"/>
      <c r="H12" s="162" t="s">
        <v>142</v>
      </c>
      <c r="I12" s="162" t="s">
        <v>172</v>
      </c>
      <c r="J12" s="111">
        <v>5</v>
      </c>
      <c r="K12" s="112" t="str">
        <f>IF(J12=1,"INSIGNIFICANTE",IF(J12=2,"MENOR",IF(J12=3,"MODERADO",IF(J12=4,"MAYOR",IF(J12=5,"CATASTROFICO"," ")))))</f>
        <v>CATASTROFICO</v>
      </c>
      <c r="L12" s="111">
        <v>3</v>
      </c>
      <c r="M12" s="113" t="str">
        <f>IF(L12=1,"RARO",IF(L12=2,"IMPROBABLE",IF(L12=3,"MODERADO",IF(L12=4,"PROBABLE",IF(L12=5,"CASI CERTEZA"," ")))))</f>
        <v>MODERADO</v>
      </c>
      <c r="N12" s="113">
        <f>IF(OR(J12=" ",J12=0,L12=" ",L12=0)," ",J12*L12)</f>
        <v>15</v>
      </c>
      <c r="O12" s="113" t="str">
        <f>IF(OR(J12=" ",J12=0,L12=" ",L12=0)," ",IF(AND(J12=1,L12=3),"BAJO",IF(AND(J12=1,L12=4),"MODERADO",IF(AND(J12=2,L12=5),"ALTO",IF(AND(J12=3,L12=4),"ALTO",IF(AND(J12=2,L12=2),"BAJO",VLOOKUP(N12,Evaluacion!A:B,2)))))))</f>
        <v>EXTREMO</v>
      </c>
      <c r="P12" s="162" t="s">
        <v>173</v>
      </c>
      <c r="Q12" s="113">
        <f>IF(OR(J12=" ",J12=0,L12=" ",L12=0)," ",CONTROLES!M12)</f>
        <v>10</v>
      </c>
      <c r="R12" s="113" t="str">
        <f>IF(OR(J12=" ",J12=0,L12=" ",L12=0)," ",CONTROLES!N12)</f>
        <v>EXTREMO</v>
      </c>
      <c r="S12" s="115" t="str">
        <f>IF(OR(R12=" ",R12=0)," ",VLOOKUP(R12,Evaluacion!D:E,2,0))</f>
        <v>* Evitar el riesgo
* Reducir el riesgo
* Compartir o transferir</v>
      </c>
      <c r="T12" s="164" t="s">
        <v>174</v>
      </c>
      <c r="U12" s="169" t="s">
        <v>175</v>
      </c>
      <c r="V12" s="165" t="s">
        <v>128</v>
      </c>
      <c r="W12" s="169" t="s">
        <v>176</v>
      </c>
      <c r="X12" s="253"/>
      <c r="Y12" s="59"/>
      <c r="AK12" s="95" t="s">
        <v>119</v>
      </c>
    </row>
    <row r="13" spans="1:37" ht="210">
      <c r="A13" s="243"/>
      <c r="B13" s="242"/>
      <c r="C13" s="109" t="s">
        <v>138</v>
      </c>
      <c r="D13" s="171"/>
      <c r="E13" s="162" t="s">
        <v>143</v>
      </c>
      <c r="F13" s="83" t="s">
        <v>141</v>
      </c>
      <c r="G13" s="162"/>
      <c r="H13" s="162" t="s">
        <v>144</v>
      </c>
      <c r="I13" s="162" t="s">
        <v>145</v>
      </c>
      <c r="J13" s="111">
        <v>5</v>
      </c>
      <c r="K13" s="112" t="str">
        <f>IF(J13=1,"INSIGNIFICANTE",IF(J13=2,"MENOR",IF(J13=3,"MODERADO",IF(J13=4,"MAYOR",IF(J13=5,"CATASTROFICO"," ")))))</f>
        <v>CATASTROFICO</v>
      </c>
      <c r="L13" s="111">
        <v>3</v>
      </c>
      <c r="M13" s="113" t="str">
        <f>IF(L13=1,"RARO",IF(L13=2,"IMPROBABLE",IF(L13=3,"MODERADO",IF(L13=4,"PROBABLE",IF(L13=5,"CASI CERTEZA"," ")))))</f>
        <v>MODERADO</v>
      </c>
      <c r="N13" s="113">
        <f>IF(OR(J13=" ",J13=0,L13=" ",L13=0)," ",J13*L13)</f>
        <v>15</v>
      </c>
      <c r="O13" s="113" t="str">
        <f>IF(OR(J13=" ",J13=0,L13=" ",L13=0)," ",IF(AND(J13=1,L13=3),"BAJO",IF(AND(J13=1,L13=4),"MODERADO",IF(AND(J13=2,L13=5),"ALTO",IF(AND(J13=3,L13=4),"ALTO",IF(AND(J13=2,L13=2),"BAJO",VLOOKUP(N13,Evaluacion!A:B,2)))))))</f>
        <v>EXTREMO</v>
      </c>
      <c r="P13" s="114" t="s">
        <v>181</v>
      </c>
      <c r="Q13" s="113">
        <f>IF(OR(J13=" ",J13=0,L13=" ",L13=0)," ",CONTROLES!M13)</f>
        <v>10</v>
      </c>
      <c r="R13" s="113" t="str">
        <f>IF(OR(J13=" ",J13=0,L13=" ",L13=0)," ",CONTROLES!N13)</f>
        <v>EXTREMO</v>
      </c>
      <c r="S13" s="115" t="str">
        <f>IF(OR(R13=" ",R13=0)," ",VLOOKUP(R13,Evaluacion!D:E,2,0))</f>
        <v>* Evitar el riesgo
* Reducir el riesgo
* Compartir o transferir</v>
      </c>
      <c r="T13" s="198" t="s">
        <v>177</v>
      </c>
      <c r="U13" s="197" t="s">
        <v>178</v>
      </c>
      <c r="V13" s="200">
        <v>41639</v>
      </c>
      <c r="W13" s="199" t="s">
        <v>180</v>
      </c>
      <c r="X13" s="86"/>
      <c r="Y13" s="59"/>
      <c r="AK13" s="58" t="s">
        <v>138</v>
      </c>
    </row>
    <row r="14" spans="1:37">
      <c r="E14" s="85"/>
      <c r="N14" s="143"/>
      <c r="O14" s="144"/>
      <c r="P14" s="145"/>
      <c r="Q14" s="143"/>
      <c r="R14" s="146"/>
      <c r="AK14" s="58" t="s">
        <v>139</v>
      </c>
    </row>
    <row r="15" spans="1:37">
      <c r="N15" s="143"/>
      <c r="O15" s="144"/>
      <c r="P15" s="145"/>
      <c r="Q15" s="143"/>
      <c r="R15" s="146"/>
    </row>
    <row r="18" spans="3:9">
      <c r="C18" s="156" t="s">
        <v>14</v>
      </c>
      <c r="D18" s="156" t="s">
        <v>2</v>
      </c>
      <c r="E18" s="156" t="s">
        <v>101</v>
      </c>
      <c r="F18" s="156"/>
      <c r="G18" s="156" t="s">
        <v>18</v>
      </c>
      <c r="H18" s="156" t="s">
        <v>1</v>
      </c>
      <c r="I18" s="156" t="s">
        <v>101</v>
      </c>
    </row>
    <row r="19" spans="3:9" ht="60">
      <c r="C19" s="83">
        <v>1</v>
      </c>
      <c r="D19" s="84" t="s">
        <v>97</v>
      </c>
      <c r="E19" s="84" t="s">
        <v>98</v>
      </c>
      <c r="F19" s="84"/>
      <c r="G19" s="84" t="s">
        <v>99</v>
      </c>
      <c r="H19" s="84" t="s">
        <v>65</v>
      </c>
      <c r="I19" s="84" t="s">
        <v>100</v>
      </c>
    </row>
    <row r="20" spans="3:9" ht="60">
      <c r="C20" s="83">
        <v>2</v>
      </c>
      <c r="D20" s="84" t="s">
        <v>71</v>
      </c>
      <c r="E20" s="84" t="s">
        <v>102</v>
      </c>
      <c r="F20" s="84"/>
      <c r="G20" s="84" t="s">
        <v>103</v>
      </c>
      <c r="H20" s="84" t="s">
        <v>66</v>
      </c>
      <c r="I20" s="84" t="s">
        <v>104</v>
      </c>
    </row>
    <row r="21" spans="3:9" ht="60">
      <c r="C21" s="83">
        <v>3</v>
      </c>
      <c r="D21" s="84" t="s">
        <v>105</v>
      </c>
      <c r="E21" s="84" t="s">
        <v>106</v>
      </c>
      <c r="F21" s="84"/>
      <c r="G21" s="84" t="s">
        <v>107</v>
      </c>
      <c r="H21" s="84" t="s">
        <v>15</v>
      </c>
      <c r="I21" s="84" t="s">
        <v>108</v>
      </c>
    </row>
    <row r="22" spans="3:9" ht="45">
      <c r="C22" s="83">
        <v>4</v>
      </c>
      <c r="D22" s="84" t="s">
        <v>72</v>
      </c>
      <c r="E22" s="84" t="s">
        <v>110</v>
      </c>
      <c r="F22" s="84"/>
      <c r="G22" s="84" t="s">
        <v>111</v>
      </c>
      <c r="H22" s="84" t="s">
        <v>67</v>
      </c>
      <c r="I22" s="84" t="s">
        <v>112</v>
      </c>
    </row>
    <row r="23" spans="3:9" ht="45">
      <c r="C23" s="83">
        <v>5</v>
      </c>
      <c r="D23" s="84" t="s">
        <v>109</v>
      </c>
      <c r="E23" s="84" t="s">
        <v>113</v>
      </c>
      <c r="F23" s="84"/>
      <c r="G23" s="84" t="s">
        <v>114</v>
      </c>
      <c r="H23" s="84" t="s">
        <v>70</v>
      </c>
      <c r="I23" s="84" t="s">
        <v>115</v>
      </c>
    </row>
  </sheetData>
  <sheetProtection password="CC32" sheet="1" objects="1" scenarios="1" selectLockedCells="1" selectUnlockedCells="1"/>
  <mergeCells count="34">
    <mergeCell ref="A1:B3"/>
    <mergeCell ref="C1:R1"/>
    <mergeCell ref="S1:W1"/>
    <mergeCell ref="C2:I3"/>
    <mergeCell ref="J2:R3"/>
    <mergeCell ref="S2:W2"/>
    <mergeCell ref="S3:W3"/>
    <mergeCell ref="A4:B5"/>
    <mergeCell ref="C5:X5"/>
    <mergeCell ref="C4:X4"/>
    <mergeCell ref="C6:C8"/>
    <mergeCell ref="E7:E8"/>
    <mergeCell ref="F7:F8"/>
    <mergeCell ref="G7:G8"/>
    <mergeCell ref="U6:U8"/>
    <mergeCell ref="W6:X8"/>
    <mergeCell ref="A6:A8"/>
    <mergeCell ref="H7:H8"/>
    <mergeCell ref="B9:B13"/>
    <mergeCell ref="A9:A13"/>
    <mergeCell ref="Y6:Y8"/>
    <mergeCell ref="P6:P8"/>
    <mergeCell ref="S6:S8"/>
    <mergeCell ref="J6:K8"/>
    <mergeCell ref="L6:M8"/>
    <mergeCell ref="N6:O8"/>
    <mergeCell ref="Q6:R8"/>
    <mergeCell ref="T6:T8"/>
    <mergeCell ref="V6:V8"/>
    <mergeCell ref="X9:X12"/>
    <mergeCell ref="B6:B8"/>
    <mergeCell ref="D6:D8"/>
    <mergeCell ref="I7:I8"/>
    <mergeCell ref="E6:G6"/>
  </mergeCells>
  <phoneticPr fontId="0" type="noConversion"/>
  <conditionalFormatting sqref="O9:O65478 R9:R13">
    <cfRule type="cellIs" dxfId="23" priority="42" stopIfTrue="1" operator="equal">
      <formula>"BAJO"</formula>
    </cfRule>
    <cfRule type="cellIs" dxfId="22" priority="43" stopIfTrue="1" operator="equal">
      <formula>"MODERADO"</formula>
    </cfRule>
    <cfRule type="cellIs" dxfId="21" priority="44" stopIfTrue="1" operator="equal">
      <formula>"ALTO"</formula>
    </cfRule>
    <cfRule type="cellIs" dxfId="20" priority="45" stopIfTrue="1" operator="equal">
      <formula>"EXTREMO"</formula>
    </cfRule>
  </conditionalFormatting>
  <conditionalFormatting sqref="N9:N13">
    <cfRule type="expression" dxfId="19" priority="29" stopIfTrue="1">
      <formula>$O9="BAJO"</formula>
    </cfRule>
    <cfRule type="expression" dxfId="18" priority="30" stopIfTrue="1">
      <formula>$O9="MODERADO"</formula>
    </cfRule>
    <cfRule type="expression" dxfId="17" priority="31" stopIfTrue="1">
      <formula>$O9="ALTO"</formula>
    </cfRule>
    <cfRule type="expression" dxfId="16" priority="32" stopIfTrue="1">
      <formula>$O9="EXTREMO"</formula>
    </cfRule>
  </conditionalFormatting>
  <conditionalFormatting sqref="Q9:Q13">
    <cfRule type="expression" dxfId="15" priority="25" stopIfTrue="1">
      <formula>$R9="BAJO"</formula>
    </cfRule>
    <cfRule type="expression" dxfId="14" priority="26" stopIfTrue="1">
      <formula>$R9="MODERADO"</formula>
    </cfRule>
    <cfRule type="expression" dxfId="13" priority="27" stopIfTrue="1">
      <formula>$R9="ALTO"</formula>
    </cfRule>
    <cfRule type="expression" dxfId="12" priority="28" stopIfTrue="1">
      <formula>$R9="EXTREMO"</formula>
    </cfRule>
  </conditionalFormatting>
  <dataValidations count="2">
    <dataValidation type="list" allowBlank="1" showInputMessage="1" showErrorMessage="1" error="Seleccione un dato de la lista" promptTitle="CALIFICACION" sqref="J9:J13 L9:L13">
      <formula1>$AJ$4:$AJ$8</formula1>
    </dataValidation>
    <dataValidation type="list" allowBlank="1" showInputMessage="1" showErrorMessage="1" sqref="C9:C13">
      <formula1>$AK$9:$AK$14</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worksheet>
</file>

<file path=xl/worksheets/sheet4.xml><?xml version="1.0" encoding="utf-8"?>
<worksheet xmlns="http://schemas.openxmlformats.org/spreadsheetml/2006/main" xmlns:r="http://schemas.openxmlformats.org/officeDocument/2006/relationships">
  <dimension ref="A1:O15"/>
  <sheetViews>
    <sheetView tabSelected="1" topLeftCell="A2" zoomScale="60" zoomScaleNormal="60" workbookViewId="0">
      <pane xSplit="3" ySplit="7" topLeftCell="G9" activePane="bottomRight" state="frozen"/>
      <selection activeCell="A2" sqref="A2"/>
      <selection pane="topRight" activeCell="D2" sqref="D2"/>
      <selection pane="bottomLeft" activeCell="A7" sqref="A7"/>
      <selection pane="bottomRight" activeCell="I9" sqref="I9"/>
    </sheetView>
  </sheetViews>
  <sheetFormatPr baseColWidth="10" defaultRowHeight="18"/>
  <cols>
    <col min="1" max="1" width="20.140625" style="1" customWidth="1"/>
    <col min="2" max="2" width="47" style="1" customWidth="1"/>
    <col min="3" max="3" width="51.1406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32.140625" style="1" customWidth="1"/>
    <col min="15" max="15" width="11.42578125" style="2"/>
    <col min="16" max="16384" width="11.42578125" style="1"/>
  </cols>
  <sheetData>
    <row r="1" spans="1:15" ht="18" hidden="1" customHeight="1">
      <c r="B1" s="1" t="s">
        <v>20</v>
      </c>
      <c r="C1" s="1" t="s">
        <v>21</v>
      </c>
      <c r="D1" s="1" t="s">
        <v>32</v>
      </c>
      <c r="F1" s="10" t="s">
        <v>8</v>
      </c>
      <c r="G1" s="10" t="s">
        <v>25</v>
      </c>
    </row>
    <row r="2" spans="1:15" ht="39" customHeight="1" thickBot="1">
      <c r="A2" s="314"/>
      <c r="B2" s="317" t="s">
        <v>190</v>
      </c>
      <c r="C2" s="318"/>
      <c r="D2" s="318"/>
      <c r="E2" s="318"/>
      <c r="F2" s="318"/>
      <c r="G2" s="318"/>
      <c r="H2" s="318"/>
      <c r="I2" s="319"/>
      <c r="J2" s="320" t="s">
        <v>194</v>
      </c>
      <c r="K2" s="321"/>
      <c r="L2" s="321"/>
      <c r="M2" s="321"/>
      <c r="N2" s="322"/>
    </row>
    <row r="3" spans="1:15" ht="57.75" customHeight="1" thickBot="1">
      <c r="A3" s="315"/>
      <c r="B3" s="287" t="s">
        <v>131</v>
      </c>
      <c r="C3" s="289"/>
      <c r="D3" s="288" t="s">
        <v>188</v>
      </c>
      <c r="E3" s="288"/>
      <c r="F3" s="288"/>
      <c r="G3" s="288"/>
      <c r="H3" s="288"/>
      <c r="I3" s="289"/>
      <c r="J3" s="320" t="s">
        <v>192</v>
      </c>
      <c r="K3" s="321"/>
      <c r="L3" s="321"/>
      <c r="M3" s="321"/>
      <c r="N3" s="322"/>
    </row>
    <row r="4" spans="1:15" ht="60.75" customHeight="1" thickBot="1">
      <c r="A4" s="316"/>
      <c r="B4" s="290"/>
      <c r="C4" s="292"/>
      <c r="D4" s="291"/>
      <c r="E4" s="291"/>
      <c r="F4" s="291"/>
      <c r="G4" s="291"/>
      <c r="H4" s="291"/>
      <c r="I4" s="292"/>
      <c r="J4" s="323" t="s">
        <v>196</v>
      </c>
      <c r="K4" s="324"/>
      <c r="L4" s="324"/>
      <c r="M4" s="324"/>
      <c r="N4" s="325"/>
    </row>
    <row r="5" spans="1:15" ht="7.5" customHeight="1">
      <c r="B5" s="17"/>
      <c r="D5" s="1"/>
    </row>
    <row r="6" spans="1:15" ht="7.5" customHeight="1" thickBot="1">
      <c r="A6" s="14"/>
      <c r="B6" s="4"/>
      <c r="C6" s="4"/>
      <c r="D6" s="15"/>
      <c r="E6" s="15"/>
      <c r="F6" s="15"/>
      <c r="G6" s="15"/>
      <c r="H6" s="15"/>
      <c r="I6" s="15"/>
      <c r="J6" s="4"/>
      <c r="K6" s="4"/>
      <c r="L6" s="4"/>
      <c r="M6" s="4"/>
      <c r="N6" s="16"/>
    </row>
    <row r="7" spans="1:15" s="11" customFormat="1" ht="21.75" customHeight="1">
      <c r="A7" s="312" t="s">
        <v>0</v>
      </c>
      <c r="B7" s="305" t="s">
        <v>57</v>
      </c>
      <c r="C7" s="305" t="s">
        <v>58</v>
      </c>
      <c r="D7" s="311" t="s">
        <v>59</v>
      </c>
      <c r="E7" s="311"/>
      <c r="F7" s="307" t="s">
        <v>60</v>
      </c>
      <c r="G7" s="308"/>
      <c r="H7" s="308"/>
      <c r="I7" s="308"/>
      <c r="J7" s="308"/>
      <c r="K7" s="308"/>
      <c r="L7" s="308"/>
      <c r="M7" s="308"/>
      <c r="N7" s="309"/>
      <c r="O7" s="13"/>
    </row>
    <row r="8" spans="1:15" s="11" customFormat="1" ht="36.75" customHeight="1">
      <c r="A8" s="313"/>
      <c r="B8" s="306"/>
      <c r="C8" s="306"/>
      <c r="D8" s="138" t="s">
        <v>3</v>
      </c>
      <c r="E8" s="138" t="s">
        <v>4</v>
      </c>
      <c r="F8" s="139" t="s">
        <v>6</v>
      </c>
      <c r="G8" s="139" t="s">
        <v>7</v>
      </c>
      <c r="H8" s="139" t="s">
        <v>5</v>
      </c>
      <c r="I8" s="139" t="s">
        <v>27</v>
      </c>
      <c r="J8" s="140"/>
      <c r="K8" s="141" t="s">
        <v>20</v>
      </c>
      <c r="L8" s="141" t="s">
        <v>21</v>
      </c>
      <c r="M8" s="306" t="s">
        <v>42</v>
      </c>
      <c r="N8" s="310"/>
      <c r="O8" s="7"/>
    </row>
    <row r="9" spans="1:15" ht="262.5" customHeight="1">
      <c r="A9" s="302" t="str">
        <f>'MATRIZ MAPA DE RIESGOS'!A9</f>
        <v>SERVICIOS GENERALES</v>
      </c>
      <c r="B9" s="110" t="str">
        <f>'MATRIZ MAPA DE RIESGOS'!H9</f>
        <v>Ocurrencia de siniestros en los bienes muebles o inmbuebles de Señal Colombia Sistema de Medios Públicos</v>
      </c>
      <c r="C9" s="107" t="str">
        <f>'MATRIZ MAPA DE RIESGOS'!P9</f>
        <v>1.  Contratación de pólizas de seguros que cubran los riesgos a que están expuestos los bienes de la entidad     
2.  Todos los activos que son adquiridos por Señal Colombia deben ser reportados a servicios generales para su debido aseguramiento, mientras se surte este trámite, tienen un amparo automático hasta por $ 300,000,000.
3.  Los bienes que tengan un valor por encima de 300.000.000 deben ser reportados de manera inmediata por el supervisor una vez son recibidos en la entidad.</v>
      </c>
      <c r="D9" s="157"/>
      <c r="E9" s="157" t="s">
        <v>8</v>
      </c>
      <c r="F9" s="157" t="s">
        <v>8</v>
      </c>
      <c r="G9" s="157" t="s">
        <v>8</v>
      </c>
      <c r="H9" s="157" t="s">
        <v>8</v>
      </c>
      <c r="I9" s="110" t="s">
        <v>32</v>
      </c>
      <c r="J9" s="108" t="str">
        <f>IF(OR(F9="",I9="",G9="",H9="",F9="no",G9="no"),"T","F")</f>
        <v>F</v>
      </c>
      <c r="K9" s="106">
        <f>IF(J9="T","N/A",IF(H9="NO",IF(AND(F9="SI",G9="SI"),IF(OR(I9="Impacto",I9="Impacto y Probabilidad"),IF('MATRIZ MAPA DE RIESGOS'!J9&gt;1,'MATRIZ MAPA DE RIESGOS'!J9-1,'MATRIZ MAPA DE RIESGOS'!J9),'MATRIZ MAPA DE RIESGOS'!J9),"N/A"),IF(I9="Impacto",IF('MATRIZ MAPA DE RIESGOS'!J9&gt;2,'MATRIZ MAPA DE RIESGOS'!J9-2,'MATRIZ MAPA DE RIESGOS'!J9),IF(I9="Probabilidad",IF('MATRIZ MAPA DE RIESGOS'!J9&gt;1,'MATRIZ MAPA DE RIESGOS'!J9-1,'MATRIZ MAPA DE RIESGOS'!J9),IF(I9="Impacto y Probabilidad",IF('MATRIZ MAPA DE RIESGOS'!J9&gt;2,'MATRIZ MAPA DE RIESGOS'!J9-2,'MATRIZ MAPA DE RIESGOS'!J9))))))</f>
        <v>3</v>
      </c>
      <c r="L9" s="106">
        <f>IF(J9="T","N/A",IF(H9="NO",IF(AND(F9="SI",G9="SI"),IF(OR(I9="Probabilidad",I9="Impacto y Probabilidad"),IF('MATRIZ MAPA DE RIESGOS'!L9&gt;1,'MATRIZ MAPA DE RIESGOS'!L9-1,'MATRIZ MAPA DE RIESGOS'!L9),'MATRIZ MAPA DE RIESGOS'!L9),"N/A"),IF(I9="Probabilidad",IF('MATRIZ MAPA DE RIESGOS'!L9&gt;2,'MATRIZ MAPA DE RIESGOS'!L9-2,'MATRIZ MAPA DE RIESGOS'!L9),IF(I9="Impacto",IF('MATRIZ MAPA DE RIESGOS'!L9&gt;1,'MATRIZ MAPA DE RIESGOS'!L9-1,'MATRIZ MAPA DE RIESGOS'!L9),IF(I9="Impacto y Probabilidad",IF('MATRIZ MAPA DE RIESGOS'!L9&gt;2,'MATRIZ MAPA DE RIESGOS'!L9-2,'MATRIZ MAPA DE RIESGOS'!L9))))))</f>
        <v>3</v>
      </c>
      <c r="M9" s="142">
        <f>IF(J9="T",'MATRIZ MAPA DE RIESGOS'!N9,(IF(AND(F9="SI",G9="SI"),K9*L9,"N/A")))</f>
        <v>9</v>
      </c>
      <c r="N9" s="142" t="str">
        <f>IF(J9="T",'MATRIZ MAPA DE RIESGOS'!O10,IF(AND(F9="SI",G9="SI"),IF(AND(K9=1,L9=3),"BAJO",IF(AND(K9=1,L9=4),"MODERADO",IF(AND(K9=2,L9=5),"ALTO",IF(AND(K9=3,L9=4),"ALTO",IF(AND(K9=2,L9=2),"BAJO",VLOOKUP(M9,Evaluacion!A:B,2)))))),"N/A"))</f>
        <v>ALTO</v>
      </c>
      <c r="O9" s="7"/>
    </row>
    <row r="10" spans="1:15" ht="66.75" customHeight="1">
      <c r="A10" s="303"/>
      <c r="B10" s="110" t="str">
        <f>'MATRIZ MAPA DE RIESGOS'!H10</f>
        <v>Pérdida de bienes propiedad de rtvc</v>
      </c>
      <c r="C10" s="107" t="str">
        <f>'MATRIZ MAPA DE RIESGOS'!P10</f>
        <v>1.  Aplicación de procedimientos de ingreso y traslado de activos y de toma física de inventarios</v>
      </c>
      <c r="D10" s="157" t="s">
        <v>8</v>
      </c>
      <c r="E10" s="157"/>
      <c r="F10" s="157" t="s">
        <v>8</v>
      </c>
      <c r="G10" s="157" t="s">
        <v>8</v>
      </c>
      <c r="H10" s="157" t="s">
        <v>8</v>
      </c>
      <c r="I10" s="110" t="s">
        <v>32</v>
      </c>
      <c r="J10" s="108" t="str">
        <f>IF(OR(F10="",I10="",G10="",H10="",F10="no",G10="no"),"T","F")</f>
        <v>F</v>
      </c>
      <c r="K10" s="106">
        <f>IF(J10="T","N/A",IF(H10="NO",IF(AND(F10="SI",G10="SI"),IF(OR(I10="Impacto",I10="Impacto y Probabilidad"),IF('MATRIZ MAPA DE RIESGOS'!J10&gt;1,'MATRIZ MAPA DE RIESGOS'!J10-1,'MATRIZ MAPA DE RIESGOS'!J10),'MATRIZ MAPA DE RIESGOS'!J10),"N/A"),IF(I10="Impacto",IF('MATRIZ MAPA DE RIESGOS'!J10&gt;2,'MATRIZ MAPA DE RIESGOS'!J10-2,'MATRIZ MAPA DE RIESGOS'!J10),IF(I10="Probabilidad",IF('MATRIZ MAPA DE RIESGOS'!J10&gt;1,'MATRIZ MAPA DE RIESGOS'!J10-1,'MATRIZ MAPA DE RIESGOS'!J10),IF(I10="Impacto y Probabilidad",IF('MATRIZ MAPA DE RIESGOS'!J10&gt;2,'MATRIZ MAPA DE RIESGOS'!J10-2,'MATRIZ MAPA DE RIESGOS'!J10))))))</f>
        <v>2</v>
      </c>
      <c r="L10" s="106">
        <f>IF(J10="T","N/A",IF(H10="NO",IF(AND(F10="SI",G10="SI"),IF(OR(I10="Probabilidad",I10="Impacto y Probabilidad"),IF('MATRIZ MAPA DE RIESGOS'!L10&gt;1,'MATRIZ MAPA DE RIESGOS'!L10-1,'MATRIZ MAPA DE RIESGOS'!L10),'MATRIZ MAPA DE RIESGOS'!L10),"N/A"),IF(I10="Probabilidad",IF('MATRIZ MAPA DE RIESGOS'!L10&gt;2,'MATRIZ MAPA DE RIESGOS'!L10-2,'MATRIZ MAPA DE RIESGOS'!L10),IF(I10="Impacto",IF('MATRIZ MAPA DE RIESGOS'!L10&gt;1,'MATRIZ MAPA DE RIESGOS'!L10-1,'MATRIZ MAPA DE RIESGOS'!L10),IF(I10="Impacto y Probabilidad",IF('MATRIZ MAPA DE RIESGOS'!L10&gt;2,'MATRIZ MAPA DE RIESGOS'!L10-2,'MATRIZ MAPA DE RIESGOS'!L10))))))</f>
        <v>2</v>
      </c>
      <c r="M10" s="142">
        <f>IF(J10="T",'MATRIZ MAPA DE RIESGOS'!N10,(IF(AND(F10="SI",G10="SI"),K10*L10,"N/A")))</f>
        <v>4</v>
      </c>
      <c r="N10" s="142" t="str">
        <f>IF(J10="T",'MATRIZ MAPA DE RIESGOS'!#REF!,IF(AND(F10="SI",G10="SI"),IF(AND(K10=1,L10=3),"BAJO",IF(AND(K10=1,L10=4),"MODERADO",IF(AND(K10=2,L10=5),"ALTO",IF(AND(K10=3,L10=4),"ALTO",IF(AND(K10=2,L10=2),"BAJO",VLOOKUP(M10,Evaluacion!A:B,2)))))),"N/A"))</f>
        <v>BAJO</v>
      </c>
      <c r="O10" s="7"/>
    </row>
    <row r="11" spans="1:15" ht="165.75" customHeight="1">
      <c r="A11" s="303"/>
      <c r="B11" s="110" t="str">
        <f>'MATRIZ MAPA DE RIESGOS'!H11</f>
        <v>No contar con servicios generales (seguridad, aseo y cafetería y mantenimientos preventivos y correctivos) de manera oportuna</v>
      </c>
      <c r="C11" s="107" t="str">
        <f>'MATRIZ MAPA DE RIESGOS'!P11</f>
        <v>1.  Manual de funciones de la Jefe de servicios generales, donde se establece el control de la prestación de los servicios para la entidad
2.  Cuadro de supervisión de contratos de prestación de servicios generales 
3.  manual de supervisión
4.  Seguimiento al Plan de Adquisiciones</v>
      </c>
      <c r="D11" s="157"/>
      <c r="E11" s="157" t="s">
        <v>8</v>
      </c>
      <c r="F11" s="157" t="s">
        <v>8</v>
      </c>
      <c r="G11" s="157" t="s">
        <v>8</v>
      </c>
      <c r="H11" s="157" t="s">
        <v>8</v>
      </c>
      <c r="I11" s="110" t="s">
        <v>21</v>
      </c>
      <c r="J11" s="108" t="str">
        <f>IF(OR(F11="",I11="",G11="",H11="",F11="no",G11="no"),"T","F")</f>
        <v>F</v>
      </c>
      <c r="K11" s="106">
        <f>IF(J11="T","N/A",IF(H11="NO",IF(AND(F11="SI",G11="SI"),IF(OR(I11="Impacto",I11="Impacto y Probabilidad"),IF('MATRIZ MAPA DE RIESGOS'!J11&gt;1,'MATRIZ MAPA DE RIESGOS'!J11-1,'MATRIZ MAPA DE RIESGOS'!J11),'MATRIZ MAPA DE RIESGOS'!J11),"N/A"),IF(I11="Impacto",IF('MATRIZ MAPA DE RIESGOS'!J11&gt;2,'MATRIZ MAPA DE RIESGOS'!J11-2,'MATRIZ MAPA DE RIESGOS'!J11),IF(I11="Probabilidad",IF('MATRIZ MAPA DE RIESGOS'!J11&gt;1,'MATRIZ MAPA DE RIESGOS'!J11-1,'MATRIZ MAPA DE RIESGOS'!J11),IF(I11="Impacto y Probabilidad",IF('MATRIZ MAPA DE RIESGOS'!J11&gt;2,'MATRIZ MAPA DE RIESGOS'!J11-2,'MATRIZ MAPA DE RIESGOS'!J11))))))</f>
        <v>3</v>
      </c>
      <c r="L11" s="106">
        <f>IF(J11="T","N/A",IF(H11="NO",IF(AND(F11="SI",G11="SI"),IF(OR(I11="Probabilidad",I11="Impacto y Probabilidad"),IF('MATRIZ MAPA DE RIESGOS'!L11&gt;1,'MATRIZ MAPA DE RIESGOS'!L11-1,'MATRIZ MAPA DE RIESGOS'!L11),'MATRIZ MAPA DE RIESGOS'!L11),"N/A"),IF(I11="Probabilidad",IF('MATRIZ MAPA DE RIESGOS'!L11&gt;2,'MATRIZ MAPA DE RIESGOS'!L11-2,'MATRIZ MAPA DE RIESGOS'!L11),IF(I11="Impacto",IF('MATRIZ MAPA DE RIESGOS'!L11&gt;1,'MATRIZ MAPA DE RIESGOS'!L11-1,'MATRIZ MAPA DE RIESGOS'!L11),IF(I11="Impacto y Probabilidad",IF('MATRIZ MAPA DE RIESGOS'!L11&gt;2,'MATRIZ MAPA DE RIESGOS'!L11-2,'MATRIZ MAPA DE RIESGOS'!L11))))))</f>
        <v>1</v>
      </c>
      <c r="M11" s="142">
        <f>IF(J11="T",'MATRIZ MAPA DE RIESGOS'!N12,(IF(AND(F11="SI",G11="SI"),K11*L11,"N/A")))</f>
        <v>3</v>
      </c>
      <c r="N11" s="142" t="str">
        <f>IF(J11="T",'MATRIZ MAPA DE RIESGOS'!#REF!,IF(AND(F11="SI",G11="SI"),IF(AND(K11=1,L11=3),"BAJO",IF(AND(K11=1,L11=4),"MODERADO",IF(AND(K11=2,L11=5),"ALTO",IF(AND(K11=3,L11=4),"ALTO",IF(AND(K11=2,L11=2),"BAJO",VLOOKUP(M11,Evaluacion!A:B,2)))))),"N/A"))</f>
        <v>MODERADO</v>
      </c>
      <c r="O11" s="7"/>
    </row>
    <row r="12" spans="1:15" ht="192" customHeight="1">
      <c r="A12" s="303"/>
      <c r="B12" s="110" t="str">
        <f>'MATRIZ MAPA DE RIESGOS'!H12</f>
        <v>Sustracción, concentración y manipulación de la información institucional.</v>
      </c>
      <c r="C12" s="107" t="str">
        <f>'MATRIZ MAPA DE RIESGOS'!P12</f>
        <v>1.  Aplicación de tablas de retención documental
2.  Se guardan todos los archivos en la carpeta público</v>
      </c>
      <c r="D12" s="157"/>
      <c r="E12" s="157" t="s">
        <v>8</v>
      </c>
      <c r="F12" s="157" t="s">
        <v>8</v>
      </c>
      <c r="G12" s="157" t="s">
        <v>8</v>
      </c>
      <c r="H12" s="157" t="s">
        <v>25</v>
      </c>
      <c r="I12" s="110" t="s">
        <v>21</v>
      </c>
      <c r="J12" s="108" t="str">
        <f>IF(OR(F12="",I12="",G12="",H12="",F12="no",G12="no"),"T","F")</f>
        <v>F</v>
      </c>
      <c r="K12" s="106">
        <f>IF(J12="T","N/A",IF(H12="NO",IF(AND(F12="SI",G12="SI"),IF(OR(I12="Impacto",I12="Impacto y Probabilidad"),IF('MATRIZ MAPA DE RIESGOS'!J12&gt;1,'MATRIZ MAPA DE RIESGOS'!J12-1,'MATRIZ MAPA DE RIESGOS'!J12),'MATRIZ MAPA DE RIESGOS'!J12),"N/A"),IF(I12="Impacto",IF('MATRIZ MAPA DE RIESGOS'!J12&gt;2,'MATRIZ MAPA DE RIESGOS'!J12-2,'MATRIZ MAPA DE RIESGOS'!J12),IF(I12="Probabilidad",IF('MATRIZ MAPA DE RIESGOS'!J12&gt;1,'MATRIZ MAPA DE RIESGOS'!J12-1,'MATRIZ MAPA DE RIESGOS'!J12),IF(I12="Impacto y Probabilidad",IF('MATRIZ MAPA DE RIESGOS'!J12&gt;2,'MATRIZ MAPA DE RIESGOS'!J12-2,'MATRIZ MAPA DE RIESGOS'!J12))))))</f>
        <v>5</v>
      </c>
      <c r="L12" s="106">
        <f>IF(J12="T","N/A",IF(H12="NO",IF(AND(F12="SI",G12="SI"),IF(OR(I12="Probabilidad",I12="Impacto y Probabilidad"),IF('MATRIZ MAPA DE RIESGOS'!L12&gt;1,'MATRIZ MAPA DE RIESGOS'!L12-1,'MATRIZ MAPA DE RIESGOS'!L12),'MATRIZ MAPA DE RIESGOS'!L12),"N/A"),IF(I12="Probabilidad",IF('MATRIZ MAPA DE RIESGOS'!L12&gt;2,'MATRIZ MAPA DE RIESGOS'!L12-2,'MATRIZ MAPA DE RIESGOS'!L12),IF(I12="Impacto",IF('MATRIZ MAPA DE RIESGOS'!L12&gt;1,'MATRIZ MAPA DE RIESGOS'!L12-1,'MATRIZ MAPA DE RIESGOS'!L12),IF(I12="Impacto y Probabilidad",IF('MATRIZ MAPA DE RIESGOS'!L12&gt;2,'MATRIZ MAPA DE RIESGOS'!L12-2,'MATRIZ MAPA DE RIESGOS'!L12))))))</f>
        <v>2</v>
      </c>
      <c r="M12" s="142">
        <f>IF(J12="T",'MATRIZ MAPA DE RIESGOS'!N12,(IF(AND(F12="SI",G12="SI"),K12*L12,"N/A")))</f>
        <v>10</v>
      </c>
      <c r="N12" s="142" t="str">
        <f>IF(J12="T",'MATRIZ MAPA DE RIESGOS'!O12,IF(AND(F12="SI",G12="SI"),IF(AND(K12=1,L12=3),"BAJO",IF(AND(K12=1,L12=4),"MODERADO",IF(AND(K12=2,L12=5),"ALTO",IF(AND(K12=3,L12=4),"ALTO",IF(AND(K12=2,L12=2),"BAJO",VLOOKUP(M12,Evaluacion!A:B,2)))))),"N/A"))</f>
        <v>EXTREMO</v>
      </c>
      <c r="O12" s="7"/>
    </row>
    <row r="13" spans="1:15" ht="90">
      <c r="A13" s="304"/>
      <c r="B13" s="110" t="str">
        <f>'MATRIZ MAPA DE RIESGOS'!H13</f>
        <v>Utilización indebida de los recursos públicos</v>
      </c>
      <c r="C13" s="107" t="str">
        <f>'MATRIZ MAPA DE RIESGOS'!P13</f>
        <v>1.  Difusión del estatuto anticorrupción
2.  Inducción a nuevos funcionarios donde se explica políticas y normatividad relacionada con asuntos disciplinarios.</v>
      </c>
      <c r="D13" s="157"/>
      <c r="E13" s="157" t="s">
        <v>8</v>
      </c>
      <c r="F13" s="157" t="s">
        <v>8</v>
      </c>
      <c r="G13" s="157" t="s">
        <v>8</v>
      </c>
      <c r="H13" s="157" t="s">
        <v>25</v>
      </c>
      <c r="I13" s="110" t="s">
        <v>21</v>
      </c>
      <c r="J13" s="108" t="str">
        <f>IF(OR(F13="",I13="",G13="",H13="",F13="no",G13="no"),"T","F")</f>
        <v>F</v>
      </c>
      <c r="K13" s="106">
        <f>IF(J13="T","N/A",IF(H13="NO",IF(AND(F13="SI",G13="SI"),IF(OR(I13="Impacto",I13="Impacto y Probabilidad"),IF('MATRIZ MAPA DE RIESGOS'!J13&gt;1,'MATRIZ MAPA DE RIESGOS'!J13-1,'MATRIZ MAPA DE RIESGOS'!J13),'MATRIZ MAPA DE RIESGOS'!J13),"N/A"),IF(I13="Impacto",IF('MATRIZ MAPA DE RIESGOS'!J13&gt;2,'MATRIZ MAPA DE RIESGOS'!J13-2,'MATRIZ MAPA DE RIESGOS'!J13),IF(I13="Probabilidad",IF('MATRIZ MAPA DE RIESGOS'!J13&gt;1,'MATRIZ MAPA DE RIESGOS'!J13-1,'MATRIZ MAPA DE RIESGOS'!J13),IF(I13="Impacto y Probabilidad",IF('MATRIZ MAPA DE RIESGOS'!J13&gt;2,'MATRIZ MAPA DE RIESGOS'!J13-2,'MATRIZ MAPA DE RIESGOS'!J13))))))</f>
        <v>5</v>
      </c>
      <c r="L13" s="106">
        <f>IF(J13="T","N/A",IF(H13="NO",IF(AND(F13="SI",G13="SI"),IF(OR(I13="Probabilidad",I13="Impacto y Probabilidad"),IF('MATRIZ MAPA DE RIESGOS'!L13&gt;1,'MATRIZ MAPA DE RIESGOS'!L13-1,'MATRIZ MAPA DE RIESGOS'!L13),'MATRIZ MAPA DE RIESGOS'!L13),"N/A"),IF(I13="Probabilidad",IF('MATRIZ MAPA DE RIESGOS'!L13&gt;2,'MATRIZ MAPA DE RIESGOS'!L13-2,'MATRIZ MAPA DE RIESGOS'!L13),IF(I13="Impacto",IF('MATRIZ MAPA DE RIESGOS'!L13&gt;1,'MATRIZ MAPA DE RIESGOS'!L13-1,'MATRIZ MAPA DE RIESGOS'!L13),IF(I13="Impacto y Probabilidad",IF('MATRIZ MAPA DE RIESGOS'!L13&gt;2,'MATRIZ MAPA DE RIESGOS'!L13-2,'MATRIZ MAPA DE RIESGOS'!L13))))))</f>
        <v>2</v>
      </c>
      <c r="M13" s="142">
        <f>IF(J13="T",'MATRIZ MAPA DE RIESGOS'!N13,(IF(AND(F13="SI",G13="SI"),K13*L13,"N/A")))</f>
        <v>10</v>
      </c>
      <c r="N13" s="142" t="str">
        <f>IF(J13="T",'MATRIZ MAPA DE RIESGOS'!O13,IF(AND(F13="SI",G13="SI"),IF(AND(K13=1,L13=3),"BAJO",IF(AND(K13=1,L13=4),"MODERADO",IF(AND(K13=2,L13=5),"ALTO",IF(AND(K13=3,L13=4),"ALTO",IF(AND(K13=2,L13=2),"BAJO",VLOOKUP(M13,Evaluacion!A:B,2)))))),"N/A"))</f>
        <v>EXTREMO</v>
      </c>
    </row>
    <row r="14" spans="1:15">
      <c r="B14" s="172"/>
      <c r="C14" s="4"/>
      <c r="D14" s="173"/>
      <c r="E14" s="173"/>
      <c r="F14" s="173"/>
      <c r="G14" s="173"/>
      <c r="H14" s="173"/>
      <c r="I14" s="172"/>
      <c r="J14" s="4"/>
      <c r="K14" s="4"/>
      <c r="L14" s="4"/>
      <c r="M14" s="174"/>
      <c r="N14" s="174"/>
    </row>
    <row r="15" spans="1:15">
      <c r="B15" s="4"/>
      <c r="C15" s="4"/>
      <c r="D15" s="15"/>
      <c r="E15" s="15"/>
      <c r="F15" s="15"/>
      <c r="G15" s="15"/>
      <c r="H15" s="15"/>
      <c r="I15" s="15"/>
      <c r="J15" s="4"/>
      <c r="K15" s="4"/>
      <c r="L15" s="4"/>
      <c r="M15" s="4"/>
      <c r="N15" s="4"/>
    </row>
  </sheetData>
  <sheetProtection password="CC32" sheet="1" objects="1" scenarios="1" selectLockedCells="1" selectUnlockedCells="1"/>
  <mergeCells count="14">
    <mergeCell ref="A2:A4"/>
    <mergeCell ref="B2:I2"/>
    <mergeCell ref="J2:N2"/>
    <mergeCell ref="B3:C4"/>
    <mergeCell ref="D3:I4"/>
    <mergeCell ref="J3:N3"/>
    <mergeCell ref="J4:N4"/>
    <mergeCell ref="A9:A13"/>
    <mergeCell ref="C7:C8"/>
    <mergeCell ref="F7:N7"/>
    <mergeCell ref="M8:N8"/>
    <mergeCell ref="D7:E7"/>
    <mergeCell ref="A7:A8"/>
    <mergeCell ref="B7:B8"/>
  </mergeCells>
  <phoneticPr fontId="0" type="noConversion"/>
  <conditionalFormatting sqref="N9:N11">
    <cfRule type="cellIs" dxfId="11" priority="21" stopIfTrue="1" operator="equal">
      <formula>"BAJO"</formula>
    </cfRule>
    <cfRule type="cellIs" dxfId="10" priority="22" stopIfTrue="1" operator="equal">
      <formula>"MODERADO"</formula>
    </cfRule>
    <cfRule type="cellIs" dxfId="9" priority="23" stopIfTrue="1" operator="equal">
      <formula>"ALTO"</formula>
    </cfRule>
    <cfRule type="cellIs" dxfId="8" priority="24" stopIfTrue="1" operator="equal">
      <formula>"EXTREMO"</formula>
    </cfRule>
  </conditionalFormatting>
  <conditionalFormatting sqref="M9:M14">
    <cfRule type="expression" dxfId="7" priority="17" stopIfTrue="1">
      <formula>$N9="BAJO"</formula>
    </cfRule>
    <cfRule type="expression" dxfId="6" priority="18" stopIfTrue="1">
      <formula>$N9="MODERADO"</formula>
    </cfRule>
    <cfRule type="expression" dxfId="5" priority="19" stopIfTrue="1">
      <formula>$N9="ALTO"</formula>
    </cfRule>
    <cfRule type="expression" dxfId="4" priority="20" stopIfTrue="1">
      <formula>$N9="EXTREMO"</formula>
    </cfRule>
  </conditionalFormatting>
  <conditionalFormatting sqref="N12:N14">
    <cfRule type="cellIs" dxfId="3" priority="5" stopIfTrue="1" operator="equal">
      <formula>"BAJO"</formula>
    </cfRule>
    <cfRule type="cellIs" dxfId="2" priority="6" stopIfTrue="1" operator="equal">
      <formula>"MODERADO"</formula>
    </cfRule>
    <cfRule type="cellIs" dxfId="1" priority="7" stopIfTrue="1" operator="equal">
      <formula>"ALTO"</formula>
    </cfRule>
    <cfRule type="cellIs" dxfId="0" priority="8" stopIfTrue="1" operator="equal">
      <formula>"EXTREMO"</formula>
    </cfRule>
  </conditionalFormatting>
  <dataValidations count="2">
    <dataValidation type="list" allowBlank="1" showInputMessage="1" showErrorMessage="1" sqref="I9:I14">
      <formula1>$B$1:$D$1</formula1>
    </dataValidation>
    <dataValidation type="list" allowBlank="1" showInputMessage="1" showErrorMessage="1" sqref="D9:H14">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E15"/>
  <sheetViews>
    <sheetView workbookViewId="0">
      <selection activeCell="C27" sqref="C27"/>
    </sheetView>
  </sheetViews>
  <sheetFormatPr baseColWidth="10" defaultRowHeight="12.75"/>
  <sheetData>
    <row r="1" spans="1:5">
      <c r="A1" s="9" t="s">
        <v>26</v>
      </c>
      <c r="B1" s="9"/>
      <c r="C1" s="4"/>
      <c r="D1" s="4"/>
      <c r="E1" s="5"/>
    </row>
    <row r="2" spans="1:5">
      <c r="A2" s="6">
        <v>1</v>
      </c>
      <c r="B2" s="7" t="s">
        <v>22</v>
      </c>
      <c r="C2" s="1"/>
      <c r="D2" s="1" t="s">
        <v>28</v>
      </c>
      <c r="E2" s="3" t="s">
        <v>29</v>
      </c>
    </row>
    <row r="3" spans="1:5">
      <c r="A3" s="6">
        <v>2</v>
      </c>
      <c r="B3" s="7" t="s">
        <v>22</v>
      </c>
      <c r="C3" s="1"/>
      <c r="D3" s="1" t="s">
        <v>19</v>
      </c>
      <c r="E3" s="3" t="s">
        <v>11</v>
      </c>
    </row>
    <row r="4" spans="1:5">
      <c r="A4" s="6">
        <v>3</v>
      </c>
      <c r="B4" s="7" t="s">
        <v>15</v>
      </c>
      <c r="C4" s="1"/>
      <c r="D4" s="1" t="s">
        <v>30</v>
      </c>
      <c r="E4" s="3" t="s">
        <v>10</v>
      </c>
    </row>
    <row r="5" spans="1:5">
      <c r="A5" s="6">
        <v>4</v>
      </c>
      <c r="B5" s="7" t="s">
        <v>23</v>
      </c>
      <c r="C5" s="1"/>
      <c r="D5" s="1" t="s">
        <v>31</v>
      </c>
      <c r="E5" s="3" t="s">
        <v>9</v>
      </c>
    </row>
    <row r="6" spans="1:5">
      <c r="A6" s="6">
        <v>5</v>
      </c>
      <c r="B6" s="7" t="s">
        <v>23</v>
      </c>
      <c r="C6" s="1"/>
      <c r="D6" s="1"/>
      <c r="E6" s="3"/>
    </row>
    <row r="7" spans="1:5">
      <c r="A7" s="6">
        <v>6</v>
      </c>
      <c r="B7" s="7" t="s">
        <v>15</v>
      </c>
      <c r="C7" s="1"/>
      <c r="D7" s="1"/>
      <c r="E7" s="3"/>
    </row>
    <row r="8" spans="1:5">
      <c r="A8" s="6">
        <v>8</v>
      </c>
      <c r="B8" s="7" t="s">
        <v>23</v>
      </c>
      <c r="C8" s="1"/>
      <c r="D8" s="1"/>
      <c r="E8" s="3"/>
    </row>
    <row r="9" spans="1:5">
      <c r="A9" s="6">
        <v>9</v>
      </c>
      <c r="B9" s="7" t="s">
        <v>23</v>
      </c>
      <c r="C9" s="1"/>
      <c r="D9" s="1" t="s">
        <v>8</v>
      </c>
      <c r="E9" s="3" t="s">
        <v>20</v>
      </c>
    </row>
    <row r="10" spans="1:5">
      <c r="A10" s="6">
        <v>10</v>
      </c>
      <c r="B10" s="7" t="s">
        <v>24</v>
      </c>
      <c r="C10" s="1"/>
      <c r="D10" s="1" t="s">
        <v>25</v>
      </c>
      <c r="E10" s="3" t="s">
        <v>21</v>
      </c>
    </row>
    <row r="11" spans="1:5">
      <c r="A11" s="6">
        <v>12</v>
      </c>
      <c r="B11" s="2" t="s">
        <v>24</v>
      </c>
      <c r="C11" s="1"/>
      <c r="D11" s="1"/>
      <c r="E11" s="3" t="s">
        <v>32</v>
      </c>
    </row>
    <row r="12" spans="1:5">
      <c r="A12" s="6">
        <v>15</v>
      </c>
      <c r="B12" s="2" t="s">
        <v>24</v>
      </c>
      <c r="C12" s="1"/>
      <c r="D12" s="1"/>
      <c r="E12" s="3"/>
    </row>
    <row r="13" spans="1:5">
      <c r="A13" s="6">
        <v>16</v>
      </c>
      <c r="B13" s="2" t="s">
        <v>24</v>
      </c>
      <c r="C13" s="1"/>
      <c r="D13" s="1"/>
      <c r="E13" s="3"/>
    </row>
    <row r="14" spans="1:5">
      <c r="A14" s="6">
        <v>20</v>
      </c>
      <c r="B14" s="2" t="s">
        <v>24</v>
      </c>
      <c r="C14" s="1"/>
      <c r="D14" s="1"/>
      <c r="E14" s="12"/>
    </row>
    <row r="15" spans="1:5">
      <c r="A15" s="6">
        <v>25</v>
      </c>
      <c r="B15" s="2" t="s">
        <v>24</v>
      </c>
      <c r="C15" s="1"/>
      <c r="D15" s="1"/>
      <c r="E15" s="3"/>
    </row>
  </sheetData>
  <sheetProtection sheet="1"/>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15"/>
  <sheetViews>
    <sheetView workbookViewId="0">
      <selection activeCell="B11" sqref="B11"/>
    </sheetView>
  </sheetViews>
  <sheetFormatPr baseColWidth="10" defaultRowHeight="12.75"/>
  <cols>
    <col min="1" max="1" width="26" customWidth="1"/>
    <col min="2" max="2" width="30.5703125" customWidth="1"/>
    <col min="3" max="3" width="36.28515625" customWidth="1"/>
    <col min="4" max="4" width="28" customWidth="1"/>
    <col min="5" max="5" width="13" customWidth="1"/>
    <col min="6" max="6" width="37" customWidth="1"/>
    <col min="7" max="7" width="25.28515625" customWidth="1"/>
    <col min="8" max="8" width="14.28515625" customWidth="1"/>
    <col min="9" max="9" width="24.28515625" customWidth="1"/>
    <col min="10" max="10" width="25.85546875" customWidth="1"/>
    <col min="11" max="11" width="22.5703125" customWidth="1"/>
  </cols>
  <sheetData>
    <row r="1" spans="1:23" ht="21" customHeight="1">
      <c r="A1" s="326"/>
      <c r="B1" s="329" t="s">
        <v>146</v>
      </c>
      <c r="C1" s="329"/>
      <c r="D1" s="329"/>
      <c r="E1" s="329"/>
      <c r="F1" s="329"/>
      <c r="G1" s="329"/>
      <c r="H1" s="329"/>
      <c r="I1" s="329"/>
      <c r="J1" s="175" t="s">
        <v>147</v>
      </c>
      <c r="K1" s="176" t="s">
        <v>148</v>
      </c>
      <c r="L1" s="177"/>
      <c r="M1" s="177"/>
      <c r="N1" s="177"/>
      <c r="O1" s="177"/>
      <c r="P1" s="177"/>
      <c r="Q1" s="177"/>
      <c r="R1" s="177"/>
      <c r="S1" s="178"/>
      <c r="T1" s="179"/>
      <c r="U1" s="179"/>
      <c r="V1" s="179"/>
      <c r="W1" s="179"/>
    </row>
    <row r="2" spans="1:23" ht="20.25" customHeight="1">
      <c r="A2" s="327"/>
      <c r="B2" s="330" t="s">
        <v>158</v>
      </c>
      <c r="C2" s="330"/>
      <c r="D2" s="330"/>
      <c r="E2" s="330"/>
      <c r="F2" s="330" t="s">
        <v>146</v>
      </c>
      <c r="G2" s="330"/>
      <c r="H2" s="330"/>
      <c r="I2" s="330"/>
      <c r="J2" s="180" t="s">
        <v>149</v>
      </c>
      <c r="K2" s="181">
        <v>0</v>
      </c>
      <c r="L2" s="182"/>
      <c r="M2" s="182"/>
      <c r="N2" s="182"/>
      <c r="O2" s="182"/>
      <c r="P2" s="182"/>
      <c r="Q2" s="182"/>
      <c r="R2" s="182"/>
      <c r="S2" s="178"/>
      <c r="T2" s="179"/>
      <c r="U2" s="179"/>
      <c r="V2" s="179"/>
      <c r="W2" s="179"/>
    </row>
    <row r="3" spans="1:23" ht="21" customHeight="1" thickBot="1">
      <c r="A3" s="328"/>
      <c r="B3" s="331"/>
      <c r="C3" s="331"/>
      <c r="D3" s="331"/>
      <c r="E3" s="331"/>
      <c r="F3" s="331"/>
      <c r="G3" s="331"/>
      <c r="H3" s="331"/>
      <c r="I3" s="331"/>
      <c r="J3" s="183" t="s">
        <v>150</v>
      </c>
      <c r="K3" s="184"/>
      <c r="L3" s="182"/>
      <c r="M3" s="182"/>
      <c r="N3" s="182"/>
      <c r="O3" s="182"/>
      <c r="P3" s="182"/>
      <c r="Q3" s="182"/>
      <c r="R3" s="182"/>
      <c r="S3" s="185"/>
      <c r="T3" s="186"/>
      <c r="U3" s="186"/>
      <c r="V3" s="186"/>
      <c r="W3" s="186"/>
    </row>
    <row r="6" spans="1:23" ht="22.5" customHeight="1">
      <c r="A6" s="332" t="s">
        <v>151</v>
      </c>
      <c r="B6" s="332" t="s">
        <v>152</v>
      </c>
      <c r="C6" s="333" t="s">
        <v>159</v>
      </c>
      <c r="D6" s="334"/>
      <c r="E6" s="335"/>
      <c r="F6" s="332" t="s">
        <v>153</v>
      </c>
      <c r="G6" s="332"/>
      <c r="H6" s="332"/>
      <c r="I6" s="332" t="s">
        <v>154</v>
      </c>
      <c r="J6" s="332"/>
      <c r="K6" s="332"/>
    </row>
    <row r="7" spans="1:23" ht="25.5">
      <c r="A7" s="332"/>
      <c r="B7" s="332"/>
      <c r="C7" s="187" t="s">
        <v>155</v>
      </c>
      <c r="D7" s="188" t="s">
        <v>156</v>
      </c>
      <c r="E7" s="189" t="s">
        <v>157</v>
      </c>
      <c r="F7" s="187" t="s">
        <v>155</v>
      </c>
      <c r="G7" s="188" t="s">
        <v>156</v>
      </c>
      <c r="H7" s="189" t="s">
        <v>157</v>
      </c>
      <c r="I7" s="187" t="s">
        <v>155</v>
      </c>
      <c r="J7" s="188" t="s">
        <v>156</v>
      </c>
      <c r="K7" s="189" t="s">
        <v>157</v>
      </c>
    </row>
    <row r="8" spans="1:23" s="192" customFormat="1" ht="51.75" customHeight="1">
      <c r="A8" s="190" t="str">
        <f>+'MATRIZ MAPA DE RIESGOS'!H9</f>
        <v>Ocurrencia de siniestros en los bienes muebles o inmbuebles de Señal Colombia Sistema de Medios Públicos</v>
      </c>
      <c r="B8" s="190" t="str">
        <f>+'MATRIZ MAPA DE RIESGOS'!T9</f>
        <v xml:space="preserve">Adelantar las reclamaciones ante la aseguradora para obtener la cancelación de los siniestros                                 </v>
      </c>
      <c r="C8" s="191"/>
      <c r="D8" s="191"/>
      <c r="E8" s="190"/>
      <c r="F8" s="191"/>
      <c r="G8" s="191"/>
      <c r="H8" s="190"/>
      <c r="I8" s="191"/>
      <c r="J8" s="191"/>
      <c r="K8" s="190"/>
    </row>
    <row r="9" spans="1:23" s="192" customFormat="1" ht="72.75" customHeight="1">
      <c r="A9" s="190" t="str">
        <f>+'MATRIZ MAPA DE RIESGOS'!H10</f>
        <v>Pérdida de bienes propiedad de rtvc</v>
      </c>
      <c r="B9" s="190" t="str">
        <f>+'MATRIZ MAPA DE RIESGOS'!T10</f>
        <v>Actualizar los inventarios a los funcionarios con el fin de realizar un adecuado control</v>
      </c>
      <c r="C9" s="191"/>
      <c r="D9" s="191"/>
      <c r="E9" s="190"/>
      <c r="F9" s="191"/>
      <c r="G9" s="191"/>
      <c r="H9" s="190"/>
      <c r="I9" s="191"/>
      <c r="J9" s="191"/>
      <c r="K9" s="190"/>
    </row>
    <row r="10" spans="1:23" s="192" customFormat="1" ht="63.75">
      <c r="A10" s="190" t="str">
        <f>+'MATRIZ MAPA DE RIESGOS'!H11</f>
        <v>No contar con servicios generales (seguridad, aseo y cafetería y mantenimientos preventivos y correctivos) de manera oportuna</v>
      </c>
      <c r="B10" s="190" t="str">
        <f>+'MATRIZ MAPA DE RIESGOS'!T11</f>
        <v>Realizar los estudios previos para garantizar la oportuna prestacion de los servicios</v>
      </c>
      <c r="C10" s="191"/>
      <c r="D10" s="191"/>
      <c r="E10" s="190"/>
      <c r="F10" s="191"/>
      <c r="G10" s="191"/>
      <c r="H10" s="190"/>
      <c r="I10" s="191"/>
      <c r="J10" s="191"/>
      <c r="K10" s="190"/>
    </row>
    <row r="11" spans="1:23" s="192" customFormat="1" ht="42" customHeight="1">
      <c r="A11" s="190" t="str">
        <f>+'MATRIZ MAPA DE RIESGOS'!H12</f>
        <v>Sustracción, concentración y manipulación de la información institucional.</v>
      </c>
      <c r="B11" s="190" t="str">
        <f>+'MATRIZ MAPA DE RIESGOS'!T12</f>
        <v>Aplicación de políticas institucionales frente a la seguridad y resguardo de la información.</v>
      </c>
      <c r="C11" s="191"/>
      <c r="D11" s="190"/>
      <c r="E11" s="190"/>
      <c r="F11" s="191"/>
      <c r="G11" s="190"/>
      <c r="H11" s="190"/>
      <c r="I11" s="191"/>
      <c r="J11" s="190"/>
      <c r="K11" s="190"/>
    </row>
    <row r="12" spans="1:23" s="192" customFormat="1" ht="46.5" customHeight="1">
      <c r="A12" s="190" t="str">
        <f>+'MATRIZ MAPA DE RIESGOS'!H13</f>
        <v>Utilización indebida de los recursos públicos</v>
      </c>
      <c r="B12" s="190" t="str">
        <f>+'MATRIZ MAPA DE RIESGOS'!T13</f>
        <v>Capacitaciones preventivas frente a asuntos de control interno disciplinario</v>
      </c>
      <c r="C12" s="191"/>
      <c r="D12" s="191"/>
      <c r="E12" s="194"/>
      <c r="F12" s="191"/>
      <c r="G12" s="191"/>
      <c r="H12" s="194"/>
      <c r="I12" s="191"/>
      <c r="J12" s="191"/>
      <c r="K12" s="194"/>
    </row>
    <row r="13" spans="1:23" s="192" customFormat="1">
      <c r="A13" s="190"/>
      <c r="B13" s="193"/>
      <c r="C13" s="191"/>
      <c r="D13" s="191"/>
      <c r="E13" s="194"/>
      <c r="F13" s="191"/>
      <c r="G13" s="191"/>
      <c r="H13" s="194"/>
      <c r="I13" s="191"/>
      <c r="J13" s="191"/>
      <c r="K13" s="194"/>
    </row>
    <row r="14" spans="1:23" s="192" customFormat="1">
      <c r="A14" s="190"/>
      <c r="B14" s="193"/>
      <c r="C14" s="191"/>
      <c r="D14" s="191"/>
      <c r="E14" s="194"/>
      <c r="F14" s="191"/>
      <c r="G14" s="191"/>
      <c r="H14" s="194"/>
      <c r="I14" s="191"/>
      <c r="J14" s="191"/>
      <c r="K14" s="194"/>
    </row>
    <row r="15" spans="1:23" s="192" customFormat="1"/>
  </sheetData>
  <mergeCells count="9">
    <mergeCell ref="A1:A3"/>
    <mergeCell ref="B1:I1"/>
    <mergeCell ref="B2:E3"/>
    <mergeCell ref="F2:I3"/>
    <mergeCell ref="A6:A7"/>
    <mergeCell ref="B6:B7"/>
    <mergeCell ref="C6:E6"/>
    <mergeCell ref="F6:H6"/>
    <mergeCell ref="I6:K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G41" sqref="G41"/>
    </sheetView>
  </sheetViews>
  <sheetFormatPr baseColWidth="10" defaultRowHeight="12.75"/>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CONTEXTO ESTRATÉGICO</vt:lpstr>
      <vt:lpstr>MAPEO</vt:lpstr>
      <vt:lpstr>MATRIZ MAPA DE RIESGOS</vt:lpstr>
      <vt:lpstr>CONTROLES</vt:lpstr>
      <vt:lpstr>Evaluacion</vt:lpstr>
      <vt:lpstr>SEGUIMIENTO</vt:lpstr>
      <vt:lpstr>Hoja1</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2013-11-18T16:57:15Z</dcterms:modified>
</cp:coreProperties>
</file>