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mbeddings/oleObject1.bin" ContentType="application/vnd.openxmlformats-officedocument.oleObject"/>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comments2.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bookViews>
    <workbookView xWindow="0" yWindow="0" windowWidth="15480" windowHeight="7755" activeTab="3"/>
  </bookViews>
  <sheets>
    <sheet name="CONTEXTO ESTRATÉGICO" sheetId="25" r:id="rId1"/>
    <sheet name="MAPEO" sheetId="22" state="hidden" r:id="rId2"/>
    <sheet name="MATRIZ MAPA DE RIESGOS" sheetId="3" r:id="rId3"/>
    <sheet name="CONTROLES" sheetId="6" r:id="rId4"/>
    <sheet name="Evaluacion" sheetId="21" state="hidden" r:id="rId5"/>
    <sheet name="Hoja1" sheetId="24" state="hidden" r:id="rId6"/>
  </sheets>
  <externalReferences>
    <externalReference r:id="rId7"/>
    <externalReference r:id="rId8"/>
  </externalReferences>
  <definedNames>
    <definedName name="_xlnm._FilterDatabase" localSheetId="3" hidden="1">CONTROLES!$A$7:$N$13</definedName>
    <definedName name="_xlnm.Print_Area" localSheetId="2">'MATRIZ MAPA DE RIESGOS'!$A$5:$X$12</definedName>
    <definedName name="RIESGOS" localSheetId="2">'MATRIZ MAPA DE RIESGOS'!$AK$11:$AK$12</definedName>
    <definedName name="_xlnm.Print_Titles" localSheetId="2">'MATRIZ MAPA DE RIESGOS'!$7:$9</definedName>
  </definedNames>
  <calcPr calcId="125725"/>
</workbook>
</file>

<file path=xl/calcChain.xml><?xml version="1.0" encoding="utf-8"?>
<calcChain xmlns="http://schemas.openxmlformats.org/spreadsheetml/2006/main">
  <c r="C12" i="6"/>
  <c r="C13"/>
  <c r="B10"/>
  <c r="B11"/>
  <c r="B12"/>
  <c r="B13"/>
  <c r="N14" i="3"/>
  <c r="O14" s="1"/>
  <c r="M14"/>
  <c r="K14"/>
  <c r="N13"/>
  <c r="O13" s="1"/>
  <c r="M13"/>
  <c r="K13"/>
  <c r="J9" i="6" l="1"/>
  <c r="L9" s="1"/>
  <c r="C9"/>
  <c r="B9"/>
  <c r="N10" i="3"/>
  <c r="O10" s="1"/>
  <c r="M10"/>
  <c r="K10"/>
  <c r="K9" i="6" l="1"/>
  <c r="M9" s="1"/>
  <c r="Q10" i="3" s="1"/>
  <c r="D12"/>
  <c r="D11"/>
  <c r="C30" i="25"/>
  <c r="C31"/>
  <c r="C32"/>
  <c r="C33"/>
  <c r="C34"/>
  <c r="C35"/>
  <c r="C29"/>
  <c r="B10" i="3"/>
  <c r="N12"/>
  <c r="O12" s="1"/>
  <c r="J11" i="6"/>
  <c r="K11" s="1"/>
  <c r="C38" i="25"/>
  <c r="C36"/>
  <c r="M12" i="3"/>
  <c r="K12"/>
  <c r="A10"/>
  <c r="A9" i="6" s="1"/>
  <c r="J13"/>
  <c r="C11"/>
  <c r="C10"/>
  <c r="N11" i="3"/>
  <c r="O11" s="1"/>
  <c r="J10" i="6"/>
  <c r="K11" i="3"/>
  <c r="M11"/>
  <c r="J12" i="6"/>
  <c r="K12" s="1"/>
  <c r="A5" i="3"/>
  <c r="H5" i="22"/>
  <c r="D6"/>
  <c r="E6"/>
  <c r="F6"/>
  <c r="G6"/>
  <c r="H6"/>
  <c r="D7"/>
  <c r="E7"/>
  <c r="F7"/>
  <c r="G7"/>
  <c r="H7"/>
  <c r="D8"/>
  <c r="E8"/>
  <c r="F8"/>
  <c r="G8"/>
  <c r="H8"/>
  <c r="D9"/>
  <c r="E9"/>
  <c r="F9"/>
  <c r="G9"/>
  <c r="H9"/>
  <c r="E5"/>
  <c r="F5"/>
  <c r="G5"/>
  <c r="D5"/>
  <c r="K10" i="6" l="1"/>
  <c r="L10"/>
  <c r="L11"/>
  <c r="M11" s="1"/>
  <c r="Q12" i="3" s="1"/>
  <c r="K13" i="6"/>
  <c r="M13" s="1"/>
  <c r="Q14" i="3" s="1"/>
  <c r="L13" i="6"/>
  <c r="L12"/>
  <c r="N9"/>
  <c r="R10" i="3" s="1"/>
  <c r="S10" s="1"/>
  <c r="M10" i="6"/>
  <c r="Q11" i="3" s="1"/>
  <c r="N12" i="6" l="1"/>
  <c r="R13" i="3" s="1"/>
  <c r="S13" s="1"/>
  <c r="M12" i="6"/>
  <c r="Q13" i="3" s="1"/>
  <c r="N13" i="6"/>
  <c r="R14" i="3" s="1"/>
  <c r="S14" s="1"/>
  <c r="N11" i="6"/>
  <c r="R12" i="3" s="1"/>
  <c r="S12" s="1"/>
  <c r="N10" i="6"/>
  <c r="R11" i="3" s="1"/>
  <c r="S11" s="1"/>
</calcChain>
</file>

<file path=xl/comments1.xml><?xml version="1.0" encoding="utf-8"?>
<comments xmlns="http://schemas.openxmlformats.org/spreadsheetml/2006/main">
  <authors>
    <author>asalinas</author>
  </authors>
  <commentList>
    <comment ref="C13" authorId="0">
      <text>
        <r>
          <rPr>
            <b/>
            <sz val="8"/>
            <color indexed="81"/>
            <rFont val="Tahoma"/>
            <family val="2"/>
          </rPr>
          <t xml:space="preserve">Proceso: </t>
        </r>
        <r>
          <rPr>
            <sz val="7"/>
            <color indexed="81"/>
            <rFont val="Tahoma"/>
            <family val="2"/>
          </rPr>
          <t>Coloque aquí el proceso que se va aestudiar (Estratégico,Misional,Apoyo,Evaluación)</t>
        </r>
        <r>
          <rPr>
            <sz val="8"/>
            <color indexed="81"/>
            <rFont val="Tahoma"/>
            <family val="2"/>
          </rPr>
          <t xml:space="preserve">
</t>
        </r>
      </text>
    </comment>
    <comment ref="C16" authorId="0">
      <text>
        <r>
          <rPr>
            <b/>
            <sz val="8"/>
            <color indexed="81"/>
            <rFont val="Tahoma"/>
            <family val="2"/>
          </rPr>
          <t>Objetivo:</t>
        </r>
        <r>
          <rPr>
            <sz val="7"/>
            <color indexed="81"/>
            <rFont val="Tahoma"/>
            <family val="2"/>
          </rPr>
          <t>Coloque aquí el objetivo del proceso, claro, medible, cuantificable.</t>
        </r>
        <r>
          <rPr>
            <sz val="8"/>
            <color indexed="81"/>
            <rFont val="Tahoma"/>
            <family val="2"/>
          </rPr>
          <t xml:space="preserve">
</t>
        </r>
      </text>
    </comment>
    <comment ref="B19" authorId="0">
      <text>
        <r>
          <rPr>
            <b/>
            <sz val="8"/>
            <color indexed="81"/>
            <rFont val="Tahoma"/>
            <family val="2"/>
          </rPr>
          <t xml:space="preserve">F. Internos: </t>
        </r>
        <r>
          <rPr>
            <sz val="8"/>
            <color indexed="81"/>
            <rFont val="Tahoma"/>
            <family val="2"/>
          </rPr>
          <t>Coloque la lista de factores internos que pueden convertirse en riesgos.</t>
        </r>
      </text>
    </comment>
    <comment ref="C19" authorId="0">
      <text>
        <r>
          <rPr>
            <b/>
            <sz val="8"/>
            <color indexed="81"/>
            <rFont val="Tahoma"/>
            <family val="2"/>
          </rPr>
          <t>Debilidades:</t>
        </r>
        <r>
          <rPr>
            <sz val="8"/>
            <color indexed="81"/>
            <rFont val="Tahoma"/>
            <family val="2"/>
          </rPr>
          <t>Coloque X, si es debilidad.</t>
        </r>
      </text>
    </comment>
    <comment ref="D19" authorId="0">
      <text>
        <r>
          <rPr>
            <b/>
            <sz val="8"/>
            <color indexed="81"/>
            <rFont val="Tahoma"/>
            <family val="2"/>
          </rPr>
          <t xml:space="preserve">F. Internos: </t>
        </r>
        <r>
          <rPr>
            <sz val="8"/>
            <color indexed="81"/>
            <rFont val="Tahoma"/>
            <family val="2"/>
          </rPr>
          <t>Coloque la lista de factores internos que pueden convertirse en riesgos.</t>
        </r>
      </text>
    </comment>
  </commentList>
</comments>
</file>

<file path=xl/comments2.xml><?xml version="1.0" encoding="utf-8"?>
<comments xmlns="http://schemas.openxmlformats.org/spreadsheetml/2006/main">
  <authors>
    <author>cripac</author>
  </authors>
  <commentList>
    <comment ref="B7" authorId="0">
      <text>
        <r>
          <rPr>
            <b/>
            <sz val="10"/>
            <color indexed="81"/>
            <rFont val="Tahoma"/>
            <family val="2"/>
          </rPr>
          <t xml:space="preserve">RIESGO:
</t>
        </r>
        <r>
          <rPr>
            <sz val="10"/>
            <color indexed="81"/>
            <rFont val="Tahoma"/>
            <family val="2"/>
          </rPr>
          <t>Representa la posibilidad de ocurrencia de un evento que pueda entorpecer el normal desarrollo de las funciones de la entidad y afectar el logro de sus objetivos.</t>
        </r>
      </text>
    </comment>
  </commentList>
</comments>
</file>

<file path=xl/sharedStrings.xml><?xml version="1.0" encoding="utf-8"?>
<sst xmlns="http://schemas.openxmlformats.org/spreadsheetml/2006/main" count="265" uniqueCount="184">
  <si>
    <t>PROCESO</t>
  </si>
  <si>
    <t>IMPACTO</t>
  </si>
  <si>
    <t>PROBABILIDAD</t>
  </si>
  <si>
    <t>Correctivo</t>
  </si>
  <si>
    <t>Preventivo</t>
  </si>
  <si>
    <t>Esta Documentado</t>
  </si>
  <si>
    <t>Se Aplica</t>
  </si>
  <si>
    <t>Es Efectivo</t>
  </si>
  <si>
    <t>SI</t>
  </si>
  <si>
    <t>* Evitar el riesgo
* Reducir el riesgo
* Compartir o transferir</t>
  </si>
  <si>
    <t>* Reducir el riesgo
* Evitar el riesgo
* Compartir o transferir</t>
  </si>
  <si>
    <t>* Asumir el riesgo
* Reducir el riesgo</t>
  </si>
  <si>
    <t>Lo que podria ocasionar…</t>
  </si>
  <si>
    <t>Puede suceder …</t>
  </si>
  <si>
    <t>VALOR</t>
  </si>
  <si>
    <t>MODERADO</t>
  </si>
  <si>
    <t>INTERNO</t>
  </si>
  <si>
    <t>EXTERNO</t>
  </si>
  <si>
    <t>FRECUENCIA</t>
  </si>
  <si>
    <t>Moderado</t>
  </si>
  <si>
    <t>Impacto</t>
  </si>
  <si>
    <t>Probabilidad</t>
  </si>
  <si>
    <t>BAJO</t>
  </si>
  <si>
    <t>ALTO</t>
  </si>
  <si>
    <t>EXTREMO</t>
  </si>
  <si>
    <t>NO</t>
  </si>
  <si>
    <t xml:space="preserve">Evaluacion </t>
  </si>
  <si>
    <t>Disminuye Impacto o Probabilidad</t>
  </si>
  <si>
    <t>Bajo</t>
  </si>
  <si>
    <t>* Asumir el riesgo</t>
  </si>
  <si>
    <t>Alto</t>
  </si>
  <si>
    <t>Extremo</t>
  </si>
  <si>
    <t>Impacto y Probabilidad</t>
  </si>
  <si>
    <t>1. PROCESO</t>
  </si>
  <si>
    <t>2. OBJETIVO DEL PROCESO</t>
  </si>
  <si>
    <t>3. CLASIFICACIÓN DEL RIESGO</t>
  </si>
  <si>
    <t>4. CAUSAS</t>
  </si>
  <si>
    <t>5. EVENTO (RIESGO)</t>
  </si>
  <si>
    <t>6. CONSECUENCIA</t>
  </si>
  <si>
    <t>7. IMPACTO</t>
  </si>
  <si>
    <t>8. PROBABILIDAD</t>
  </si>
  <si>
    <t>9. EVALUACIÓN RIESGO</t>
  </si>
  <si>
    <t>11. VALORACIÓN RIESGO</t>
  </si>
  <si>
    <t>12. OPCIONES MANEJO</t>
  </si>
  <si>
    <t>13. ACCIONES</t>
  </si>
  <si>
    <t>14. RESPONSABLES</t>
  </si>
  <si>
    <t>15. CRONOGRAMA</t>
  </si>
  <si>
    <t>16. INDICADORES</t>
  </si>
  <si>
    <t>INSIGNIFICANTE (1)</t>
  </si>
  <si>
    <t>MENOR (2)</t>
  </si>
  <si>
    <t>MODERADO (3)</t>
  </si>
  <si>
    <t>MAYOR (4)</t>
  </si>
  <si>
    <t>CATASTROFICO (5)</t>
  </si>
  <si>
    <t>RARO (1)</t>
  </si>
  <si>
    <t>IMPROBABLE (2)</t>
  </si>
  <si>
    <t>PROBABLE (4)</t>
  </si>
  <si>
    <t>CASI CERTEZA (5)</t>
  </si>
  <si>
    <t xml:space="preserve">a) RIESGO </t>
  </si>
  <si>
    <t>b) CONTROLES EXISTENTES</t>
  </si>
  <si>
    <t>c) TIPO</t>
  </si>
  <si>
    <t>d) VALORACIÓN</t>
  </si>
  <si>
    <t>12. OPCIONES DE MANEJO</t>
  </si>
  <si>
    <t>VALORACION DE CONTROLES</t>
  </si>
  <si>
    <t>FORMATO</t>
  </si>
  <si>
    <t>MATRIZ MAPA DE RIESGOS</t>
  </si>
  <si>
    <t>10. CONTROLES EXISTENTES</t>
  </si>
  <si>
    <t>INSIGNIFICANTE</t>
  </si>
  <si>
    <t>MENOR</t>
  </si>
  <si>
    <t>MAYOR</t>
  </si>
  <si>
    <t>CASTASTRÓFICO</t>
  </si>
  <si>
    <t>FACTOR DE RIESGO
(Contexto)</t>
  </si>
  <si>
    <t>CATASTRÓFICO</t>
  </si>
  <si>
    <t>IMPROBABLE</t>
  </si>
  <si>
    <t>PROBABLE</t>
  </si>
  <si>
    <t>Debido a..</t>
  </si>
  <si>
    <t>CONTEXTO ESTRATÉGICO</t>
  </si>
  <si>
    <t>El Contexto Estratégico es la base para la identificación de los riesgos en los procesos y actividades, el análisis se realiza a partir del conocimiento de situaciones del entorno de la entidad tales como: lo social, económico, cultural, de orden público, político, legales y cambios tecnológicos, entre otros; se alimenta también con el análisis de la situación actual de la entidad, basado en los resultados de los Componentes de Ambiente de Control, Estructura Organizacional, el Modelo de Operación, el cumplimiento de los Planes y Programas,  los sistemas de información, los procesos y procedimientos y los recursos económicos, entre otros.</t>
  </si>
  <si>
    <t>Analice el contexto estratégico y establezca para el proceso seleccionado los factores internos y externos que puedan generar eventos que afecten el cumplimiento de su Misión o mandato legal</t>
  </si>
  <si>
    <t>Diligencie el siguiente formato:</t>
  </si>
  <si>
    <t>PROCESO:</t>
  </si>
  <si>
    <t>OBJETIVO DEL PROCESO:</t>
  </si>
  <si>
    <t>F.  INTERNOS</t>
  </si>
  <si>
    <t>DEB.</t>
  </si>
  <si>
    <t>AMPLIACIÓN / CAUSA ?</t>
  </si>
  <si>
    <t>F.  EXTERNOS</t>
  </si>
  <si>
    <t>AME.</t>
  </si>
  <si>
    <t xml:space="preserve">CAUSAS  </t>
  </si>
  <si>
    <t>Derechos reservados, ASS-DAFP.</t>
  </si>
  <si>
    <t>RARO</t>
  </si>
  <si>
    <t>El evento puede ocurrir solo en
circunstancias excepcionales.</t>
  </si>
  <si>
    <t>No se ha presentado
en los últimos 5 años.</t>
  </si>
  <si>
    <t>Si el hecho llegara a presentarse, tendría consecuencias o
efectos mínimos sobre la entidad.</t>
  </si>
  <si>
    <t>DESCRIPCIÓN</t>
  </si>
  <si>
    <t>El evento puede ocurrir en algún
momento</t>
  </si>
  <si>
    <t>Al menos de 1 vez en
los últimos 5 años.</t>
  </si>
  <si>
    <t>Si el hecho llegara a presentarse, tendría bajo impacto o
efecto sobre la entidad.</t>
  </si>
  <si>
    <t>POSIBLE</t>
  </si>
  <si>
    <t>El evento podría ocurrir en algún
momento</t>
  </si>
  <si>
    <t>Al menos de 1 vez en
los últimos 2 años.</t>
  </si>
  <si>
    <t>Si el hecho llegara a presentarse, tendría medianas
consecuencias o efectos sobre la entidad.</t>
  </si>
  <si>
    <t>CASI SEGURO</t>
  </si>
  <si>
    <t>El evento probablemente ocurrirá en la
mayoría de las circunstancias</t>
  </si>
  <si>
    <t>Al menos de 1 vez en
el último año.</t>
  </si>
  <si>
    <t>Si el hecho llegara a presentarse, tendría altas
consecuencias o efectos sobre la entidad</t>
  </si>
  <si>
    <t>Se espera que el evento ocurra en la
mayoría de las circunstancias</t>
  </si>
  <si>
    <t>Más de 1 vez al año.</t>
  </si>
  <si>
    <t>Si el hecho llegara a presentarse, tendría desastrosas
consecuencias o efectos sobre la entidad.</t>
  </si>
  <si>
    <t>Riesgo Estratégico</t>
  </si>
  <si>
    <t>Riesgo Financiero</t>
  </si>
  <si>
    <t>Riesgo Operativo</t>
  </si>
  <si>
    <t>Número de nuevos empleos provistos / Total de empleos aprobados</t>
  </si>
  <si>
    <t>1 Fi</t>
  </si>
  <si>
    <t>2 Fi</t>
  </si>
  <si>
    <t>3 Fi</t>
  </si>
  <si>
    <t>4 Fi</t>
  </si>
  <si>
    <t>5 Fi</t>
  </si>
  <si>
    <t>6 Fi</t>
  </si>
  <si>
    <t>7 Fi</t>
  </si>
  <si>
    <t>1 Fe</t>
  </si>
  <si>
    <t>2 Fe</t>
  </si>
  <si>
    <t>3 Fe</t>
  </si>
  <si>
    <t>Riesgo Tecnológico</t>
  </si>
  <si>
    <t>Pérdida de objetividad e independencia por parte del Auditor</t>
  </si>
  <si>
    <t>• Conflictos de Intereses
• Injerencias externas al determinar el alcance de la Auditoria
• Falta de Ética e Idoneidad por parte del Auditor</t>
  </si>
  <si>
    <t>• Los resultados no reflejan la realidad del SCI y de la Gestión
• Auditorias que no generan valor agregado
• No se propician acciones preventivas, correctivas y de mejoramiento continuo</t>
  </si>
  <si>
    <t>EVALUACION INDEPENDIENTE</t>
  </si>
  <si>
    <t>• Injerencias externas al determinar el alcance de la Auditoria</t>
  </si>
  <si>
    <t>• Falta de Ética e Idoneidad por parte del Auditor</t>
  </si>
  <si>
    <t>x</t>
  </si>
  <si>
    <t>Conflictos éticos</t>
  </si>
  <si>
    <t>Fallas en la organización interna del trabajo</t>
  </si>
  <si>
    <t>VALORACION DE CONTROLES EVALUACION INDEPENDIENTE</t>
  </si>
  <si>
    <t xml:space="preserve">Ejercer el control sobre la gestión y el cumplimiento de cada una de las actividades que hacen parte  de la entidad, asegurando la eficacia, eficiencia y efectividad en cada uno de sus procesos. </t>
  </si>
  <si>
    <t>Incumplimiento en la ejecución del plan de auditorías de la vigencia</t>
  </si>
  <si>
    <t>Sanciones por entes de control
Pérdida de credibilidad del Proceso de Evaluación Independiente
Identificación de hallazgos mayores en auditorías externas</t>
  </si>
  <si>
    <t>*  Falta disposición de cada área para la realización de las auditorías.
*  Alta rotación de la Gerencia Media que impide dar cumplimiento al plan de auditorías.
*  Falta de auditores internos que apoyen la ejecución del plan de auditorías</t>
  </si>
  <si>
    <t>Gestionar una capacitación para fortalecimiento de auditores existentes y formación de nuevos auditores.
Socialización y divulgación de la importancia de realizar las auditorias internas y las sanciones que acarrea no llevarlas a cabo.</t>
  </si>
  <si>
    <t>*  Seguimiento mensual a las auditorias programadas dentro del plan.
*  Informes mensuales de las auditorías realizadas.
*  Medición y análisis de indicador de cumplimiento de auditorías Internas.</t>
  </si>
  <si>
    <t>Oficina Asesora de Planeación
Oficina de Evaluación Independiente</t>
  </si>
  <si>
    <t xml:space="preserve">30/08/3013
</t>
  </si>
  <si>
    <t>Capación realizada
Plan de auditoría con socialización incluida</t>
  </si>
  <si>
    <t xml:space="preserve">
Aplicación del procedimiento estandarizado "Auditorias Internas de Evaluacion Independiente y Calidad".
</t>
  </si>
  <si>
    <t>Gestionar una capacitación para fortalecimiento de auditores existentes y formación de nuevos auditores.
Realizar acompañamiento a los auditores en la ejecución de las auditorias</t>
  </si>
  <si>
    <t>30/08/2013
30/04/2014</t>
  </si>
  <si>
    <t>* Capacitación contratada
*  Actas de reunión de acompañamiento a auditores</t>
  </si>
  <si>
    <t>Enviar informes de manera extemporanea a las entidades externas y/o entes de control</t>
  </si>
  <si>
    <t xml:space="preserve">• Alto volumen de trabajo
*  Falta de recurso humano para la consolidaciòn de los informes.
*  Incumplimiento de entrega de informaciòn por parte de otras áreas.
</t>
  </si>
  <si>
    <t xml:space="preserve">• Pérdida de imagen institucional
• Sanciones e investigaciones por entes de control
</t>
  </si>
  <si>
    <t>1. Implementacion de cronograma que relaciona las fechas de los informes a enviar.
2. Seguimiento por parte de los profesionales a la entrega y consolidación de la informaciòn.</t>
  </si>
  <si>
    <t xml:space="preserve">
* Mejorar los canales de comunicación con las areas que reportan y/o generan la informacion.
* Actualizar y retroalimentar permanentemente la fechas de envío de la informacion con las áreas encargadas de generar la informacion.
*  Programación de entrega de informes agendada a travès del calendario del correo.</t>
  </si>
  <si>
    <t>*  Equipo de trabajo</t>
  </si>
  <si>
    <t>*  Permanentemente
*  31/03/2014</t>
  </si>
  <si>
    <t>Envío de correos electrónicos generando alertas.
Programación de entrega de todos los informes por calendario a los responsables.</t>
  </si>
  <si>
    <t>Riesgo de Corrupción</t>
  </si>
  <si>
    <t>1.  Inadecuado sistema de archivo de los documentos que contienen la información institucional.
2.  No definición y/o aplicación de tablas de retención documental
3.  Intereses creados para favorecer a un tercero
4.  Desorden en el manejo de la documentación 
5.  Inseguridad en las instalaciones
6. Deficientes niveles de seguridad para el acceso a los sistemas de información que actualmente soportan la información de la entidad, que pueden generar acceso a información confidencial o de valor histórico para la entidad.
7. Violación del código de ética institucional.
8. No contar con procedimientos claros y/o estandarizados frente a la protección de la información confidencial, el almacenamiento y la transmisión electrónica de los resultados y los derechos de propiedad de los clientes.
9. Inobservancia de los procedimientos, directrices y puntos de control establecidos para ejecutar las actividades.</t>
  </si>
  <si>
    <t xml:space="preserve">
1. Falta de observancia al principio de probidad y transparencia en la función pública.
2. Falta de ética y honestidad
3.  Desconocimiento de normatividad aplicable en el uso de los recursos
4.  Desconomiento en los procedimientos que establecen como debe ser el manejo de los recursos públicos</t>
  </si>
  <si>
    <t>Utilización indebida de los recursos públicos</t>
  </si>
  <si>
    <t>1.  Afectación en la imagen institucional y credibilidad de la entidad, por cuanto lesiona la transparencia y probidad de la entidad y del Estado.
2.  Detrimento patrimonial.
3.  Posibles efectos disciplinarios, fiscales y penales.</t>
  </si>
  <si>
    <t>Sustracción, concentración y manipulación de la información institucional.</t>
  </si>
  <si>
    <t>1.  Desgaste Administrativo.
2.  Investigaciones disciplinarias
3.  Afectación en la imagen institucional y credibilidad de la entidad, por cuanto lesiona la transparencia y probidad de la entidad y del Estado.
4.  Pérdida de trazabilidad de la información
5.  Sanciones por parte de entes de control</t>
  </si>
  <si>
    <t>Aplicación de las políticas y directrices establecidos por la entidad frente a la seguridad de la información.
Seguimiento a la aplicabilidad y cumplimiento del código de ética y buen gobierno por parte de los funcionarios de la entidad.</t>
  </si>
  <si>
    <t>Permanentemente</t>
  </si>
  <si>
    <t>Equipo de trabajo</t>
  </si>
  <si>
    <t>Políticas de seguridad de la información aplicadas.
Listas de chequeo de auditoría donde se evidencia el seguimiento al cumplimiento del código de ética y de buen gobierno</t>
  </si>
  <si>
    <t>Capacitaciones preventivas dirigida a todos los funcionarios y contratistas frente al manejo de los recursos públicos y control disciplinario</t>
  </si>
  <si>
    <t>Aplicación de tablas de retenciòn documental del proceso
Clasificación de información por vigencias
Aplicación de las políticas de seguridad de información de la entidad</t>
  </si>
  <si>
    <t>Dentro de las temáticas tratadas en la inducción y reinducción que realiza la entidad a sus funcionarios, se incluye la temática de asuntos disciplinarios</t>
  </si>
  <si>
    <t>Jefe Asuntos Disciplinarios</t>
  </si>
  <si>
    <t>No de capacitaciones realizadas/ No de capacitaciones programadas</t>
  </si>
  <si>
    <t>*  Alta rotación de la Gerencia Media que impide dar cumplimiento al plan de auditorías.</t>
  </si>
  <si>
    <t xml:space="preserve">*  Falta disposición de cada área para la realización de las auditorías.
</t>
  </si>
  <si>
    <t>*  Falta de auditores internos que apoyen la ejecución del plan de auditorías</t>
  </si>
  <si>
    <t xml:space="preserve">• Conflictos de Intereses
</t>
  </si>
  <si>
    <t xml:space="preserve">• Alto volumen de trabajo
</t>
  </si>
  <si>
    <t xml:space="preserve">*  Falta de recurso humano para la consolidaciòn de los informes.
</t>
  </si>
  <si>
    <t>*  Incumplimiento de entrega de informaciòn por parte de otras áreas.</t>
  </si>
  <si>
    <t>Deficientes recursos</t>
  </si>
  <si>
    <t>RADIO TELEVISIÓN NACIONAL DE COLOMBIA - RTVC</t>
  </si>
  <si>
    <t>MATRIZ DE RIESGOS DE EVALUACIÓN INDEPENDIENTE</t>
  </si>
  <si>
    <r>
      <rPr>
        <b/>
        <sz val="16"/>
        <color indexed="8"/>
        <rFont val="Arial Narrow"/>
        <family val="2"/>
      </rPr>
      <t xml:space="preserve">Código: </t>
    </r>
    <r>
      <rPr>
        <sz val="16"/>
        <color indexed="8"/>
        <rFont val="Arial Narrow"/>
        <family val="2"/>
      </rPr>
      <t xml:space="preserve">  EV-IN-MR-01</t>
    </r>
  </si>
  <si>
    <r>
      <rPr>
        <b/>
        <sz val="16"/>
        <color indexed="8"/>
        <rFont val="Arial Narrow"/>
        <family val="2"/>
      </rPr>
      <t>Versión:</t>
    </r>
    <r>
      <rPr>
        <sz val="16"/>
        <color indexed="8"/>
        <rFont val="Arial Narrow"/>
        <family val="2"/>
      </rPr>
      <t xml:space="preserve"> V.3</t>
    </r>
  </si>
  <si>
    <r>
      <t xml:space="preserve">Código:   </t>
    </r>
    <r>
      <rPr>
        <sz val="16"/>
        <color indexed="8"/>
        <rFont val="Arial Narrow"/>
        <family val="2"/>
      </rPr>
      <t>EV-IN-MR-02</t>
    </r>
  </si>
  <si>
    <r>
      <rPr>
        <b/>
        <sz val="16"/>
        <color indexed="8"/>
        <rFont val="Arial Narrow"/>
        <family val="2"/>
      </rPr>
      <t xml:space="preserve">Fecha: </t>
    </r>
    <r>
      <rPr>
        <sz val="16"/>
        <color indexed="8"/>
        <rFont val="Arial Narrow"/>
        <family val="2"/>
      </rPr>
      <t xml:space="preserve"> 19/11/2013</t>
    </r>
  </si>
  <si>
    <r>
      <rPr>
        <b/>
        <sz val="16"/>
        <color indexed="8"/>
        <rFont val="Arial Narrow"/>
        <family val="2"/>
      </rPr>
      <t>Fecha:</t>
    </r>
    <r>
      <rPr>
        <sz val="16"/>
        <color indexed="8"/>
        <rFont val="Arial Narrow"/>
        <family val="2"/>
      </rPr>
      <t xml:space="preserve"> 19/11/2013</t>
    </r>
  </si>
</sst>
</file>

<file path=xl/styles.xml><?xml version="1.0" encoding="utf-8"?>
<styleSheet xmlns="http://schemas.openxmlformats.org/spreadsheetml/2006/main">
  <fonts count="47">
    <font>
      <sz val="10"/>
      <name val="Arial"/>
    </font>
    <font>
      <b/>
      <sz val="14"/>
      <name val="Arial"/>
      <family val="2"/>
    </font>
    <font>
      <i/>
      <sz val="14"/>
      <name val="Arial"/>
      <family val="2"/>
    </font>
    <font>
      <i/>
      <sz val="12"/>
      <name val="Arial"/>
      <family val="2"/>
    </font>
    <font>
      <b/>
      <sz val="12"/>
      <name val="Arial"/>
      <family val="2"/>
    </font>
    <font>
      <sz val="12"/>
      <name val="Arial"/>
      <family val="2"/>
    </font>
    <font>
      <b/>
      <sz val="10"/>
      <color indexed="81"/>
      <name val="Tahoma"/>
      <family val="2"/>
    </font>
    <font>
      <sz val="10"/>
      <color indexed="81"/>
      <name val="Tahoma"/>
      <family val="2"/>
    </font>
    <font>
      <sz val="14"/>
      <name val="Arial"/>
      <family val="2"/>
    </font>
    <font>
      <sz val="10"/>
      <name val="Arial"/>
      <family val="2"/>
    </font>
    <font>
      <sz val="10"/>
      <name val="Arial"/>
      <family val="2"/>
    </font>
    <font>
      <b/>
      <sz val="10"/>
      <name val="Arial"/>
      <family val="2"/>
    </font>
    <font>
      <b/>
      <sz val="18"/>
      <name val="Arial"/>
      <family val="2"/>
    </font>
    <font>
      <b/>
      <i/>
      <sz val="12"/>
      <name val="Arial"/>
      <family val="2"/>
    </font>
    <font>
      <b/>
      <i/>
      <sz val="10"/>
      <name val="Arial"/>
      <family val="2"/>
    </font>
    <font>
      <sz val="8"/>
      <name val="Arial"/>
      <family val="2"/>
    </font>
    <font>
      <b/>
      <sz val="20"/>
      <name val="Arial"/>
      <family val="2"/>
    </font>
    <font>
      <sz val="10"/>
      <color indexed="8"/>
      <name val="Arial"/>
      <family val="2"/>
    </font>
    <font>
      <b/>
      <u/>
      <sz val="13"/>
      <name val="Arial"/>
      <family val="2"/>
    </font>
    <font>
      <b/>
      <sz val="13"/>
      <name val="Arial"/>
      <family val="2"/>
    </font>
    <font>
      <sz val="11"/>
      <name val="Arial"/>
      <family val="2"/>
    </font>
    <font>
      <b/>
      <sz val="11"/>
      <color indexed="8"/>
      <name val="Arial"/>
      <family val="2"/>
    </font>
    <font>
      <b/>
      <sz val="12"/>
      <color indexed="12"/>
      <name val="Arial"/>
      <family val="2"/>
    </font>
    <font>
      <sz val="11"/>
      <color indexed="8"/>
      <name val="Arial"/>
      <family val="2"/>
    </font>
    <font>
      <b/>
      <sz val="9"/>
      <color indexed="8"/>
      <name val="Arial"/>
      <family val="2"/>
    </font>
    <font>
      <b/>
      <sz val="8"/>
      <color indexed="8"/>
      <name val="Arial"/>
      <family val="2"/>
    </font>
    <font>
      <sz val="9"/>
      <color indexed="8"/>
      <name val="Arial"/>
      <family val="2"/>
    </font>
    <font>
      <b/>
      <sz val="14"/>
      <color indexed="8"/>
      <name val="Arial"/>
      <family val="2"/>
    </font>
    <font>
      <b/>
      <sz val="12"/>
      <color indexed="8"/>
      <name val="Arial"/>
      <family val="2"/>
    </font>
    <font>
      <sz val="10"/>
      <color indexed="10"/>
      <name val="Arial"/>
      <family val="2"/>
    </font>
    <font>
      <sz val="6"/>
      <name val="Arial"/>
      <family val="2"/>
    </font>
    <font>
      <b/>
      <sz val="8"/>
      <color indexed="81"/>
      <name val="Tahoma"/>
      <family val="2"/>
    </font>
    <font>
      <sz val="7"/>
      <color indexed="81"/>
      <name val="Tahoma"/>
      <family val="2"/>
    </font>
    <font>
      <sz val="8"/>
      <color indexed="81"/>
      <name val="Tahoma"/>
      <family val="2"/>
    </font>
    <font>
      <b/>
      <i/>
      <sz val="16"/>
      <name val="Arial"/>
      <family val="2"/>
    </font>
    <font>
      <sz val="9"/>
      <name val="Arial"/>
      <family val="2"/>
    </font>
    <font>
      <b/>
      <sz val="9"/>
      <color indexed="10"/>
      <name val="Arial"/>
      <family val="2"/>
    </font>
    <font>
      <sz val="16"/>
      <color indexed="8"/>
      <name val="Arial Narrow"/>
      <family val="2"/>
    </font>
    <font>
      <b/>
      <sz val="16"/>
      <color indexed="8"/>
      <name val="Arial Narrow"/>
      <family val="2"/>
    </font>
    <font>
      <b/>
      <sz val="9"/>
      <color rgb="FFFF0000"/>
      <name val="Arial"/>
      <family val="2"/>
    </font>
    <font>
      <b/>
      <sz val="10"/>
      <color rgb="FFFF0000"/>
      <name val="Arial"/>
      <family val="2"/>
    </font>
    <font>
      <sz val="14"/>
      <color theme="1"/>
      <name val="Arial Narrow"/>
      <family val="2"/>
    </font>
    <font>
      <b/>
      <sz val="16"/>
      <color theme="1"/>
      <name val="Arial Narrow"/>
      <family val="2"/>
    </font>
    <font>
      <sz val="16"/>
      <color theme="1"/>
      <name val="Arial Narrow"/>
      <family val="2"/>
    </font>
    <font>
      <sz val="11"/>
      <name val="Arial Narrow"/>
      <family val="2"/>
    </font>
    <font>
      <b/>
      <sz val="16"/>
      <name val="Arial"/>
      <family val="2"/>
    </font>
    <font>
      <b/>
      <sz val="18"/>
      <color theme="1"/>
      <name val="Arial Narrow"/>
      <family val="2"/>
    </font>
  </fonts>
  <fills count="13">
    <fill>
      <patternFill patternType="none"/>
    </fill>
    <fill>
      <patternFill patternType="gray125"/>
    </fill>
    <fill>
      <patternFill patternType="solid">
        <fgColor indexed="9"/>
        <bgColor indexed="64"/>
      </patternFill>
    </fill>
    <fill>
      <patternFill patternType="solid">
        <fgColor indexed="11"/>
        <bgColor indexed="64"/>
      </patternFill>
    </fill>
    <fill>
      <patternFill patternType="solid">
        <fgColor indexed="17"/>
        <bgColor indexed="64"/>
      </patternFill>
    </fill>
    <fill>
      <patternFill patternType="solid">
        <fgColor indexed="13"/>
        <bgColor indexed="64"/>
      </patternFill>
    </fill>
    <fill>
      <patternFill patternType="solid">
        <fgColor indexed="51"/>
        <bgColor indexed="64"/>
      </patternFill>
    </fill>
    <fill>
      <patternFill patternType="solid">
        <fgColor indexed="10"/>
        <bgColor indexed="64"/>
      </patternFill>
    </fill>
    <fill>
      <patternFill patternType="solid">
        <fgColor indexed="44"/>
        <bgColor indexed="64"/>
      </patternFill>
    </fill>
    <fill>
      <patternFill patternType="solid">
        <fgColor indexed="50"/>
        <bgColor indexed="64"/>
      </patternFill>
    </fill>
    <fill>
      <patternFill patternType="solid">
        <fgColor indexed="22"/>
        <bgColor indexed="64"/>
      </patternFill>
    </fill>
    <fill>
      <patternFill patternType="solid">
        <fgColor rgb="FF00B050"/>
        <bgColor indexed="64"/>
      </patternFill>
    </fill>
    <fill>
      <patternFill patternType="solid">
        <fgColor theme="0"/>
        <bgColor indexed="64"/>
      </patternFill>
    </fill>
  </fills>
  <borders count="54">
    <border>
      <left/>
      <right/>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medium">
        <color indexed="64"/>
      </left>
      <right style="medium">
        <color indexed="64"/>
      </right>
      <top/>
      <bottom style="medium">
        <color indexed="64"/>
      </bottom>
      <diagonal/>
    </border>
  </borders>
  <cellStyleXfs count="1">
    <xf numFmtId="0" fontId="0" fillId="0" borderId="0"/>
  </cellStyleXfs>
  <cellXfs count="300">
    <xf numFmtId="0" fontId="0" fillId="0" borderId="0" xfId="0"/>
    <xf numFmtId="0" fontId="0" fillId="0" borderId="0" xfId="0" applyProtection="1">
      <protection locked="0"/>
    </xf>
    <xf numFmtId="0" fontId="0" fillId="2" borderId="0" xfId="0" applyFill="1" applyProtection="1">
      <protection locked="0"/>
    </xf>
    <xf numFmtId="0" fontId="0" fillId="0" borderId="0" xfId="0" applyAlignment="1" applyProtection="1">
      <protection locked="0"/>
    </xf>
    <xf numFmtId="0" fontId="0" fillId="0" borderId="0" xfId="0" applyBorder="1" applyProtection="1">
      <protection locked="0"/>
    </xf>
    <xf numFmtId="0" fontId="0" fillId="0" borderId="0" xfId="0" applyBorder="1" applyAlignment="1" applyProtection="1">
      <protection locked="0"/>
    </xf>
    <xf numFmtId="0" fontId="0" fillId="0" borderId="0" xfId="0" applyAlignment="1" applyProtection="1">
      <alignment horizontal="center" vertical="center"/>
      <protection locked="0"/>
    </xf>
    <xf numFmtId="0" fontId="10" fillId="2" borderId="0" xfId="0" applyFont="1" applyFill="1" applyAlignment="1" applyProtection="1">
      <alignment horizontal="center" vertical="center"/>
      <protection locked="0"/>
    </xf>
    <xf numFmtId="0" fontId="5" fillId="0" borderId="0" xfId="0" applyFont="1" applyAlignment="1" applyProtection="1">
      <alignment horizontal="center" vertical="center"/>
      <protection locked="0"/>
    </xf>
    <xf numFmtId="0" fontId="10" fillId="0" borderId="0" xfId="0" applyFont="1" applyBorder="1" applyAlignment="1" applyProtection="1">
      <protection locked="0"/>
    </xf>
    <xf numFmtId="0" fontId="8" fillId="0" borderId="0" xfId="0" applyFont="1" applyAlignment="1" applyProtection="1">
      <alignment horizontal="center" vertical="center"/>
      <protection locked="0"/>
    </xf>
    <xf numFmtId="0" fontId="8" fillId="0" borderId="0" xfId="0" applyFont="1" applyAlignment="1" applyProtection="1">
      <alignment vertical="center" wrapText="1"/>
      <protection locked="0"/>
    </xf>
    <xf numFmtId="0" fontId="10" fillId="0" borderId="0" xfId="0" applyFont="1" applyAlignment="1" applyProtection="1">
      <protection locked="0"/>
    </xf>
    <xf numFmtId="0" fontId="0" fillId="0" borderId="0" xfId="0" applyAlignment="1" applyProtection="1">
      <alignment horizontal="center"/>
      <protection locked="0"/>
    </xf>
    <xf numFmtId="0" fontId="0" fillId="0" borderId="1" xfId="0" applyBorder="1" applyProtection="1">
      <protection locked="0"/>
    </xf>
    <xf numFmtId="0" fontId="8" fillId="0" borderId="0" xfId="0" applyFont="1" applyBorder="1" applyAlignment="1" applyProtection="1">
      <alignment horizontal="center" vertical="center"/>
      <protection locked="0"/>
    </xf>
    <xf numFmtId="0" fontId="0" fillId="0" borderId="2" xfId="0" applyBorder="1" applyProtection="1">
      <protection locked="0"/>
    </xf>
    <xf numFmtId="0" fontId="10" fillId="0" borderId="0" xfId="0" applyFont="1" applyAlignment="1" applyProtection="1">
      <alignment horizontal="center"/>
    </xf>
    <xf numFmtId="0" fontId="0" fillId="0" borderId="0" xfId="0" applyProtection="1"/>
    <xf numFmtId="0" fontId="0" fillId="0" borderId="0" xfId="0" applyAlignment="1" applyProtection="1">
      <alignment horizontal="center" vertical="center"/>
    </xf>
    <xf numFmtId="0" fontId="11" fillId="0" borderId="3" xfId="0" applyFont="1" applyBorder="1" applyProtection="1"/>
    <xf numFmtId="0" fontId="11" fillId="0" borderId="0" xfId="0" applyFont="1" applyBorder="1" applyProtection="1"/>
    <xf numFmtId="0" fontId="11" fillId="0" borderId="4" xfId="0" applyFont="1" applyFill="1" applyBorder="1" applyAlignment="1" applyProtection="1">
      <alignment horizontal="center"/>
    </xf>
    <xf numFmtId="0" fontId="11" fillId="0" borderId="5" xfId="0" applyFont="1" applyBorder="1" applyAlignment="1" applyProtection="1">
      <alignment horizontal="center"/>
    </xf>
    <xf numFmtId="0" fontId="11" fillId="0" borderId="6" xfId="0" applyFont="1" applyBorder="1" applyAlignment="1" applyProtection="1">
      <alignment horizontal="center"/>
    </xf>
    <xf numFmtId="0" fontId="11" fillId="0" borderId="7" xfId="0" applyFont="1" applyBorder="1" applyAlignment="1" applyProtection="1">
      <alignment horizontal="center"/>
    </xf>
    <xf numFmtId="0" fontId="0" fillId="0" borderId="0" xfId="0" applyBorder="1" applyProtection="1"/>
    <xf numFmtId="0" fontId="0" fillId="3" borderId="0" xfId="0" applyFill="1" applyBorder="1" applyAlignment="1" applyProtection="1">
      <alignment horizontal="center" vertical="center"/>
    </xf>
    <xf numFmtId="0" fontId="0" fillId="0" borderId="0" xfId="0" applyBorder="1" applyAlignment="1" applyProtection="1">
      <alignment horizontal="center" vertical="center"/>
    </xf>
    <xf numFmtId="0" fontId="0" fillId="0" borderId="2" xfId="0" applyBorder="1" applyAlignment="1" applyProtection="1">
      <alignment horizontal="center" vertical="center"/>
    </xf>
    <xf numFmtId="0" fontId="11" fillId="0" borderId="8" xfId="0" applyFont="1" applyFill="1" applyBorder="1" applyAlignment="1" applyProtection="1">
      <alignment horizontal="center" vertical="center"/>
    </xf>
    <xf numFmtId="0" fontId="10" fillId="3" borderId="0" xfId="0" applyFont="1" applyFill="1" applyBorder="1" applyAlignment="1" applyProtection="1">
      <alignment horizontal="center" vertical="center"/>
    </xf>
    <xf numFmtId="0" fontId="0" fillId="4" borderId="0" xfId="0" applyFill="1" applyBorder="1" applyAlignment="1" applyProtection="1">
      <alignment horizontal="center" vertical="center"/>
    </xf>
    <xf numFmtId="0" fontId="0" fillId="5" borderId="0" xfId="0" applyFill="1" applyBorder="1" applyAlignment="1" applyProtection="1">
      <alignment horizontal="center" vertical="center"/>
    </xf>
    <xf numFmtId="0" fontId="0" fillId="6" borderId="0" xfId="0" applyFill="1" applyBorder="1" applyAlignment="1" applyProtection="1">
      <alignment horizontal="center" vertical="center"/>
    </xf>
    <xf numFmtId="0" fontId="0" fillId="6" borderId="2" xfId="0" applyFill="1" applyBorder="1" applyAlignment="1" applyProtection="1">
      <alignment horizontal="center" vertical="center"/>
    </xf>
    <xf numFmtId="0" fontId="11" fillId="0" borderId="8" xfId="0" applyFont="1" applyBorder="1" applyAlignment="1" applyProtection="1">
      <alignment horizontal="center" vertical="center"/>
    </xf>
    <xf numFmtId="0" fontId="0" fillId="0" borderId="0" xfId="0" applyBorder="1" applyAlignment="1" applyProtection="1">
      <alignment vertical="center"/>
    </xf>
    <xf numFmtId="0" fontId="0" fillId="7" borderId="2" xfId="0" applyFill="1" applyBorder="1" applyAlignment="1" applyProtection="1">
      <alignment horizontal="center" vertical="center"/>
    </xf>
    <xf numFmtId="0" fontId="0" fillId="7" borderId="0" xfId="0" applyFill="1" applyBorder="1" applyAlignment="1" applyProtection="1">
      <alignment horizontal="center" vertical="center"/>
    </xf>
    <xf numFmtId="0" fontId="11" fillId="0" borderId="9" xfId="0" applyFont="1" applyBorder="1" applyAlignment="1" applyProtection="1">
      <alignment horizontal="center" vertical="center"/>
    </xf>
    <xf numFmtId="0" fontId="0" fillId="0" borderId="10" xfId="0" applyBorder="1" applyAlignment="1" applyProtection="1">
      <alignment vertical="center"/>
    </xf>
    <xf numFmtId="0" fontId="0" fillId="6" borderId="10" xfId="0" applyFill="1" applyBorder="1" applyAlignment="1" applyProtection="1">
      <alignment horizontal="center" vertical="center"/>
    </xf>
    <xf numFmtId="0" fontId="0" fillId="7" borderId="10" xfId="0" applyFill="1" applyBorder="1" applyAlignment="1" applyProtection="1">
      <alignment horizontal="center" vertical="center"/>
    </xf>
    <xf numFmtId="0" fontId="0" fillId="7" borderId="11" xfId="0" applyFill="1" applyBorder="1" applyAlignment="1" applyProtection="1">
      <alignment horizontal="center" vertical="center"/>
    </xf>
    <xf numFmtId="0" fontId="0" fillId="4" borderId="12" xfId="0" applyFill="1" applyBorder="1" applyAlignment="1" applyProtection="1">
      <alignment horizontal="center" vertical="center" wrapText="1"/>
    </xf>
    <xf numFmtId="0" fontId="0" fillId="0" borderId="13" xfId="0" applyBorder="1" applyAlignment="1" applyProtection="1">
      <alignment wrapText="1"/>
    </xf>
    <xf numFmtId="0" fontId="11" fillId="0" borderId="14" xfId="0" applyFont="1" applyFill="1" applyBorder="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wrapText="1"/>
    </xf>
    <xf numFmtId="0" fontId="0" fillId="5" borderId="15" xfId="0" applyFill="1" applyBorder="1" applyAlignment="1" applyProtection="1">
      <alignment horizontal="center" vertical="center" wrapText="1"/>
    </xf>
    <xf numFmtId="0" fontId="0" fillId="0" borderId="16" xfId="0" applyBorder="1" applyAlignment="1" applyProtection="1">
      <alignment wrapText="1"/>
    </xf>
    <xf numFmtId="0" fontId="11" fillId="0" borderId="17" xfId="0" applyFont="1" applyBorder="1" applyAlignment="1" applyProtection="1">
      <alignment horizontal="left" vertical="center" wrapText="1"/>
    </xf>
    <xf numFmtId="0" fontId="0" fillId="6" borderId="15" xfId="0" applyFill="1" applyBorder="1" applyAlignment="1" applyProtection="1">
      <alignment horizontal="center" vertical="center" wrapText="1"/>
    </xf>
    <xf numFmtId="0" fontId="0" fillId="7" borderId="4" xfId="0" applyFill="1" applyBorder="1" applyAlignment="1" applyProtection="1">
      <alignment horizontal="center" vertical="center" wrapText="1"/>
    </xf>
    <xf numFmtId="0" fontId="0" fillId="0" borderId="5" xfId="0" applyBorder="1" applyAlignment="1" applyProtection="1">
      <alignment wrapText="1"/>
    </xf>
    <xf numFmtId="0" fontId="11" fillId="0" borderId="18" xfId="0" applyFont="1" applyBorder="1" applyAlignment="1" applyProtection="1">
      <alignment horizontal="left" vertical="center" wrapText="1"/>
    </xf>
    <xf numFmtId="0" fontId="5" fillId="0" borderId="0" xfId="0" applyFont="1" applyProtection="1">
      <protection locked="0"/>
    </xf>
    <xf numFmtId="0" fontId="5" fillId="0" borderId="0" xfId="0" applyFont="1" applyAlignment="1" applyProtection="1">
      <alignment wrapText="1"/>
      <protection locked="0"/>
    </xf>
    <xf numFmtId="0" fontId="4" fillId="0" borderId="0" xfId="0" applyFont="1" applyProtection="1">
      <protection locked="0"/>
    </xf>
    <xf numFmtId="0" fontId="5" fillId="0" borderId="0" xfId="0" applyFont="1" applyAlignment="1" applyProtection="1">
      <alignment textRotation="90"/>
      <protection locked="0"/>
    </xf>
    <xf numFmtId="0" fontId="4" fillId="0" borderId="0" xfId="0" applyFont="1" applyAlignment="1" applyProtection="1">
      <alignment horizontal="center" vertical="center"/>
      <protection locked="0"/>
    </xf>
    <xf numFmtId="49" fontId="5" fillId="0" borderId="0" xfId="0" applyNumberFormat="1" applyFont="1" applyProtection="1">
      <protection locked="0"/>
    </xf>
    <xf numFmtId="0" fontId="9" fillId="0" borderId="0" xfId="0" applyFont="1" applyAlignment="1" applyProtection="1">
      <alignment horizontal="center"/>
      <protection locked="0"/>
    </xf>
    <xf numFmtId="0" fontId="5" fillId="0" borderId="0" xfId="0" applyFont="1" applyAlignment="1" applyProtection="1">
      <alignment horizontal="center"/>
      <protection locked="0"/>
    </xf>
    <xf numFmtId="0" fontId="9" fillId="0" borderId="16" xfId="0" applyFont="1" applyBorder="1" applyAlignment="1" applyProtection="1">
      <alignment horizontal="center"/>
      <protection locked="0"/>
    </xf>
    <xf numFmtId="0" fontId="14" fillId="0" borderId="16" xfId="0" applyNumberFormat="1" applyFont="1" applyFill="1" applyBorder="1" applyAlignment="1" applyProtection="1">
      <alignment vertical="center" wrapText="1"/>
    </xf>
    <xf numFmtId="0" fontId="13" fillId="0" borderId="16" xfId="0" applyNumberFormat="1" applyFont="1" applyFill="1" applyBorder="1" applyAlignment="1" applyProtection="1">
      <alignment horizontal="left" vertical="center" wrapText="1" indent="1"/>
    </xf>
    <xf numFmtId="0" fontId="4" fillId="0" borderId="16" xfId="0" applyNumberFormat="1" applyFont="1" applyFill="1" applyBorder="1" applyAlignment="1" applyProtection="1">
      <alignment horizontal="left" vertical="center" wrapText="1" indent="1"/>
    </xf>
    <xf numFmtId="0" fontId="16" fillId="0" borderId="16" xfId="0" applyFont="1" applyBorder="1" applyAlignment="1">
      <alignment horizontal="center" vertical="center" wrapText="1"/>
    </xf>
    <xf numFmtId="0" fontId="0" fillId="2" borderId="0" xfId="0" applyFill="1"/>
    <xf numFmtId="0" fontId="19" fillId="2" borderId="0" xfId="0" applyFont="1" applyFill="1" applyAlignment="1"/>
    <xf numFmtId="0" fontId="1" fillId="2" borderId="0" xfId="0" applyFont="1" applyFill="1" applyAlignment="1">
      <alignment horizontal="left"/>
    </xf>
    <xf numFmtId="0" fontId="17" fillId="2" borderId="0" xfId="0" applyFont="1" applyFill="1"/>
    <xf numFmtId="0" fontId="21" fillId="2" borderId="0" xfId="0" applyFont="1" applyFill="1"/>
    <xf numFmtId="0" fontId="23" fillId="2" borderId="0" xfId="0" applyFont="1" applyFill="1"/>
    <xf numFmtId="0" fontId="21" fillId="2" borderId="0" xfId="0" applyFont="1" applyFill="1" applyAlignment="1">
      <alignment horizontal="left" vertical="center" wrapText="1"/>
    </xf>
    <xf numFmtId="0" fontId="26" fillId="2" borderId="0" xfId="0" applyFont="1" applyFill="1" applyAlignment="1">
      <alignment horizontal="center"/>
    </xf>
    <xf numFmtId="0" fontId="27" fillId="2" borderId="0" xfId="0" applyFont="1" applyFill="1" applyAlignment="1">
      <alignment horizontal="center" vertical="center" wrapText="1"/>
    </xf>
    <xf numFmtId="0" fontId="28" fillId="2" borderId="0" xfId="0" applyFont="1" applyFill="1" applyBorder="1" applyAlignment="1">
      <alignment horizontal="center"/>
    </xf>
    <xf numFmtId="0" fontId="26" fillId="2" borderId="0" xfId="0" applyFont="1" applyFill="1" applyBorder="1" applyAlignment="1">
      <alignment horizontal="left" vertical="center" wrapText="1"/>
    </xf>
    <xf numFmtId="0" fontId="29" fillId="2" borderId="0" xfId="0" applyFont="1" applyFill="1"/>
    <xf numFmtId="0" fontId="5" fillId="0" borderId="16" xfId="0" applyFont="1" applyBorder="1" applyAlignment="1">
      <alignment horizontal="center" vertical="center" wrapText="1"/>
    </xf>
    <xf numFmtId="0" fontId="5" fillId="0" borderId="16" xfId="0" applyFont="1" applyBorder="1" applyAlignment="1">
      <alignment vertical="center" wrapText="1"/>
    </xf>
    <xf numFmtId="0" fontId="3" fillId="0" borderId="0" xfId="0" applyFont="1" applyBorder="1" applyAlignment="1" applyProtection="1">
      <alignment horizontal="center" vertical="center" wrapText="1"/>
      <protection locked="0"/>
    </xf>
    <xf numFmtId="0" fontId="20" fillId="2" borderId="0" xfId="0" applyFont="1" applyFill="1" applyBorder="1" applyAlignment="1">
      <alignment vertical="center" wrapText="1"/>
    </xf>
    <xf numFmtId="0" fontId="22" fillId="2" borderId="10" xfId="0" applyFont="1" applyFill="1" applyBorder="1" applyAlignment="1"/>
    <xf numFmtId="0" fontId="20" fillId="2" borderId="0" xfId="0" applyFont="1" applyFill="1" applyAlignment="1">
      <alignment vertical="center" wrapText="1"/>
    </xf>
    <xf numFmtId="0" fontId="4" fillId="0" borderId="16" xfId="0" applyNumberFormat="1" applyFont="1" applyFill="1" applyBorder="1" applyAlignment="1" applyProtection="1">
      <alignment horizontal="center" vertical="center" wrapText="1"/>
      <protection locked="0"/>
    </xf>
    <xf numFmtId="0" fontId="4" fillId="0" borderId="16" xfId="0" applyNumberFormat="1" applyFont="1" applyFill="1" applyBorder="1" applyAlignment="1" applyProtection="1">
      <alignment horizontal="center" vertical="center" wrapText="1"/>
    </xf>
    <xf numFmtId="0" fontId="4" fillId="8" borderId="19" xfId="0" applyFont="1" applyFill="1" applyBorder="1" applyAlignment="1" applyProtection="1">
      <alignment horizontal="center" vertical="center" wrapText="1"/>
      <protection locked="0"/>
    </xf>
    <xf numFmtId="0" fontId="4" fillId="8" borderId="20" xfId="0" applyFont="1" applyFill="1" applyBorder="1" applyAlignment="1" applyProtection="1">
      <alignment horizontal="center" vertical="center" wrapText="1"/>
      <protection locked="0"/>
    </xf>
    <xf numFmtId="0" fontId="8" fillId="0" borderId="16" xfId="0" applyFont="1" applyFill="1" applyBorder="1" applyAlignment="1" applyProtection="1">
      <alignment horizontal="center" vertical="center"/>
    </xf>
    <xf numFmtId="0" fontId="8" fillId="0" borderId="16" xfId="0" applyFont="1" applyFill="1" applyBorder="1" applyAlignment="1" applyProtection="1">
      <alignment horizontal="left" vertical="center" wrapText="1"/>
    </xf>
    <xf numFmtId="0" fontId="0" fillId="0" borderId="16" xfId="0" applyBorder="1" applyAlignment="1" applyProtection="1">
      <alignment horizontal="center" vertical="center"/>
    </xf>
    <xf numFmtId="0" fontId="5" fillId="0" borderId="16" xfId="0" applyFont="1" applyFill="1" applyBorder="1" applyAlignment="1" applyProtection="1">
      <alignment vertical="center" wrapText="1"/>
      <protection locked="0"/>
    </xf>
    <xf numFmtId="0" fontId="5" fillId="0" borderId="16" xfId="0" applyFont="1" applyBorder="1" applyAlignment="1" applyProtection="1">
      <alignment horizontal="center" vertical="center" wrapText="1"/>
      <protection locked="0"/>
    </xf>
    <xf numFmtId="0" fontId="5" fillId="0" borderId="16" xfId="0" applyFont="1" applyBorder="1" applyAlignment="1" applyProtection="1">
      <alignment horizontal="left" vertical="center" wrapText="1"/>
      <protection locked="0"/>
    </xf>
    <xf numFmtId="0" fontId="8" fillId="0" borderId="16" xfId="0" applyFont="1" applyFill="1" applyBorder="1" applyAlignment="1" applyProtection="1">
      <alignment vertical="center" wrapText="1"/>
    </xf>
    <xf numFmtId="0" fontId="8" fillId="0" borderId="22" xfId="0" applyFont="1" applyFill="1" applyBorder="1" applyAlignment="1" applyProtection="1">
      <alignment vertical="center" wrapText="1"/>
    </xf>
    <xf numFmtId="0" fontId="0" fillId="0" borderId="22" xfId="0" applyBorder="1" applyAlignment="1" applyProtection="1">
      <alignment horizontal="center" vertical="center"/>
    </xf>
    <xf numFmtId="0" fontId="8" fillId="0" borderId="22" xfId="0" applyFont="1" applyFill="1" applyBorder="1" applyAlignment="1" applyProtection="1">
      <alignment horizontal="center" vertical="center"/>
    </xf>
    <xf numFmtId="0" fontId="8" fillId="0" borderId="22" xfId="0" applyNumberFormat="1" applyFont="1" applyFill="1" applyBorder="1" applyAlignment="1" applyProtection="1">
      <alignment vertical="center" wrapText="1"/>
    </xf>
    <xf numFmtId="0" fontId="8" fillId="0" borderId="23" xfId="0" applyNumberFormat="1" applyFont="1" applyFill="1" applyBorder="1" applyAlignment="1" applyProtection="1">
      <alignment vertical="center" wrapText="1"/>
    </xf>
    <xf numFmtId="0" fontId="13" fillId="0" borderId="16" xfId="0" applyNumberFormat="1" applyFont="1" applyFill="1" applyBorder="1" applyAlignment="1" applyProtection="1">
      <alignment vertical="center" wrapText="1"/>
    </xf>
    <xf numFmtId="0" fontId="4" fillId="0" borderId="16" xfId="0" applyNumberFormat="1" applyFont="1" applyFill="1" applyBorder="1" applyAlignment="1" applyProtection="1">
      <alignment vertical="center" wrapText="1"/>
    </xf>
    <xf numFmtId="0" fontId="5" fillId="0" borderId="16" xfId="0" applyFont="1" applyBorder="1" applyAlignment="1" applyProtection="1">
      <alignment vertical="center" wrapText="1"/>
    </xf>
    <xf numFmtId="0" fontId="1" fillId="6" borderId="5" xfId="0" applyFont="1" applyFill="1" applyBorder="1" applyAlignment="1" applyProtection="1">
      <alignment vertical="center" wrapText="1"/>
      <protection locked="0"/>
    </xf>
    <xf numFmtId="0" fontId="1" fillId="9" borderId="5" xfId="0" applyFont="1" applyFill="1" applyBorder="1" applyAlignment="1" applyProtection="1">
      <alignment horizontal="center" vertical="center" wrapText="1"/>
      <protection locked="0"/>
    </xf>
    <xf numFmtId="0" fontId="8" fillId="0" borderId="5" xfId="0" applyFont="1" applyBorder="1" applyAlignment="1" applyProtection="1">
      <alignment vertical="center" wrapText="1"/>
      <protection locked="0"/>
    </xf>
    <xf numFmtId="0" fontId="1" fillId="10" borderId="5" xfId="0" applyFont="1" applyFill="1" applyBorder="1" applyAlignment="1" applyProtection="1">
      <alignment horizontal="center" vertical="center" wrapText="1"/>
      <protection locked="0"/>
    </xf>
    <xf numFmtId="0" fontId="35" fillId="0" borderId="16" xfId="0" applyNumberFormat="1" applyFont="1" applyFill="1" applyBorder="1" applyAlignment="1" applyProtection="1">
      <alignment vertical="center" wrapText="1"/>
      <protection locked="0"/>
    </xf>
    <xf numFmtId="0" fontId="26" fillId="2" borderId="16" xfId="0" applyFont="1" applyFill="1" applyBorder="1"/>
    <xf numFmtId="0" fontId="26" fillId="2" borderId="16" xfId="0" applyFont="1" applyFill="1" applyBorder="1" applyAlignment="1">
      <alignment vertical="center" wrapText="1"/>
    </xf>
    <xf numFmtId="0" fontId="35" fillId="2" borderId="16" xfId="0" applyFont="1" applyFill="1" applyBorder="1" applyAlignment="1">
      <alignment vertical="center" wrapText="1"/>
    </xf>
    <xf numFmtId="0" fontId="36" fillId="2" borderId="16" xfId="0" applyFont="1" applyFill="1" applyBorder="1" applyAlignment="1">
      <alignment horizontal="center" vertical="center"/>
    </xf>
    <xf numFmtId="0" fontId="26" fillId="2" borderId="16" xfId="0" applyFont="1" applyFill="1" applyBorder="1" applyAlignment="1">
      <alignment horizontal="left"/>
    </xf>
    <xf numFmtId="0" fontId="36" fillId="2" borderId="16" xfId="0" applyFont="1" applyFill="1" applyBorder="1" applyAlignment="1">
      <alignment horizontal="center"/>
    </xf>
    <xf numFmtId="0" fontId="24" fillId="2" borderId="16" xfId="0" applyFont="1" applyFill="1" applyBorder="1" applyAlignment="1">
      <alignment horizontal="center"/>
    </xf>
    <xf numFmtId="0" fontId="25" fillId="2" borderId="16" xfId="0" applyFont="1" applyFill="1" applyBorder="1" applyAlignment="1">
      <alignment horizontal="center"/>
    </xf>
    <xf numFmtId="0" fontId="25" fillId="2" borderId="16" xfId="0" applyFont="1" applyFill="1" applyBorder="1" applyAlignment="1"/>
    <xf numFmtId="0" fontId="23" fillId="2" borderId="16" xfId="0" applyFont="1" applyFill="1" applyBorder="1"/>
    <xf numFmtId="0" fontId="24" fillId="2" borderId="16" xfId="0" applyFont="1" applyFill="1" applyBorder="1" applyAlignment="1">
      <alignment horizontal="center" vertical="center"/>
    </xf>
    <xf numFmtId="0" fontId="25" fillId="2" borderId="16" xfId="0" applyFont="1" applyFill="1" applyBorder="1" applyAlignment="1">
      <alignment horizontal="center" vertical="center"/>
    </xf>
    <xf numFmtId="0" fontId="24" fillId="2" borderId="19" xfId="0" applyFont="1" applyFill="1" applyBorder="1" applyAlignment="1">
      <alignment horizontal="center" vertical="center" wrapText="1"/>
    </xf>
    <xf numFmtId="0" fontId="24" fillId="2" borderId="15" xfId="0" applyFont="1" applyFill="1" applyBorder="1" applyAlignment="1">
      <alignment horizontal="center" vertical="center" wrapText="1"/>
    </xf>
    <xf numFmtId="0" fontId="24" fillId="2" borderId="4" xfId="0" applyFont="1" applyFill="1" applyBorder="1" applyAlignment="1">
      <alignment horizontal="center" vertical="center" wrapText="1"/>
    </xf>
    <xf numFmtId="0" fontId="35" fillId="0" borderId="0" xfId="0" applyFont="1" applyAlignment="1" applyProtection="1">
      <alignment horizontal="left" vertical="center"/>
      <protection locked="0"/>
    </xf>
    <xf numFmtId="0" fontId="35" fillId="0" borderId="0" xfId="0" applyFont="1" applyAlignment="1" applyProtection="1">
      <alignment vertical="center"/>
      <protection locked="0"/>
    </xf>
    <xf numFmtId="0" fontId="4" fillId="0" borderId="16" xfId="0" applyNumberFormat="1" applyFont="1" applyFill="1" applyBorder="1" applyAlignment="1" applyProtection="1">
      <alignment horizontal="left" vertical="center" wrapText="1"/>
    </xf>
    <xf numFmtId="0" fontId="1" fillId="6" borderId="24" xfId="0" applyFont="1" applyFill="1" applyBorder="1" applyAlignment="1" applyProtection="1">
      <alignment vertical="center" wrapText="1"/>
      <protection locked="0"/>
    </xf>
    <xf numFmtId="0" fontId="9" fillId="0" borderId="16" xfId="0" applyFont="1" applyFill="1" applyBorder="1" applyAlignment="1" applyProtection="1">
      <alignment horizontal="left" vertical="center" wrapText="1"/>
      <protection locked="0"/>
    </xf>
    <xf numFmtId="0" fontId="35" fillId="2" borderId="24" xfId="0" applyFont="1" applyFill="1" applyBorder="1" applyAlignment="1">
      <alignment vertical="center" wrapText="1"/>
    </xf>
    <xf numFmtId="0" fontId="39" fillId="2" borderId="16" xfId="0" applyFont="1" applyFill="1" applyBorder="1" applyAlignment="1">
      <alignment horizontal="center" vertical="center" wrapText="1"/>
    </xf>
    <xf numFmtId="0" fontId="40" fillId="2" borderId="16" xfId="0" applyFont="1" applyFill="1" applyBorder="1" applyAlignment="1">
      <alignment horizontal="center" vertical="center" wrapText="1"/>
    </xf>
    <xf numFmtId="0" fontId="24" fillId="2" borderId="25" xfId="0" applyFont="1" applyFill="1" applyBorder="1" applyAlignment="1">
      <alignment horizontal="center" vertical="center" wrapText="1"/>
    </xf>
    <xf numFmtId="0" fontId="24" fillId="2" borderId="26" xfId="0" applyFont="1" applyFill="1" applyBorder="1" applyAlignment="1">
      <alignment horizontal="center" vertical="center" wrapText="1"/>
    </xf>
    <xf numFmtId="0" fontId="24" fillId="2" borderId="27" xfId="0" applyFont="1" applyFill="1" applyBorder="1" applyAlignment="1">
      <alignment horizontal="center" vertical="center" wrapText="1"/>
    </xf>
    <xf numFmtId="0" fontId="8" fillId="0" borderId="28" xfId="0" applyFont="1" applyFill="1" applyBorder="1" applyAlignment="1" applyProtection="1">
      <alignment horizontal="center" vertical="center"/>
    </xf>
    <xf numFmtId="0" fontId="4" fillId="12" borderId="0" xfId="0" applyFont="1" applyFill="1" applyBorder="1" applyAlignment="1" applyProtection="1">
      <alignment horizontal="center" vertical="center" wrapText="1"/>
      <protection locked="0"/>
    </xf>
    <xf numFmtId="0" fontId="4" fillId="12" borderId="14" xfId="0" applyFont="1" applyFill="1" applyBorder="1" applyAlignment="1" applyProtection="1">
      <alignment horizontal="center" vertical="center" wrapText="1"/>
      <protection locked="0"/>
    </xf>
    <xf numFmtId="0" fontId="4" fillId="12" borderId="0" xfId="0" applyFont="1" applyFill="1" applyAlignment="1" applyProtection="1">
      <alignment horizontal="center" wrapText="1"/>
      <protection locked="0"/>
    </xf>
    <xf numFmtId="0" fontId="5" fillId="12" borderId="0" xfId="0" applyFont="1" applyFill="1" applyProtection="1">
      <protection locked="0"/>
    </xf>
    <xf numFmtId="0" fontId="9" fillId="12" borderId="0" xfId="0" applyFont="1" applyFill="1" applyBorder="1" applyAlignment="1" applyProtection="1">
      <alignment horizontal="center"/>
      <protection locked="0"/>
    </xf>
    <xf numFmtId="0" fontId="14" fillId="12" borderId="0" xfId="0" applyNumberFormat="1" applyFont="1" applyFill="1" applyBorder="1" applyAlignment="1" applyProtection="1">
      <alignment vertical="center" wrapText="1"/>
    </xf>
    <xf numFmtId="0" fontId="10" fillId="12" borderId="0" xfId="0" applyFont="1" applyFill="1" applyAlignment="1" applyProtection="1">
      <alignment horizontal="center" vertical="center"/>
      <protection locked="0"/>
    </xf>
    <xf numFmtId="0" fontId="8" fillId="12" borderId="0" xfId="0" applyFont="1" applyFill="1" applyAlignment="1" applyProtection="1">
      <alignment vertical="center" wrapText="1"/>
      <protection locked="0"/>
    </xf>
    <xf numFmtId="0" fontId="44" fillId="2" borderId="16" xfId="0" applyFont="1" applyFill="1" applyBorder="1" applyAlignment="1">
      <alignment vertical="center" wrapText="1"/>
    </xf>
    <xf numFmtId="0" fontId="5" fillId="0" borderId="43" xfId="0" applyFont="1" applyBorder="1" applyAlignment="1" applyProtection="1">
      <alignment horizontal="center" vertical="center" wrapText="1"/>
      <protection locked="0"/>
    </xf>
    <xf numFmtId="0" fontId="42" fillId="0" borderId="45" xfId="0" applyFont="1" applyBorder="1" applyAlignment="1">
      <alignment horizontal="center" vertical="center" wrapText="1"/>
    </xf>
    <xf numFmtId="0" fontId="42" fillId="0" borderId="10" xfId="0" applyFont="1" applyBorder="1" applyAlignment="1">
      <alignment horizontal="center" vertical="center" wrapText="1"/>
    </xf>
    <xf numFmtId="0" fontId="5" fillId="0" borderId="16" xfId="0" applyFont="1" applyFill="1" applyBorder="1" applyAlignment="1" applyProtection="1">
      <alignment horizontal="left" vertical="center" wrapText="1"/>
      <protection locked="0"/>
    </xf>
    <xf numFmtId="14" fontId="5" fillId="0" borderId="16" xfId="0" applyNumberFormat="1" applyFont="1" applyBorder="1" applyAlignment="1" applyProtection="1">
      <alignment horizontal="center" vertical="center" wrapText="1"/>
      <protection locked="0"/>
    </xf>
    <xf numFmtId="0" fontId="17" fillId="2" borderId="16" xfId="0" applyFont="1" applyFill="1" applyBorder="1"/>
    <xf numFmtId="0" fontId="41" fillId="0" borderId="1" xfId="0" applyFont="1" applyBorder="1" applyAlignment="1">
      <alignment horizontal="center" vertical="center" wrapText="1"/>
    </xf>
    <xf numFmtId="0" fontId="41" fillId="0" borderId="2" xfId="0" applyFont="1" applyBorder="1" applyAlignment="1">
      <alignment horizontal="center" vertical="center" wrapText="1"/>
    </xf>
    <xf numFmtId="0" fontId="37" fillId="12" borderId="10" xfId="0" applyFont="1" applyFill="1" applyBorder="1" applyAlignment="1">
      <alignment horizontal="left" vertical="center" wrapText="1"/>
    </xf>
    <xf numFmtId="0" fontId="43" fillId="12" borderId="10" xfId="0" applyFont="1" applyFill="1" applyBorder="1" applyAlignment="1">
      <alignment horizontal="left" vertical="center" wrapText="1"/>
    </xf>
    <xf numFmtId="0" fontId="26" fillId="2" borderId="15" xfId="0" applyFont="1" applyFill="1" applyBorder="1" applyAlignment="1">
      <alignment horizontal="left" vertical="center" wrapText="1"/>
    </xf>
    <xf numFmtId="0" fontId="26" fillId="2" borderId="16" xfId="0" applyFont="1" applyFill="1" applyBorder="1" applyAlignment="1">
      <alignment horizontal="left" vertical="center" wrapText="1"/>
    </xf>
    <xf numFmtId="0" fontId="26" fillId="2" borderId="21" xfId="0" applyFont="1" applyFill="1" applyBorder="1" applyAlignment="1">
      <alignment horizontal="left" vertical="center" wrapText="1"/>
    </xf>
    <xf numFmtId="0" fontId="26" fillId="2" borderId="4" xfId="0" applyFont="1" applyFill="1" applyBorder="1" applyAlignment="1">
      <alignment horizontal="left" vertical="center" wrapText="1"/>
    </xf>
    <xf numFmtId="0" fontId="26" fillId="2" borderId="5" xfId="0" applyFont="1" applyFill="1" applyBorder="1" applyAlignment="1">
      <alignment horizontal="left" vertical="center" wrapText="1"/>
    </xf>
    <xf numFmtId="0" fontId="26" fillId="2" borderId="6" xfId="0" applyFont="1" applyFill="1" applyBorder="1" applyAlignment="1">
      <alignment horizontal="left" vertical="center" wrapText="1"/>
    </xf>
    <xf numFmtId="0" fontId="26" fillId="2" borderId="13" xfId="0" applyFont="1" applyFill="1" applyBorder="1" applyAlignment="1">
      <alignment horizontal="left" vertical="center" wrapText="1"/>
    </xf>
    <xf numFmtId="0" fontId="26" fillId="2" borderId="30" xfId="0" applyFont="1" applyFill="1" applyBorder="1" applyAlignment="1">
      <alignment horizontal="left" vertical="center" wrapText="1"/>
    </xf>
    <xf numFmtId="0" fontId="26" fillId="2" borderId="19" xfId="0" applyFont="1" applyFill="1" applyBorder="1" applyAlignment="1">
      <alignment horizontal="left" vertical="center" wrapText="1"/>
    </xf>
    <xf numFmtId="0" fontId="26" fillId="2" borderId="22" xfId="0" applyFont="1" applyFill="1" applyBorder="1" applyAlignment="1">
      <alignment horizontal="left" vertical="center" wrapText="1"/>
    </xf>
    <xf numFmtId="0" fontId="26" fillId="2" borderId="23" xfId="0" applyFont="1" applyFill="1" applyBorder="1" applyAlignment="1">
      <alignment horizontal="left" vertical="center" wrapText="1"/>
    </xf>
    <xf numFmtId="0" fontId="30" fillId="2" borderId="0" xfId="0" applyFont="1" applyFill="1" applyAlignment="1">
      <alignment horizontal="center"/>
    </xf>
    <xf numFmtId="0" fontId="18" fillId="2" borderId="0" xfId="0" applyFont="1" applyFill="1" applyAlignment="1">
      <alignment horizontal="left"/>
    </xf>
    <xf numFmtId="0" fontId="1" fillId="2" borderId="0" xfId="0" applyFont="1" applyFill="1" applyAlignment="1">
      <alignment horizontal="left"/>
    </xf>
    <xf numFmtId="0" fontId="20" fillId="2" borderId="0" xfId="0" applyFont="1" applyFill="1" applyAlignment="1">
      <alignment horizontal="left" vertical="center" wrapText="1"/>
    </xf>
    <xf numFmtId="0" fontId="27" fillId="2" borderId="0" xfId="0" applyFont="1" applyFill="1" applyBorder="1" applyAlignment="1">
      <alignment horizontal="center" vertical="center" wrapText="1"/>
    </xf>
    <xf numFmtId="0" fontId="20" fillId="2" borderId="0" xfId="0" applyFont="1" applyFill="1" applyBorder="1" applyAlignment="1">
      <alignment horizontal="left" vertical="center" wrapText="1"/>
    </xf>
    <xf numFmtId="0" fontId="35" fillId="2" borderId="24" xfId="0" applyFont="1" applyFill="1" applyBorder="1" applyAlignment="1">
      <alignment horizontal="left" vertical="center" wrapText="1"/>
    </xf>
    <xf numFmtId="0" fontId="35" fillId="2" borderId="29" xfId="0" applyFont="1" applyFill="1" applyBorder="1" applyAlignment="1">
      <alignment horizontal="left" vertical="center" wrapText="1"/>
    </xf>
    <xf numFmtId="0" fontId="35" fillId="2" borderId="13" xfId="0" applyFont="1" applyFill="1" applyBorder="1" applyAlignment="1">
      <alignment horizontal="left" vertical="center" wrapText="1"/>
    </xf>
    <xf numFmtId="0" fontId="36" fillId="2" borderId="24" xfId="0" applyFont="1" applyFill="1" applyBorder="1" applyAlignment="1">
      <alignment horizontal="center" vertical="center"/>
    </xf>
    <xf numFmtId="0" fontId="36" fillId="2" borderId="13" xfId="0" applyFont="1" applyFill="1" applyBorder="1" applyAlignment="1">
      <alignment horizontal="center" vertical="center"/>
    </xf>
    <xf numFmtId="0" fontId="36" fillId="2" borderId="29" xfId="0" applyFont="1" applyFill="1" applyBorder="1" applyAlignment="1">
      <alignment horizontal="center" vertical="center"/>
    </xf>
    <xf numFmtId="0" fontId="0" fillId="0" borderId="31" xfId="0" applyBorder="1" applyAlignment="1" applyProtection="1">
      <alignment horizontal="left" vertical="center" wrapText="1"/>
    </xf>
    <xf numFmtId="0" fontId="0" fillId="0" borderId="32" xfId="0" applyBorder="1" applyAlignment="1" applyProtection="1">
      <alignment horizontal="left" vertical="center" wrapText="1"/>
    </xf>
    <xf numFmtId="0" fontId="0" fillId="0" borderId="33" xfId="0" applyBorder="1" applyAlignment="1" applyProtection="1">
      <alignment horizontal="left" vertical="center" wrapText="1"/>
    </xf>
    <xf numFmtId="0" fontId="11" fillId="0" borderId="34" xfId="0" applyFont="1" applyBorder="1" applyAlignment="1" applyProtection="1">
      <alignment horizontal="center"/>
    </xf>
    <xf numFmtId="0" fontId="11" fillId="0" borderId="3" xfId="0" applyFont="1" applyBorder="1" applyAlignment="1" applyProtection="1">
      <alignment horizontal="center"/>
    </xf>
    <xf numFmtId="0" fontId="11" fillId="0" borderId="35" xfId="0" applyFont="1" applyBorder="1" applyAlignment="1" applyProtection="1">
      <alignment horizontal="center"/>
    </xf>
    <xf numFmtId="0" fontId="11" fillId="0" borderId="36" xfId="0" applyFont="1" applyBorder="1" applyAlignment="1" applyProtection="1">
      <alignment horizontal="center" vertical="center"/>
    </xf>
    <xf numFmtId="0" fontId="11" fillId="0" borderId="9" xfId="0" applyFont="1" applyBorder="1" applyAlignment="1" applyProtection="1">
      <alignment horizontal="center" vertical="center"/>
    </xf>
    <xf numFmtId="0" fontId="11" fillId="0" borderId="37" xfId="0" applyFont="1" applyBorder="1" applyAlignment="1" applyProtection="1">
      <alignment horizontal="center" vertical="center"/>
    </xf>
    <xf numFmtId="0" fontId="0" fillId="0" borderId="38" xfId="0" applyBorder="1" applyAlignment="1" applyProtection="1">
      <alignment vertical="center"/>
    </xf>
    <xf numFmtId="0" fontId="0" fillId="0" borderId="39" xfId="0" applyBorder="1" applyAlignment="1" applyProtection="1">
      <alignment vertical="center"/>
    </xf>
    <xf numFmtId="0" fontId="10" fillId="0" borderId="25" xfId="0" applyFont="1" applyBorder="1" applyAlignment="1" applyProtection="1">
      <alignment horizontal="left" vertical="center" wrapText="1"/>
    </xf>
    <xf numFmtId="0" fontId="10" fillId="0" borderId="40" xfId="0" applyFont="1" applyBorder="1" applyAlignment="1" applyProtection="1">
      <alignment horizontal="left" vertical="center" wrapText="1"/>
    </xf>
    <xf numFmtId="0" fontId="10" fillId="0" borderId="41" xfId="0" applyFont="1" applyBorder="1" applyAlignment="1" applyProtection="1">
      <alignment horizontal="left" vertical="center" wrapText="1"/>
    </xf>
    <xf numFmtId="0" fontId="0" fillId="0" borderId="26" xfId="0" applyBorder="1" applyAlignment="1" applyProtection="1">
      <alignment horizontal="left" vertical="center" wrapText="1"/>
    </xf>
    <xf numFmtId="0" fontId="0" fillId="0" borderId="42" xfId="0" applyBorder="1" applyAlignment="1" applyProtection="1">
      <alignment horizontal="left" vertical="center" wrapText="1"/>
    </xf>
    <xf numFmtId="0" fontId="0" fillId="0" borderId="43" xfId="0" applyBorder="1" applyAlignment="1" applyProtection="1">
      <alignment horizontal="left" vertical="center" wrapText="1"/>
    </xf>
    <xf numFmtId="0" fontId="4" fillId="8" borderId="19" xfId="0" applyFont="1" applyFill="1" applyBorder="1" applyAlignment="1" applyProtection="1">
      <alignment horizontal="center" vertical="center" wrapText="1"/>
      <protection locked="0"/>
    </xf>
    <xf numFmtId="0" fontId="4" fillId="8" borderId="40" xfId="0" applyFont="1" applyFill="1" applyBorder="1" applyAlignment="1" applyProtection="1">
      <alignment horizontal="center" vertical="center" wrapText="1"/>
      <protection locked="0"/>
    </xf>
    <xf numFmtId="0" fontId="4" fillId="8" borderId="20" xfId="0" applyFont="1" applyFill="1" applyBorder="1" applyAlignment="1" applyProtection="1">
      <alignment horizontal="center" vertical="center" wrapText="1"/>
      <protection locked="0"/>
    </xf>
    <xf numFmtId="0" fontId="4" fillId="8" borderId="15" xfId="0" applyFont="1" applyFill="1" applyBorder="1" applyAlignment="1" applyProtection="1">
      <alignment horizontal="center" vertical="center" wrapText="1"/>
      <protection locked="0"/>
    </xf>
    <xf numFmtId="0" fontId="4" fillId="8" borderId="46" xfId="0" applyFont="1" applyFill="1" applyBorder="1" applyAlignment="1" applyProtection="1">
      <alignment horizontal="center" vertical="center" wrapText="1"/>
      <protection locked="0"/>
    </xf>
    <xf numFmtId="0" fontId="41" fillId="0" borderId="19" xfId="0" applyFont="1" applyBorder="1" applyAlignment="1">
      <alignment horizontal="center" vertical="center" wrapText="1"/>
    </xf>
    <xf numFmtId="0" fontId="41" fillId="0" borderId="23" xfId="0" applyFont="1" applyBorder="1" applyAlignment="1">
      <alignment horizontal="center" vertical="center" wrapText="1"/>
    </xf>
    <xf numFmtId="0" fontId="41" fillId="0" borderId="15" xfId="0" applyFont="1" applyBorder="1" applyAlignment="1">
      <alignment horizontal="center" vertical="center" wrapText="1"/>
    </xf>
    <xf numFmtId="0" fontId="41" fillId="0" borderId="21" xfId="0" applyFont="1" applyBorder="1" applyAlignment="1">
      <alignment horizontal="center" vertical="center" wrapText="1"/>
    </xf>
    <xf numFmtId="0" fontId="41" fillId="0" borderId="4" xfId="0" applyFont="1" applyBorder="1" applyAlignment="1">
      <alignment horizontal="center" vertical="center" wrapText="1"/>
    </xf>
    <xf numFmtId="0" fontId="41" fillId="0" borderId="6" xfId="0" applyFont="1" applyBorder="1" applyAlignment="1">
      <alignment horizontal="center" vertical="center" wrapText="1"/>
    </xf>
    <xf numFmtId="0" fontId="46" fillId="0" borderId="37" xfId="0" applyFont="1" applyBorder="1" applyAlignment="1">
      <alignment horizontal="center" vertical="center" wrapText="1"/>
    </xf>
    <xf numFmtId="0" fontId="46" fillId="0" borderId="38" xfId="0" applyFont="1" applyBorder="1" applyAlignment="1">
      <alignment horizontal="center" vertical="center" wrapText="1"/>
    </xf>
    <xf numFmtId="0" fontId="46" fillId="0" borderId="39" xfId="0" applyFont="1" applyBorder="1" applyAlignment="1">
      <alignment horizontal="center" vertical="center" wrapText="1"/>
    </xf>
    <xf numFmtId="0" fontId="37" fillId="0" borderId="25" xfId="0" applyFont="1" applyBorder="1" applyAlignment="1">
      <alignment horizontal="left" vertical="center" wrapText="1"/>
    </xf>
    <xf numFmtId="0" fontId="43" fillId="0" borderId="40" xfId="0" applyFont="1" applyBorder="1" applyAlignment="1">
      <alignment horizontal="left" vertical="center" wrapText="1"/>
    </xf>
    <xf numFmtId="0" fontId="43" fillId="0" borderId="41" xfId="0" applyFont="1" applyBorder="1" applyAlignment="1">
      <alignment horizontal="left" vertical="center" wrapText="1"/>
    </xf>
    <xf numFmtId="0" fontId="42" fillId="0" borderId="34" xfId="0" applyFont="1" applyBorder="1" applyAlignment="1">
      <alignment horizontal="center" vertical="center" wrapText="1"/>
    </xf>
    <xf numFmtId="0" fontId="42" fillId="0" borderId="3" xfId="0" applyFont="1" applyBorder="1" applyAlignment="1">
      <alignment horizontal="center" vertical="center" wrapText="1"/>
    </xf>
    <xf numFmtId="0" fontId="42" fillId="0" borderId="35" xfId="0" applyFont="1" applyBorder="1" applyAlignment="1">
      <alignment horizontal="center" vertical="center" wrapText="1"/>
    </xf>
    <xf numFmtId="0" fontId="42" fillId="0" borderId="45" xfId="0" applyFont="1" applyBorder="1" applyAlignment="1">
      <alignment horizontal="center" vertical="center" wrapText="1"/>
    </xf>
    <xf numFmtId="0" fontId="42" fillId="0" borderId="10"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 xfId="0" applyFont="1" applyBorder="1" applyAlignment="1">
      <alignment horizontal="center" vertical="center" wrapText="1"/>
    </xf>
    <xf numFmtId="0" fontId="42" fillId="0" borderId="0" xfId="0" applyFont="1" applyBorder="1" applyAlignment="1">
      <alignment horizontal="center" vertical="center" wrapText="1"/>
    </xf>
    <xf numFmtId="0" fontId="42" fillId="0" borderId="2" xfId="0" applyFont="1" applyBorder="1" applyAlignment="1">
      <alignment horizontal="center" vertical="center" wrapText="1"/>
    </xf>
    <xf numFmtId="0" fontId="37" fillId="0" borderId="26" xfId="0" applyFont="1" applyBorder="1" applyAlignment="1">
      <alignment horizontal="left" vertical="center" wrapText="1"/>
    </xf>
    <xf numFmtId="0" fontId="43" fillId="0" borderId="42" xfId="0" applyFont="1" applyBorder="1" applyAlignment="1">
      <alignment horizontal="left" vertical="center" wrapText="1"/>
    </xf>
    <xf numFmtId="0" fontId="43" fillId="0" borderId="43" xfId="0" applyFont="1" applyBorder="1" applyAlignment="1">
      <alignment horizontal="left" vertical="center" wrapText="1"/>
    </xf>
    <xf numFmtId="0" fontId="37" fillId="12" borderId="31" xfId="0" applyFont="1" applyFill="1" applyBorder="1" applyAlignment="1">
      <alignment horizontal="left" vertical="center" wrapText="1"/>
    </xf>
    <xf numFmtId="0" fontId="43" fillId="12" borderId="32" xfId="0" applyFont="1" applyFill="1" applyBorder="1" applyAlignment="1">
      <alignment horizontal="left" vertical="center" wrapText="1"/>
    </xf>
    <xf numFmtId="0" fontId="43" fillId="12" borderId="33" xfId="0" applyFont="1" applyFill="1" applyBorder="1" applyAlignment="1">
      <alignment horizontal="left" vertical="center" wrapText="1"/>
    </xf>
    <xf numFmtId="0" fontId="4" fillId="0" borderId="0" xfId="0" applyFont="1" applyAlignment="1" applyProtection="1">
      <alignment horizontal="center" wrapText="1"/>
      <protection locked="0"/>
    </xf>
    <xf numFmtId="49" fontId="4" fillId="8" borderId="38" xfId="0" applyNumberFormat="1" applyFont="1" applyFill="1" applyBorder="1" applyAlignment="1" applyProtection="1">
      <alignment horizontal="center" vertical="center" wrapText="1"/>
      <protection locked="0"/>
    </xf>
    <xf numFmtId="49" fontId="4" fillId="8" borderId="3" xfId="0" applyNumberFormat="1" applyFont="1" applyFill="1" applyBorder="1" applyAlignment="1" applyProtection="1">
      <alignment horizontal="center" vertical="center" wrapText="1"/>
      <protection locked="0"/>
    </xf>
    <xf numFmtId="0" fontId="4" fillId="8" borderId="22" xfId="0" applyFont="1" applyFill="1" applyBorder="1" applyAlignment="1" applyProtection="1">
      <alignment horizontal="center" vertical="center" wrapText="1"/>
      <protection locked="0"/>
    </xf>
    <xf numFmtId="0" fontId="4" fillId="8" borderId="16" xfId="0" applyFont="1" applyFill="1" applyBorder="1" applyAlignment="1" applyProtection="1">
      <alignment horizontal="center" vertical="center" wrapText="1"/>
      <protection locked="0"/>
    </xf>
    <xf numFmtId="0" fontId="4" fillId="8" borderId="24" xfId="0" applyFont="1" applyFill="1" applyBorder="1" applyAlignment="1" applyProtection="1">
      <alignment horizontal="center" vertical="center" wrapText="1"/>
      <protection locked="0"/>
    </xf>
    <xf numFmtId="0" fontId="4" fillId="8" borderId="34" xfId="0" applyFont="1" applyFill="1" applyBorder="1" applyAlignment="1" applyProtection="1">
      <alignment horizontal="center" vertical="center" wrapText="1"/>
      <protection locked="0"/>
    </xf>
    <xf numFmtId="0" fontId="4" fillId="8" borderId="35" xfId="0"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wrapText="1"/>
      <protection locked="0"/>
    </xf>
    <xf numFmtId="0" fontId="4" fillId="8" borderId="2" xfId="0" applyFont="1" applyFill="1" applyBorder="1" applyAlignment="1" applyProtection="1">
      <alignment horizontal="center" vertical="center" wrapText="1"/>
      <protection locked="0"/>
    </xf>
    <xf numFmtId="0" fontId="4" fillId="11" borderId="34" xfId="0" applyFont="1" applyFill="1" applyBorder="1" applyAlignment="1" applyProtection="1">
      <alignment horizontal="center" vertical="center" wrapText="1"/>
      <protection locked="0"/>
    </xf>
    <xf numFmtId="0" fontId="4" fillId="11" borderId="35" xfId="0" applyFont="1" applyFill="1" applyBorder="1" applyAlignment="1" applyProtection="1">
      <alignment horizontal="center" vertical="center" wrapText="1"/>
      <protection locked="0"/>
    </xf>
    <xf numFmtId="0" fontId="4" fillId="11" borderId="1" xfId="0" applyFont="1" applyFill="1" applyBorder="1" applyAlignment="1" applyProtection="1">
      <alignment horizontal="center" vertical="center" wrapText="1"/>
      <protection locked="0"/>
    </xf>
    <xf numFmtId="0" fontId="4" fillId="11" borderId="2" xfId="0" applyFont="1" applyFill="1" applyBorder="1" applyAlignment="1" applyProtection="1">
      <alignment horizontal="center" vertical="center" wrapText="1"/>
      <protection locked="0"/>
    </xf>
    <xf numFmtId="0" fontId="4" fillId="11" borderId="19" xfId="0" applyFont="1" applyFill="1" applyBorder="1" applyAlignment="1" applyProtection="1">
      <alignment horizontal="center" vertical="center" wrapText="1"/>
      <protection locked="0"/>
    </xf>
    <xf numFmtId="0" fontId="4" fillId="11" borderId="22" xfId="0" applyFont="1" applyFill="1" applyBorder="1" applyAlignment="1" applyProtection="1">
      <alignment horizontal="center" vertical="center" wrapText="1"/>
      <protection locked="0"/>
    </xf>
    <xf numFmtId="0" fontId="4" fillId="11" borderId="15" xfId="0" applyFont="1" applyFill="1" applyBorder="1" applyAlignment="1" applyProtection="1">
      <alignment horizontal="center" vertical="center" wrapText="1"/>
      <protection locked="0"/>
    </xf>
    <xf numFmtId="0" fontId="4" fillId="11" borderId="16" xfId="0" applyFont="1" applyFill="1" applyBorder="1" applyAlignment="1" applyProtection="1">
      <alignment horizontal="center" vertical="center" wrapText="1"/>
      <protection locked="0"/>
    </xf>
    <xf numFmtId="0" fontId="4" fillId="11" borderId="46" xfId="0" applyFont="1" applyFill="1" applyBorder="1" applyAlignment="1" applyProtection="1">
      <alignment horizontal="center" vertical="center" wrapText="1"/>
      <protection locked="0"/>
    </xf>
    <xf numFmtId="0" fontId="4" fillId="11" borderId="24" xfId="0" applyFont="1" applyFill="1" applyBorder="1" applyAlignment="1" applyProtection="1">
      <alignment horizontal="center" vertical="center" wrapText="1"/>
      <protection locked="0"/>
    </xf>
    <xf numFmtId="0" fontId="5" fillId="0" borderId="30" xfId="0" applyFont="1" applyBorder="1" applyAlignment="1" applyProtection="1">
      <alignment horizontal="left" vertical="center" wrapText="1"/>
    </xf>
    <xf numFmtId="0" fontId="5" fillId="0" borderId="21" xfId="0" applyFont="1" applyBorder="1" applyAlignment="1" applyProtection="1">
      <alignment horizontal="left" vertical="center" wrapText="1"/>
    </xf>
    <xf numFmtId="0" fontId="13" fillId="0" borderId="34" xfId="0" applyNumberFormat="1" applyFont="1" applyFill="1" applyBorder="1" applyAlignment="1" applyProtection="1">
      <alignment horizontal="center" vertical="center" wrapText="1"/>
      <protection locked="0"/>
    </xf>
    <xf numFmtId="0" fontId="13" fillId="0" borderId="35" xfId="0" applyNumberFormat="1" applyFont="1" applyFill="1" applyBorder="1" applyAlignment="1" applyProtection="1">
      <alignment horizontal="center" vertical="center" wrapText="1"/>
      <protection locked="0"/>
    </xf>
    <xf numFmtId="0" fontId="13" fillId="0" borderId="45" xfId="0" applyNumberFormat="1" applyFont="1" applyFill="1" applyBorder="1" applyAlignment="1" applyProtection="1">
      <alignment horizontal="center" vertical="center" wrapText="1"/>
      <protection locked="0"/>
    </xf>
    <xf numFmtId="0" fontId="13" fillId="0" borderId="11" xfId="0" applyNumberFormat="1" applyFont="1" applyFill="1" applyBorder="1" applyAlignment="1" applyProtection="1">
      <alignment horizontal="center" vertical="center" wrapText="1"/>
      <protection locked="0"/>
    </xf>
    <xf numFmtId="0" fontId="5" fillId="0" borderId="37" xfId="0" applyFont="1" applyBorder="1" applyAlignment="1" applyProtection="1">
      <alignment horizontal="center" vertical="center"/>
      <protection locked="0"/>
    </xf>
    <xf numFmtId="0" fontId="5" fillId="0" borderId="38"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35"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4" fillId="8" borderId="37" xfId="0" applyFont="1" applyFill="1" applyBorder="1" applyAlignment="1" applyProtection="1">
      <alignment horizontal="center" vertical="center" wrapText="1"/>
      <protection locked="0"/>
    </xf>
    <xf numFmtId="0" fontId="4" fillId="8" borderId="47" xfId="0" applyFont="1" applyFill="1" applyBorder="1" applyAlignment="1" applyProtection="1">
      <alignment horizontal="center" vertical="center" wrapText="1"/>
      <protection locked="0"/>
    </xf>
    <xf numFmtId="0" fontId="4" fillId="8" borderId="29" xfId="0" applyFont="1" applyFill="1" applyBorder="1" applyAlignment="1" applyProtection="1">
      <alignment horizontal="center" vertical="center" wrapText="1"/>
      <protection locked="0"/>
    </xf>
    <xf numFmtId="0" fontId="4" fillId="8" borderId="44" xfId="0" applyFont="1" applyFill="1" applyBorder="1" applyAlignment="1" applyProtection="1">
      <alignment horizontal="center" vertical="center" wrapText="1"/>
      <protection locked="0"/>
    </xf>
    <xf numFmtId="0" fontId="4" fillId="8" borderId="48" xfId="0" applyFont="1" applyFill="1" applyBorder="1" applyAlignment="1" applyProtection="1">
      <alignment horizontal="center" vertical="center" wrapText="1"/>
      <protection locked="0"/>
    </xf>
    <xf numFmtId="0" fontId="4" fillId="8" borderId="49" xfId="0" applyFont="1" applyFill="1" applyBorder="1" applyAlignment="1" applyProtection="1">
      <alignment horizontal="center" vertical="center" wrapText="1"/>
      <protection locked="0"/>
    </xf>
    <xf numFmtId="0" fontId="4" fillId="8" borderId="50" xfId="0" applyFont="1" applyFill="1" applyBorder="1" applyAlignment="1" applyProtection="1">
      <alignment horizontal="center" vertical="center" wrapText="1"/>
      <protection locked="0"/>
    </xf>
    <xf numFmtId="0" fontId="34" fillId="0" borderId="16" xfId="0" applyFont="1" applyFill="1" applyBorder="1" applyAlignment="1" applyProtection="1">
      <alignment horizontal="center" vertical="center" wrapText="1"/>
      <protection locked="0"/>
    </xf>
    <xf numFmtId="0" fontId="13" fillId="0" borderId="16" xfId="0" applyFont="1" applyBorder="1" applyAlignment="1" applyProtection="1">
      <alignment horizontal="center" vertical="center" textRotation="90" wrapText="1"/>
      <protection locked="0"/>
    </xf>
    <xf numFmtId="0" fontId="4" fillId="8" borderId="17" xfId="0" applyFont="1" applyFill="1" applyBorder="1" applyAlignment="1" applyProtection="1">
      <alignment horizontal="center" vertical="center" wrapText="1"/>
      <protection locked="0"/>
    </xf>
    <xf numFmtId="0" fontId="4" fillId="8" borderId="51" xfId="0" applyFont="1" applyFill="1" applyBorder="1" applyAlignment="1" applyProtection="1">
      <alignment horizontal="center" vertical="center" wrapText="1"/>
      <protection locked="0"/>
    </xf>
    <xf numFmtId="0" fontId="41" fillId="0" borderId="49" xfId="0" applyFont="1" applyBorder="1" applyAlignment="1">
      <alignment horizontal="center" vertical="center" wrapText="1"/>
    </xf>
    <xf numFmtId="0" fontId="41" fillId="0" borderId="50" xfId="0" applyFont="1" applyBorder="1" applyAlignment="1">
      <alignment horizontal="center" vertical="center" wrapText="1"/>
    </xf>
    <xf numFmtId="0" fontId="41" fillId="0" borderId="53" xfId="0" applyFont="1" applyBorder="1" applyAlignment="1">
      <alignment horizontal="center" vertical="center" wrapText="1"/>
    </xf>
    <xf numFmtId="0" fontId="45" fillId="0" borderId="37" xfId="0" applyFont="1" applyBorder="1" applyAlignment="1" applyProtection="1">
      <alignment horizontal="center" vertical="center"/>
      <protection locked="0"/>
    </xf>
    <xf numFmtId="0" fontId="45" fillId="0" borderId="38" xfId="0" applyFont="1" applyBorder="1" applyAlignment="1" applyProtection="1">
      <alignment horizontal="center" vertical="center"/>
      <protection locked="0"/>
    </xf>
    <xf numFmtId="0" fontId="45" fillId="0" borderId="39" xfId="0" applyFont="1" applyBorder="1" applyAlignment="1" applyProtection="1">
      <alignment horizontal="center" vertical="center"/>
      <protection locked="0"/>
    </xf>
    <xf numFmtId="0" fontId="38" fillId="0" borderId="37" xfId="0" applyFont="1" applyBorder="1" applyAlignment="1">
      <alignment horizontal="left" vertical="center" wrapText="1"/>
    </xf>
    <xf numFmtId="0" fontId="37" fillId="0" borderId="38" xfId="0" applyFont="1" applyBorder="1" applyAlignment="1">
      <alignment horizontal="left" vertical="center" wrapText="1"/>
    </xf>
    <xf numFmtId="0" fontId="37" fillId="0" borderId="39" xfId="0" applyFont="1" applyBorder="1" applyAlignment="1">
      <alignment horizontal="left" vertical="center" wrapText="1"/>
    </xf>
    <xf numFmtId="0" fontId="37" fillId="0" borderId="37" xfId="0" applyFont="1" applyBorder="1" applyAlignment="1">
      <alignment horizontal="left" vertical="center" wrapText="1"/>
    </xf>
    <xf numFmtId="0" fontId="37" fillId="12" borderId="37" xfId="0" applyFont="1" applyFill="1" applyBorder="1" applyAlignment="1">
      <alignment horizontal="left" vertical="center" wrapText="1"/>
    </xf>
    <xf numFmtId="0" fontId="37" fillId="12" borderId="38" xfId="0" applyFont="1" applyFill="1" applyBorder="1" applyAlignment="1">
      <alignment horizontal="left" vertical="center" wrapText="1"/>
    </xf>
    <xf numFmtId="0" fontId="37" fillId="12" borderId="39" xfId="0" applyFont="1" applyFill="1" applyBorder="1" applyAlignment="1">
      <alignment horizontal="left" vertical="center" wrapText="1"/>
    </xf>
    <xf numFmtId="0" fontId="2" fillId="0" borderId="52" xfId="0" applyFont="1" applyBorder="1" applyAlignment="1" applyProtection="1">
      <alignment horizontal="center" vertical="center" textRotation="90" wrapText="1"/>
    </xf>
    <xf numFmtId="0" fontId="2" fillId="0" borderId="47" xfId="0" applyFont="1" applyBorder="1" applyAlignment="1" applyProtection="1">
      <alignment horizontal="center" vertical="center" textRotation="90" wrapText="1"/>
    </xf>
    <xf numFmtId="0" fontId="2" fillId="0" borderId="12" xfId="0" applyFont="1" applyBorder="1" applyAlignment="1" applyProtection="1">
      <alignment horizontal="center" vertical="center" textRotation="90" wrapText="1"/>
    </xf>
    <xf numFmtId="0" fontId="12" fillId="3" borderId="37" xfId="0" applyFont="1" applyFill="1" applyBorder="1" applyAlignment="1" applyProtection="1">
      <alignment horizontal="center" vertical="center"/>
      <protection locked="0"/>
    </xf>
    <xf numFmtId="0" fontId="0" fillId="3" borderId="38" xfId="0" applyFill="1" applyBorder="1" applyProtection="1">
      <protection locked="0"/>
    </xf>
    <xf numFmtId="0" fontId="0" fillId="3" borderId="39" xfId="0" applyFill="1" applyBorder="1" applyProtection="1">
      <protection locked="0"/>
    </xf>
    <xf numFmtId="0" fontId="1" fillId="8" borderId="22" xfId="0" applyFont="1" applyFill="1" applyBorder="1" applyAlignment="1" applyProtection="1">
      <alignment horizontal="center" vertical="center" wrapText="1"/>
      <protection locked="0"/>
    </xf>
    <xf numFmtId="0" fontId="1" fillId="8" borderId="5" xfId="0" applyFont="1" applyFill="1" applyBorder="1" applyAlignment="1" applyProtection="1">
      <alignment horizontal="center" vertical="center" wrapText="1"/>
      <protection locked="0"/>
    </xf>
    <xf numFmtId="0" fontId="1" fillId="9" borderId="22" xfId="0" applyFont="1" applyFill="1" applyBorder="1" applyAlignment="1" applyProtection="1">
      <alignment horizontal="center" vertical="center" wrapText="1"/>
      <protection locked="0"/>
    </xf>
    <xf numFmtId="0" fontId="0" fillId="0" borderId="22" xfId="0" applyBorder="1" applyProtection="1">
      <protection locked="0"/>
    </xf>
    <xf numFmtId="0" fontId="0" fillId="0" borderId="23" xfId="0" applyBorder="1" applyProtection="1">
      <protection locked="0"/>
    </xf>
    <xf numFmtId="0" fontId="1" fillId="8" borderId="6" xfId="0" applyFont="1" applyFill="1" applyBorder="1" applyAlignment="1" applyProtection="1">
      <alignment horizontal="center" vertical="center" wrapText="1"/>
      <protection locked="0"/>
    </xf>
    <xf numFmtId="0" fontId="1" fillId="6" borderId="22" xfId="0" applyFont="1" applyFill="1" applyBorder="1" applyAlignment="1" applyProtection="1">
      <alignment horizontal="center" vertical="center" wrapText="1"/>
      <protection locked="0"/>
    </xf>
    <xf numFmtId="0" fontId="1" fillId="8" borderId="19" xfId="0" applyFont="1" applyFill="1" applyBorder="1" applyAlignment="1" applyProtection="1">
      <alignment horizontal="center" vertical="center" wrapText="1"/>
      <protection locked="0"/>
    </xf>
    <xf numFmtId="0" fontId="1" fillId="8" borderId="4" xfId="0" applyFont="1" applyFill="1" applyBorder="1" applyAlignment="1" applyProtection="1">
      <alignment horizontal="center" vertical="center" wrapText="1"/>
      <protection locked="0"/>
    </xf>
  </cellXfs>
  <cellStyles count="1">
    <cellStyle name="Normal" xfId="0" builtinId="0"/>
  </cellStyles>
  <dxfs count="20">
    <dxf>
      <fill>
        <patternFill>
          <bgColor rgb="FFFF0000"/>
        </patternFill>
      </fill>
    </dxf>
    <dxf>
      <fill>
        <patternFill>
          <bgColor rgb="FFE6BA00"/>
        </patternFill>
      </fill>
    </dxf>
    <dxf>
      <fill>
        <patternFill>
          <bgColor rgb="FFFF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E6BA00"/>
        </patternFill>
      </fill>
    </dxf>
    <dxf>
      <fill>
        <patternFill>
          <bgColor rgb="FFFFFF00"/>
        </patternFill>
      </fill>
    </dxf>
    <dxf>
      <fill>
        <patternFill>
          <bgColor rgb="FF00FF00"/>
        </patternFill>
      </fill>
    </dxf>
    <dxf>
      <fill>
        <patternFill>
          <bgColor rgb="FFFF0000"/>
        </patternFill>
      </fill>
    </dxf>
    <dxf>
      <fill>
        <patternFill>
          <bgColor rgb="FFE6BA00"/>
        </patternFill>
      </fill>
    </dxf>
    <dxf>
      <fill>
        <patternFill>
          <bgColor rgb="FFFFFF00"/>
        </patternFill>
      </fill>
    </dxf>
    <dxf>
      <fill>
        <patternFill>
          <bgColor rgb="FF00FF00"/>
        </patternFill>
      </fill>
    </dxf>
    <dxf>
      <fill>
        <patternFill>
          <bgColor rgb="FFFF0000"/>
        </patternFill>
      </fill>
    </dxf>
    <dxf>
      <fill>
        <patternFill>
          <bgColor rgb="FFE6BA00"/>
        </patternFill>
      </fill>
    </dxf>
    <dxf>
      <fill>
        <patternFill>
          <bgColor rgb="FFFFFF00"/>
        </patternFill>
      </fill>
    </dxf>
    <dxf>
      <fill>
        <patternFill>
          <bgColor rgb="FF00FF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92178</xdr:colOff>
      <xdr:row>0</xdr:row>
      <xdr:rowOff>153629</xdr:rowOff>
    </xdr:from>
    <xdr:to>
      <xdr:col>1</xdr:col>
      <xdr:colOff>1428750</xdr:colOff>
      <xdr:row>2</xdr:row>
      <xdr:rowOff>76815</xdr:rowOff>
    </xdr:to>
    <xdr:pic>
      <xdr:nvPicPr>
        <xdr:cNvPr id="3" name="2 Imagen"/>
        <xdr:cNvPicPr/>
      </xdr:nvPicPr>
      <xdr:blipFill>
        <a:blip xmlns:r="http://schemas.openxmlformats.org/officeDocument/2006/relationships" r:embed="rId1" cstate="print"/>
        <a:srcRect/>
        <a:stretch>
          <a:fillRect/>
        </a:stretch>
      </xdr:blipFill>
      <xdr:spPr bwMode="auto">
        <a:xfrm>
          <a:off x="92178" y="153629"/>
          <a:ext cx="2289072" cy="875686"/>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47626</xdr:colOff>
      <xdr:row>1</xdr:row>
      <xdr:rowOff>206374</xdr:rowOff>
    </xdr:from>
    <xdr:to>
      <xdr:col>0</xdr:col>
      <xdr:colOff>1936750</xdr:colOff>
      <xdr:row>3</xdr:row>
      <xdr:rowOff>47625</xdr:rowOff>
    </xdr:to>
    <xdr:pic>
      <xdr:nvPicPr>
        <xdr:cNvPr id="3" name="2 Imagen"/>
        <xdr:cNvPicPr/>
      </xdr:nvPicPr>
      <xdr:blipFill>
        <a:blip xmlns:r="http://schemas.openxmlformats.org/officeDocument/2006/relationships" r:embed="rId1" cstate="print"/>
        <a:srcRect/>
        <a:stretch>
          <a:fillRect/>
        </a:stretch>
      </xdr:blipFill>
      <xdr:spPr bwMode="auto">
        <a:xfrm>
          <a:off x="47626" y="206374"/>
          <a:ext cx="1889124" cy="777876"/>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Matriz_de_Desarrollo%20del%20Talento%20Humano%2017-07-13.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MATRIZ%20K12MAPA%20DE%20RIESGO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ONTEXTO ESTRATÉGICO"/>
      <sheetName val="MAPEO"/>
      <sheetName val="MATRIZ MAPA DE RIESGOS"/>
      <sheetName val="CONTROLES"/>
      <sheetName val="SEGUIMIENTO"/>
      <sheetName val="Evaluacion"/>
      <sheetName val="Hoja1"/>
    </sheetNames>
    <sheetDataSet>
      <sheetData sheetId="0"/>
      <sheetData sheetId="1" refreshError="1"/>
      <sheetData sheetId="2" refreshError="1"/>
      <sheetData sheetId="3"/>
      <sheetData sheetId="4" refreshError="1"/>
      <sheetData sheetId="5">
        <row r="1">
          <cell r="A1" t="str">
            <v xml:space="preserve">Evaluacion </v>
          </cell>
        </row>
        <row r="2">
          <cell r="A2">
            <v>1</v>
          </cell>
          <cell r="B2" t="str">
            <v>BAJO</v>
          </cell>
          <cell r="D2" t="str">
            <v>Bajo</v>
          </cell>
          <cell r="E2" t="str">
            <v>* Asumir el riesgo</v>
          </cell>
        </row>
        <row r="3">
          <cell r="A3">
            <v>2</v>
          </cell>
          <cell r="B3" t="str">
            <v>BAJO</v>
          </cell>
          <cell r="D3" t="str">
            <v>Moderado</v>
          </cell>
          <cell r="E3" t="str">
            <v>* Asumir el riesgo
* Reducir el riesgo</v>
          </cell>
        </row>
        <row r="4">
          <cell r="A4">
            <v>3</v>
          </cell>
          <cell r="B4" t="str">
            <v>MODERADO</v>
          </cell>
          <cell r="D4" t="str">
            <v>Alto</v>
          </cell>
          <cell r="E4" t="str">
            <v>* Reducir el riesgo
* Evitar el riesgo
* Compartir o transferir</v>
          </cell>
        </row>
        <row r="5">
          <cell r="A5">
            <v>4</v>
          </cell>
          <cell r="B5" t="str">
            <v>ALTO</v>
          </cell>
          <cell r="D5" t="str">
            <v>Extremo</v>
          </cell>
          <cell r="E5" t="str">
            <v>* Evitar el riesgo
* Reducir el riesgo
* Compartir o transferir</v>
          </cell>
        </row>
        <row r="6">
          <cell r="A6">
            <v>5</v>
          </cell>
          <cell r="B6" t="str">
            <v>ALTO</v>
          </cell>
        </row>
        <row r="7">
          <cell r="A7">
            <v>6</v>
          </cell>
          <cell r="B7" t="str">
            <v>MODERADO</v>
          </cell>
        </row>
        <row r="8">
          <cell r="A8">
            <v>8</v>
          </cell>
          <cell r="B8" t="str">
            <v>ALTO</v>
          </cell>
        </row>
        <row r="9">
          <cell r="A9">
            <v>9</v>
          </cell>
          <cell r="B9" t="str">
            <v>ALTO</v>
          </cell>
          <cell r="D9" t="str">
            <v>SI</v>
          </cell>
          <cell r="E9" t="str">
            <v>Impacto</v>
          </cell>
        </row>
        <row r="10">
          <cell r="A10">
            <v>10</v>
          </cell>
          <cell r="B10" t="str">
            <v>EXTREMO</v>
          </cell>
          <cell r="D10" t="str">
            <v>NO</v>
          </cell>
          <cell r="E10" t="str">
            <v>Probabilidad</v>
          </cell>
        </row>
        <row r="11">
          <cell r="A11">
            <v>12</v>
          </cell>
          <cell r="B11" t="str">
            <v>EXTREMO</v>
          </cell>
          <cell r="E11" t="str">
            <v>Impacto y Probabilidad</v>
          </cell>
        </row>
        <row r="12">
          <cell r="A12">
            <v>15</v>
          </cell>
          <cell r="B12" t="str">
            <v>EXTREMO</v>
          </cell>
        </row>
        <row r="13">
          <cell r="A13">
            <v>16</v>
          </cell>
          <cell r="B13" t="str">
            <v>EXTREMO</v>
          </cell>
        </row>
        <row r="14">
          <cell r="A14">
            <v>20</v>
          </cell>
          <cell r="B14" t="str">
            <v>EXTREMO</v>
          </cell>
        </row>
        <row r="15">
          <cell r="A15">
            <v>25</v>
          </cell>
          <cell r="B15" t="str">
            <v>EXTREMO</v>
          </cell>
        </row>
      </sheetData>
      <sheetData sheetId="6"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MATRIZ K12MAPA DE RIESG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0"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0"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oleObject" Target="../embeddings/oleObject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dimension ref="A1:H43"/>
  <sheetViews>
    <sheetView workbookViewId="0">
      <selection activeCell="B3" sqref="B3:H8"/>
    </sheetView>
  </sheetViews>
  <sheetFormatPr baseColWidth="10" defaultRowHeight="12.75"/>
  <cols>
    <col min="1" max="1" width="0.7109375" style="70" customWidth="1"/>
    <col min="2" max="2" width="22.85546875" style="70" customWidth="1"/>
    <col min="3" max="3" width="5.7109375" style="70" customWidth="1"/>
    <col min="4" max="4" width="23.28515625" style="70" customWidth="1"/>
    <col min="5" max="5" width="1.140625" style="70" customWidth="1"/>
    <col min="6" max="6" width="24" style="70" customWidth="1"/>
    <col min="7" max="7" width="5.7109375" style="70" customWidth="1"/>
    <col min="8" max="8" width="33.7109375" style="70" customWidth="1"/>
    <col min="9" max="16384" width="11.42578125" style="70"/>
  </cols>
  <sheetData>
    <row r="1" spans="2:8" ht="18" customHeight="1"/>
    <row r="2" spans="2:8" ht="16.5">
      <c r="B2" s="170" t="s">
        <v>75</v>
      </c>
      <c r="C2" s="170"/>
      <c r="D2" s="170"/>
      <c r="E2" s="71"/>
    </row>
    <row r="3" spans="2:8" ht="18" customHeight="1">
      <c r="B3" s="172" t="s">
        <v>76</v>
      </c>
      <c r="C3" s="172"/>
      <c r="D3" s="172"/>
      <c r="E3" s="172"/>
      <c r="F3" s="172"/>
      <c r="G3" s="172"/>
      <c r="H3" s="172"/>
    </row>
    <row r="4" spans="2:8" ht="12.75" customHeight="1">
      <c r="B4" s="172"/>
      <c r="C4" s="172"/>
      <c r="D4" s="172"/>
      <c r="E4" s="172"/>
      <c r="F4" s="172"/>
      <c r="G4" s="172"/>
      <c r="H4" s="172"/>
    </row>
    <row r="5" spans="2:8" ht="12.75" customHeight="1">
      <c r="B5" s="172"/>
      <c r="C5" s="172"/>
      <c r="D5" s="172"/>
      <c r="E5" s="172"/>
      <c r="F5" s="172"/>
      <c r="G5" s="172"/>
      <c r="H5" s="172"/>
    </row>
    <row r="6" spans="2:8" ht="12.75" customHeight="1">
      <c r="B6" s="172"/>
      <c r="C6" s="172"/>
      <c r="D6" s="172"/>
      <c r="E6" s="172"/>
      <c r="F6" s="172"/>
      <c r="G6" s="172"/>
      <c r="H6" s="172"/>
    </row>
    <row r="7" spans="2:8" ht="12.75" customHeight="1">
      <c r="B7" s="172"/>
      <c r="C7" s="172"/>
      <c r="D7" s="172"/>
      <c r="E7" s="172"/>
      <c r="F7" s="172"/>
      <c r="G7" s="172"/>
      <c r="H7" s="172"/>
    </row>
    <row r="8" spans="2:8" ht="25.5" customHeight="1">
      <c r="B8" s="172"/>
      <c r="C8" s="172"/>
      <c r="D8" s="172"/>
      <c r="E8" s="172"/>
      <c r="F8" s="172"/>
      <c r="G8" s="172"/>
      <c r="H8" s="172"/>
    </row>
    <row r="9" spans="2:8" ht="37.5" customHeight="1">
      <c r="B9" s="172" t="s">
        <v>77</v>
      </c>
      <c r="C9" s="172"/>
      <c r="D9" s="172"/>
      <c r="E9" s="172"/>
      <c r="F9" s="172"/>
      <c r="G9" s="172"/>
      <c r="H9" s="172"/>
    </row>
    <row r="10" spans="2:8" ht="12.75" customHeight="1">
      <c r="B10" s="87"/>
      <c r="C10" s="87"/>
      <c r="D10" s="87"/>
      <c r="E10" s="87"/>
      <c r="F10" s="87"/>
      <c r="G10" s="87"/>
      <c r="H10" s="87"/>
    </row>
    <row r="11" spans="2:8" ht="18">
      <c r="B11" s="171" t="s">
        <v>78</v>
      </c>
      <c r="C11" s="171"/>
      <c r="D11" s="171"/>
      <c r="E11" s="171"/>
      <c r="F11" s="171"/>
      <c r="G11" s="171"/>
      <c r="H11" s="72"/>
    </row>
    <row r="12" spans="2:8" ht="14.25" customHeight="1"/>
    <row r="13" spans="2:8" s="73" customFormat="1" ht="16.5" thickBot="1">
      <c r="B13" s="74" t="s">
        <v>79</v>
      </c>
      <c r="C13" s="86" t="s">
        <v>125</v>
      </c>
      <c r="D13" s="86"/>
      <c r="E13" s="86"/>
      <c r="F13" s="86"/>
      <c r="G13" s="86"/>
      <c r="H13" s="86"/>
    </row>
    <row r="14" spans="2:8" s="73" customFormat="1" ht="13.5" customHeight="1">
      <c r="B14" s="75"/>
    </row>
    <row r="15" spans="2:8" s="73" customFormat="1" ht="15.75" customHeight="1">
      <c r="D15" s="85"/>
      <c r="E15" s="85"/>
      <c r="F15" s="85"/>
      <c r="G15" s="85"/>
      <c r="H15" s="85"/>
    </row>
    <row r="16" spans="2:8" s="73" customFormat="1" ht="60.75" customHeight="1">
      <c r="B16" s="76" t="s">
        <v>80</v>
      </c>
      <c r="C16" s="174" t="s">
        <v>132</v>
      </c>
      <c r="D16" s="174"/>
      <c r="E16" s="174"/>
      <c r="F16" s="174"/>
      <c r="G16" s="174"/>
      <c r="H16" s="174"/>
    </row>
    <row r="17" spans="1:8" s="73" customFormat="1" ht="6.75" customHeight="1"/>
    <row r="18" spans="1:8" s="73" customFormat="1" ht="14.25">
      <c r="B18" s="118" t="s">
        <v>81</v>
      </c>
      <c r="C18" s="119" t="s">
        <v>82</v>
      </c>
      <c r="D18" s="120" t="s">
        <v>83</v>
      </c>
      <c r="E18" s="121"/>
      <c r="F18" s="122" t="s">
        <v>84</v>
      </c>
      <c r="G18" s="123" t="s">
        <v>85</v>
      </c>
      <c r="H18" s="123" t="s">
        <v>83</v>
      </c>
    </row>
    <row r="19" spans="1:8" s="73" customFormat="1" ht="44.25" customHeight="1">
      <c r="A19" s="77">
        <v>1</v>
      </c>
      <c r="B19" s="175" t="s">
        <v>130</v>
      </c>
      <c r="C19" s="178" t="s">
        <v>128</v>
      </c>
      <c r="D19" s="114" t="s">
        <v>170</v>
      </c>
      <c r="E19" s="112"/>
      <c r="F19" s="113"/>
      <c r="G19" s="115"/>
      <c r="H19" s="111"/>
    </row>
    <row r="20" spans="1:8" s="73" customFormat="1" ht="36.75" customHeight="1">
      <c r="A20" s="77">
        <v>2</v>
      </c>
      <c r="B20" s="176"/>
      <c r="C20" s="180"/>
      <c r="D20" s="114" t="s">
        <v>169</v>
      </c>
      <c r="E20" s="112"/>
      <c r="F20" s="112"/>
      <c r="G20" s="112"/>
    </row>
    <row r="21" spans="1:8" s="73" customFormat="1" ht="41.25" customHeight="1">
      <c r="A21" s="77">
        <v>3</v>
      </c>
      <c r="B21" s="177"/>
      <c r="C21" s="179"/>
      <c r="D21" s="114" t="s">
        <v>171</v>
      </c>
      <c r="E21" s="112"/>
      <c r="F21" s="116"/>
      <c r="G21" s="115"/>
      <c r="H21" s="114"/>
    </row>
    <row r="22" spans="1:8" s="73" customFormat="1" ht="22.5" customHeight="1">
      <c r="A22" s="77">
        <v>4</v>
      </c>
      <c r="B22" s="175" t="s">
        <v>129</v>
      </c>
      <c r="C22" s="178" t="s">
        <v>128</v>
      </c>
      <c r="D22" s="114" t="s">
        <v>172</v>
      </c>
      <c r="E22" s="112"/>
      <c r="F22" s="116"/>
      <c r="G22" s="115"/>
      <c r="H22" s="114"/>
    </row>
    <row r="23" spans="1:8" s="73" customFormat="1" ht="25.5" customHeight="1">
      <c r="A23" s="77">
        <v>5</v>
      </c>
      <c r="B23" s="176"/>
      <c r="C23" s="179"/>
      <c r="D23" s="132" t="s">
        <v>127</v>
      </c>
      <c r="E23" s="112"/>
      <c r="F23" s="116"/>
      <c r="G23" s="117"/>
      <c r="H23" s="114"/>
    </row>
    <row r="24" spans="1:8" s="73" customFormat="1" ht="44.25" customHeight="1">
      <c r="A24" s="77"/>
      <c r="B24" s="177"/>
      <c r="C24" s="134" t="s">
        <v>128</v>
      </c>
      <c r="D24" s="113" t="s">
        <v>126</v>
      </c>
      <c r="E24" s="112"/>
      <c r="F24" s="116"/>
      <c r="G24" s="117"/>
      <c r="H24" s="114"/>
    </row>
    <row r="25" spans="1:8" s="73" customFormat="1" ht="24">
      <c r="A25" s="77"/>
      <c r="B25" s="175" t="s">
        <v>176</v>
      </c>
      <c r="C25" s="133" t="s">
        <v>128</v>
      </c>
      <c r="D25" s="114" t="s">
        <v>173</v>
      </c>
      <c r="E25" s="112"/>
      <c r="F25" s="116"/>
      <c r="G25" s="117"/>
      <c r="H25" s="114"/>
    </row>
    <row r="26" spans="1:8" s="73" customFormat="1" ht="36" customHeight="1">
      <c r="A26" s="77"/>
      <c r="B26" s="176"/>
      <c r="C26" s="115" t="s">
        <v>128</v>
      </c>
      <c r="D26" s="114" t="s">
        <v>174</v>
      </c>
      <c r="E26" s="112"/>
      <c r="F26" s="116"/>
      <c r="G26" s="117"/>
      <c r="H26" s="114"/>
    </row>
    <row r="27" spans="1:8" s="73" customFormat="1" ht="37.5" customHeight="1">
      <c r="B27" s="177"/>
      <c r="C27" s="115" t="s">
        <v>128</v>
      </c>
      <c r="D27" s="114" t="s">
        <v>175</v>
      </c>
      <c r="E27" s="153"/>
      <c r="F27" s="153"/>
      <c r="G27" s="153"/>
      <c r="H27" s="153"/>
    </row>
    <row r="28" spans="1:8" s="73" customFormat="1" ht="25.5" customHeight="1" thickBot="1">
      <c r="B28" s="173" t="s">
        <v>86</v>
      </c>
      <c r="C28" s="173"/>
      <c r="D28" s="173"/>
      <c r="E28" s="78"/>
      <c r="F28" s="173"/>
      <c r="G28" s="173"/>
      <c r="H28" s="173"/>
    </row>
    <row r="29" spans="1:8" s="73" customFormat="1">
      <c r="B29" s="135" t="s">
        <v>111</v>
      </c>
      <c r="C29" s="166" t="str">
        <f>D19</f>
        <v xml:space="preserve">*  Falta disposición de cada área para la realización de las auditorías.
</v>
      </c>
      <c r="D29" s="167"/>
      <c r="E29" s="167"/>
      <c r="F29" s="167"/>
      <c r="G29" s="167"/>
      <c r="H29" s="168"/>
    </row>
    <row r="30" spans="1:8" s="73" customFormat="1">
      <c r="B30" s="136" t="s">
        <v>112</v>
      </c>
      <c r="C30" s="158" t="str">
        <f t="shared" ref="C30:C35" si="0">D20</f>
        <v>*  Alta rotación de la Gerencia Media que impide dar cumplimiento al plan de auditorías.</v>
      </c>
      <c r="D30" s="159"/>
      <c r="E30" s="159"/>
      <c r="F30" s="159"/>
      <c r="G30" s="159"/>
      <c r="H30" s="160"/>
    </row>
    <row r="31" spans="1:8" s="73" customFormat="1">
      <c r="B31" s="136" t="s">
        <v>113</v>
      </c>
      <c r="C31" s="158" t="str">
        <f t="shared" si="0"/>
        <v>*  Falta de auditores internos que apoyen la ejecución del plan de auditorías</v>
      </c>
      <c r="D31" s="159"/>
      <c r="E31" s="159"/>
      <c r="F31" s="159"/>
      <c r="G31" s="159"/>
      <c r="H31" s="160"/>
    </row>
    <row r="32" spans="1:8" s="73" customFormat="1" ht="12.75" customHeight="1">
      <c r="B32" s="136" t="s">
        <v>114</v>
      </c>
      <c r="C32" s="158" t="str">
        <f t="shared" si="0"/>
        <v xml:space="preserve">• Conflictos de Intereses
</v>
      </c>
      <c r="D32" s="159"/>
      <c r="E32" s="159"/>
      <c r="F32" s="159"/>
      <c r="G32" s="159"/>
      <c r="H32" s="160"/>
    </row>
    <row r="33" spans="2:8" s="73" customFormat="1" ht="12.75" customHeight="1">
      <c r="B33" s="136" t="s">
        <v>115</v>
      </c>
      <c r="C33" s="158" t="str">
        <f t="shared" si="0"/>
        <v>• Falta de Ética e Idoneidad por parte del Auditor</v>
      </c>
      <c r="D33" s="159"/>
      <c r="E33" s="159"/>
      <c r="F33" s="159"/>
      <c r="G33" s="159"/>
      <c r="H33" s="160"/>
    </row>
    <row r="34" spans="2:8" s="73" customFormat="1">
      <c r="B34" s="136" t="s">
        <v>116</v>
      </c>
      <c r="C34" s="158" t="str">
        <f t="shared" si="0"/>
        <v>• Injerencias externas al determinar el alcance de la Auditoria</v>
      </c>
      <c r="D34" s="159"/>
      <c r="E34" s="159"/>
      <c r="F34" s="159"/>
      <c r="G34" s="159"/>
      <c r="H34" s="160"/>
    </row>
    <row r="35" spans="2:8" s="73" customFormat="1" ht="13.5" thickBot="1">
      <c r="B35" s="137" t="s">
        <v>117</v>
      </c>
      <c r="C35" s="161" t="str">
        <f t="shared" si="0"/>
        <v xml:space="preserve">• Alto volumen de trabajo
</v>
      </c>
      <c r="D35" s="162"/>
      <c r="E35" s="162"/>
      <c r="F35" s="162"/>
      <c r="G35" s="162"/>
      <c r="H35" s="163"/>
    </row>
    <row r="36" spans="2:8" s="73" customFormat="1">
      <c r="B36" s="124" t="s">
        <v>118</v>
      </c>
      <c r="C36" s="164">
        <f>H19</f>
        <v>0</v>
      </c>
      <c r="D36" s="164"/>
      <c r="E36" s="164"/>
      <c r="F36" s="164"/>
      <c r="G36" s="164"/>
      <c r="H36" s="165"/>
    </row>
    <row r="37" spans="2:8" s="73" customFormat="1">
      <c r="B37" s="125" t="s">
        <v>119</v>
      </c>
      <c r="C37" s="159">
        <v>0</v>
      </c>
      <c r="D37" s="159"/>
      <c r="E37" s="159"/>
      <c r="F37" s="159"/>
      <c r="G37" s="159"/>
      <c r="H37" s="160"/>
    </row>
    <row r="38" spans="2:8" s="73" customFormat="1" ht="13.5" thickBot="1">
      <c r="B38" s="126" t="s">
        <v>120</v>
      </c>
      <c r="C38" s="162">
        <f>H21</f>
        <v>0</v>
      </c>
      <c r="D38" s="162"/>
      <c r="E38" s="162"/>
      <c r="F38" s="162"/>
      <c r="G38" s="162"/>
      <c r="H38" s="163"/>
    </row>
    <row r="39" spans="2:8" s="73" customFormat="1" ht="24.75" customHeight="1">
      <c r="B39" s="79"/>
      <c r="C39" s="80"/>
      <c r="D39" s="80"/>
      <c r="E39" s="80"/>
      <c r="F39" s="80"/>
      <c r="G39" s="80"/>
      <c r="H39" s="80"/>
    </row>
    <row r="40" spans="2:8" s="73" customFormat="1" ht="24.75" customHeight="1">
      <c r="B40" s="79"/>
      <c r="C40" s="80"/>
      <c r="D40" s="80"/>
      <c r="E40" s="80"/>
      <c r="F40" s="80"/>
      <c r="G40" s="80"/>
      <c r="H40" s="80"/>
    </row>
    <row r="41" spans="2:8" s="73" customFormat="1" ht="12" customHeight="1"/>
    <row r="42" spans="2:8" s="81" customFormat="1">
      <c r="B42" s="169" t="s">
        <v>87</v>
      </c>
      <c r="C42" s="169"/>
      <c r="D42" s="169"/>
      <c r="E42" s="169"/>
      <c r="F42" s="169"/>
      <c r="G42" s="169"/>
      <c r="H42" s="169"/>
    </row>
    <row r="43" spans="2:8" s="73" customFormat="1"/>
  </sheetData>
  <mergeCells count="23">
    <mergeCell ref="B2:D2"/>
    <mergeCell ref="B11:G11"/>
    <mergeCell ref="B9:H9"/>
    <mergeCell ref="B3:H8"/>
    <mergeCell ref="B28:D28"/>
    <mergeCell ref="F28:H28"/>
    <mergeCell ref="C16:H16"/>
    <mergeCell ref="B22:B24"/>
    <mergeCell ref="C22:C23"/>
    <mergeCell ref="B19:B21"/>
    <mergeCell ref="C19:C21"/>
    <mergeCell ref="B25:B27"/>
    <mergeCell ref="B42:H42"/>
    <mergeCell ref="C37:H37"/>
    <mergeCell ref="C38:H38"/>
    <mergeCell ref="C33:H33"/>
    <mergeCell ref="C34:H34"/>
    <mergeCell ref="C31:H31"/>
    <mergeCell ref="C35:H35"/>
    <mergeCell ref="C36:H36"/>
    <mergeCell ref="C29:H29"/>
    <mergeCell ref="C30:H30"/>
    <mergeCell ref="C32:H32"/>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dimension ref="B1:H15"/>
  <sheetViews>
    <sheetView workbookViewId="0"/>
  </sheetViews>
  <sheetFormatPr baseColWidth="10" defaultRowHeight="12.75"/>
  <cols>
    <col min="1" max="1" width="2.5703125" style="18" customWidth="1"/>
    <col min="2" max="2" width="17.140625" style="17" bestFit="1" customWidth="1"/>
    <col min="3" max="3" width="2" style="18" hidden="1" customWidth="1"/>
    <col min="4" max="4" width="18.7109375" style="19" bestFit="1" customWidth="1"/>
    <col min="5" max="5" width="10.42578125" style="19" bestFit="1" customWidth="1"/>
    <col min="6" max="6" width="14.42578125" style="19" bestFit="1" customWidth="1"/>
    <col min="7" max="7" width="10.42578125" style="19" bestFit="1" customWidth="1"/>
    <col min="8" max="8" width="18.42578125" style="19" bestFit="1" customWidth="1"/>
    <col min="9" max="16384" width="11.42578125" style="18"/>
  </cols>
  <sheetData>
    <row r="1" spans="2:8" ht="13.5" thickBot="1"/>
    <row r="2" spans="2:8">
      <c r="B2" s="187" t="s">
        <v>40</v>
      </c>
      <c r="C2" s="20"/>
      <c r="D2" s="184" t="s">
        <v>39</v>
      </c>
      <c r="E2" s="185"/>
      <c r="F2" s="185"/>
      <c r="G2" s="185"/>
      <c r="H2" s="186"/>
    </row>
    <row r="3" spans="2:8" ht="13.5" thickBot="1">
      <c r="B3" s="188"/>
      <c r="C3" s="21"/>
      <c r="D3" s="22" t="s">
        <v>48</v>
      </c>
      <c r="E3" s="23" t="s">
        <v>49</v>
      </c>
      <c r="F3" s="23" t="s">
        <v>50</v>
      </c>
      <c r="G3" s="23" t="s">
        <v>51</v>
      </c>
      <c r="H3" s="24" t="s">
        <v>52</v>
      </c>
    </row>
    <row r="4" spans="2:8" hidden="1">
      <c r="B4" s="25"/>
      <c r="C4" s="26"/>
      <c r="D4" s="27">
        <v>1</v>
      </c>
      <c r="E4" s="28">
        <v>2</v>
      </c>
      <c r="F4" s="28">
        <v>3</v>
      </c>
      <c r="G4" s="28">
        <v>4</v>
      </c>
      <c r="H4" s="29">
        <v>5</v>
      </c>
    </row>
    <row r="5" spans="2:8">
      <c r="B5" s="30" t="s">
        <v>53</v>
      </c>
      <c r="C5" s="31">
        <v>1</v>
      </c>
      <c r="D5" s="32">
        <f t="shared" ref="D5:H9" si="0">$C5*D$4</f>
        <v>1</v>
      </c>
      <c r="E5" s="32">
        <f t="shared" si="0"/>
        <v>2</v>
      </c>
      <c r="F5" s="33">
        <f t="shared" si="0"/>
        <v>3</v>
      </c>
      <c r="G5" s="34">
        <f t="shared" si="0"/>
        <v>4</v>
      </c>
      <c r="H5" s="35">
        <f t="shared" si="0"/>
        <v>5</v>
      </c>
    </row>
    <row r="6" spans="2:8">
      <c r="B6" s="36" t="s">
        <v>54</v>
      </c>
      <c r="C6" s="37">
        <v>2</v>
      </c>
      <c r="D6" s="32">
        <f t="shared" si="0"/>
        <v>2</v>
      </c>
      <c r="E6" s="32">
        <f t="shared" si="0"/>
        <v>4</v>
      </c>
      <c r="F6" s="33">
        <f t="shared" si="0"/>
        <v>6</v>
      </c>
      <c r="G6" s="34">
        <f t="shared" si="0"/>
        <v>8</v>
      </c>
      <c r="H6" s="38">
        <f t="shared" si="0"/>
        <v>10</v>
      </c>
    </row>
    <row r="7" spans="2:8">
      <c r="B7" s="36" t="s">
        <v>50</v>
      </c>
      <c r="C7" s="37">
        <v>3</v>
      </c>
      <c r="D7" s="32">
        <f t="shared" si="0"/>
        <v>3</v>
      </c>
      <c r="E7" s="33">
        <f t="shared" si="0"/>
        <v>6</v>
      </c>
      <c r="F7" s="34">
        <f t="shared" si="0"/>
        <v>9</v>
      </c>
      <c r="G7" s="39">
        <f t="shared" si="0"/>
        <v>12</v>
      </c>
      <c r="H7" s="38">
        <f t="shared" si="0"/>
        <v>15</v>
      </c>
    </row>
    <row r="8" spans="2:8">
      <c r="B8" s="36" t="s">
        <v>55</v>
      </c>
      <c r="C8" s="37">
        <v>4</v>
      </c>
      <c r="D8" s="33">
        <f t="shared" si="0"/>
        <v>4</v>
      </c>
      <c r="E8" s="34">
        <f t="shared" si="0"/>
        <v>8</v>
      </c>
      <c r="F8" s="34">
        <f t="shared" si="0"/>
        <v>12</v>
      </c>
      <c r="G8" s="39">
        <f t="shared" si="0"/>
        <v>16</v>
      </c>
      <c r="H8" s="38">
        <f t="shared" si="0"/>
        <v>20</v>
      </c>
    </row>
    <row r="9" spans="2:8" ht="13.5" thickBot="1">
      <c r="B9" s="40" t="s">
        <v>56</v>
      </c>
      <c r="C9" s="41">
        <v>5</v>
      </c>
      <c r="D9" s="42">
        <f t="shared" si="0"/>
        <v>5</v>
      </c>
      <c r="E9" s="42">
        <f t="shared" si="0"/>
        <v>10</v>
      </c>
      <c r="F9" s="43">
        <f t="shared" si="0"/>
        <v>15</v>
      </c>
      <c r="G9" s="43">
        <f t="shared" si="0"/>
        <v>20</v>
      </c>
      <c r="H9" s="44">
        <f t="shared" si="0"/>
        <v>25</v>
      </c>
    </row>
    <row r="10" spans="2:8" ht="13.5" thickBot="1"/>
    <row r="11" spans="2:8" ht="22.5" customHeight="1" thickBot="1">
      <c r="B11" s="189" t="s">
        <v>41</v>
      </c>
      <c r="C11" s="190"/>
      <c r="D11" s="190"/>
      <c r="E11" s="189" t="s">
        <v>61</v>
      </c>
      <c r="F11" s="190"/>
      <c r="G11" s="191"/>
    </row>
    <row r="12" spans="2:8" s="49" customFormat="1" ht="42.75" customHeight="1">
      <c r="B12" s="45"/>
      <c r="C12" s="46"/>
      <c r="D12" s="47" t="s">
        <v>22</v>
      </c>
      <c r="E12" s="192" t="s">
        <v>29</v>
      </c>
      <c r="F12" s="193"/>
      <c r="G12" s="194"/>
      <c r="H12" s="48"/>
    </row>
    <row r="13" spans="2:8" s="49" customFormat="1" ht="42.75" customHeight="1">
      <c r="B13" s="50"/>
      <c r="C13" s="51"/>
      <c r="D13" s="52" t="s">
        <v>15</v>
      </c>
      <c r="E13" s="195" t="s">
        <v>11</v>
      </c>
      <c r="F13" s="196"/>
      <c r="G13" s="197"/>
      <c r="H13" s="48"/>
    </row>
    <row r="14" spans="2:8" s="49" customFormat="1" ht="42.75" customHeight="1">
      <c r="B14" s="53"/>
      <c r="C14" s="51"/>
      <c r="D14" s="52" t="s">
        <v>23</v>
      </c>
      <c r="E14" s="195" t="s">
        <v>10</v>
      </c>
      <c r="F14" s="196"/>
      <c r="G14" s="197"/>
      <c r="H14" s="48"/>
    </row>
    <row r="15" spans="2:8" s="49" customFormat="1" ht="42.75" customHeight="1" thickBot="1">
      <c r="B15" s="54"/>
      <c r="C15" s="55"/>
      <c r="D15" s="56" t="s">
        <v>24</v>
      </c>
      <c r="E15" s="181" t="s">
        <v>9</v>
      </c>
      <c r="F15" s="182"/>
      <c r="G15" s="183"/>
      <c r="H15" s="48"/>
    </row>
  </sheetData>
  <sheetProtection password="CD52" sheet="1" objects="1" scenarios="1"/>
  <mergeCells count="8">
    <mergeCell ref="E15:G15"/>
    <mergeCell ref="D2:H2"/>
    <mergeCell ref="B2:B3"/>
    <mergeCell ref="B11:D11"/>
    <mergeCell ref="E11:G11"/>
    <mergeCell ref="E12:G12"/>
    <mergeCell ref="E13:G13"/>
    <mergeCell ref="E14:G14"/>
  </mergeCells>
  <phoneticPr fontId="15"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sheetPr codeName="Hoja1">
    <pageSetUpPr fitToPage="1"/>
  </sheetPr>
  <dimension ref="A1:AK22"/>
  <sheetViews>
    <sheetView topLeftCell="P1" zoomScale="62" zoomScaleNormal="62" zoomScaleSheetLayoutView="75" workbookViewId="0">
      <selection activeCell="S10" sqref="S10"/>
    </sheetView>
  </sheetViews>
  <sheetFormatPr baseColWidth="10" defaultRowHeight="15.75"/>
  <cols>
    <col min="1" max="1" width="14.28515625" style="59" customWidth="1"/>
    <col min="2" max="2" width="29.28515625" style="57" customWidth="1"/>
    <col min="3" max="3" width="33.5703125" style="60" customWidth="1"/>
    <col min="4" max="4" width="41.7109375" style="60" hidden="1" customWidth="1"/>
    <col min="5" max="5" width="47" style="60" customWidth="1"/>
    <col min="6" max="6" width="13.42578125" style="60" customWidth="1"/>
    <col min="7" max="7" width="17.28515625" style="60" customWidth="1"/>
    <col min="8" max="8" width="47" style="60" customWidth="1"/>
    <col min="9" max="9" width="51.5703125" style="60" customWidth="1"/>
    <col min="10" max="10" width="7.7109375" style="57" customWidth="1"/>
    <col min="11" max="11" width="38.7109375" style="57" customWidth="1"/>
    <col min="12" max="12" width="8.140625" style="57" customWidth="1"/>
    <col min="13" max="13" width="34.85546875" style="59" bestFit="1" customWidth="1"/>
    <col min="14" max="14" width="9.140625" style="8" bestFit="1" customWidth="1"/>
    <col min="15" max="15" width="28.7109375" style="61" customWidth="1"/>
    <col min="16" max="16" width="56.42578125" style="62" customWidth="1"/>
    <col min="17" max="17" width="9.140625" style="8" customWidth="1"/>
    <col min="18" max="18" width="36.5703125" style="57" customWidth="1"/>
    <col min="19" max="19" width="38" style="57" customWidth="1"/>
    <col min="20" max="20" width="48.85546875" style="57" customWidth="1"/>
    <col min="21" max="21" width="36.42578125" style="57" customWidth="1"/>
    <col min="22" max="22" width="31.5703125" style="57" customWidth="1"/>
    <col min="23" max="23" width="32.28515625" style="57" customWidth="1"/>
    <col min="24" max="24" width="28" style="57" hidden="1" customWidth="1"/>
    <col min="25" max="25" width="15.28515625" style="57" customWidth="1"/>
    <col min="26" max="34" width="11.42578125" style="57"/>
    <col min="35" max="35" width="11.42578125" style="57" hidden="1" customWidth="1"/>
    <col min="36" max="36" width="3.85546875" style="64" hidden="1" customWidth="1"/>
    <col min="37" max="37" width="19.140625" style="57" hidden="1" customWidth="1"/>
    <col min="38" max="16384" width="11.42578125" style="57"/>
  </cols>
  <sheetData>
    <row r="1" spans="1:37" ht="35.25" customHeight="1" thickBot="1">
      <c r="A1" s="203"/>
      <c r="B1" s="204"/>
      <c r="C1" s="209" t="s">
        <v>177</v>
      </c>
      <c r="D1" s="210"/>
      <c r="E1" s="210"/>
      <c r="F1" s="210"/>
      <c r="G1" s="210"/>
      <c r="H1" s="210"/>
      <c r="I1" s="210"/>
      <c r="J1" s="210"/>
      <c r="K1" s="210"/>
      <c r="L1" s="210"/>
      <c r="M1" s="210"/>
      <c r="N1" s="210"/>
      <c r="O1" s="210"/>
      <c r="P1" s="210"/>
      <c r="Q1" s="210"/>
      <c r="R1" s="211"/>
      <c r="S1" s="212" t="s">
        <v>179</v>
      </c>
      <c r="T1" s="213"/>
      <c r="U1" s="213"/>
      <c r="V1" s="213"/>
      <c r="W1" s="214"/>
    </row>
    <row r="2" spans="1:37" ht="39.75" customHeight="1">
      <c r="A2" s="205"/>
      <c r="B2" s="206"/>
      <c r="C2" s="215" t="s">
        <v>125</v>
      </c>
      <c r="D2" s="216"/>
      <c r="E2" s="216"/>
      <c r="F2" s="216"/>
      <c r="G2" s="216"/>
      <c r="H2" s="216"/>
      <c r="I2" s="217"/>
      <c r="J2" s="221" t="s">
        <v>178</v>
      </c>
      <c r="K2" s="222"/>
      <c r="L2" s="222"/>
      <c r="M2" s="222"/>
      <c r="N2" s="222"/>
      <c r="O2" s="222"/>
      <c r="P2" s="222"/>
      <c r="Q2" s="222"/>
      <c r="R2" s="223"/>
      <c r="S2" s="224" t="s">
        <v>180</v>
      </c>
      <c r="T2" s="225"/>
      <c r="U2" s="225"/>
      <c r="V2" s="225"/>
      <c r="W2" s="226"/>
    </row>
    <row r="3" spans="1:37" ht="39" customHeight="1" thickBot="1">
      <c r="A3" s="207"/>
      <c r="B3" s="208"/>
      <c r="C3" s="218"/>
      <c r="D3" s="219"/>
      <c r="E3" s="219"/>
      <c r="F3" s="219"/>
      <c r="G3" s="219"/>
      <c r="H3" s="219"/>
      <c r="I3" s="220"/>
      <c r="J3" s="218"/>
      <c r="K3" s="219"/>
      <c r="L3" s="219"/>
      <c r="M3" s="219"/>
      <c r="N3" s="219"/>
      <c r="O3" s="219"/>
      <c r="P3" s="219"/>
      <c r="Q3" s="219"/>
      <c r="R3" s="220"/>
      <c r="S3" s="227" t="s">
        <v>182</v>
      </c>
      <c r="T3" s="228"/>
      <c r="U3" s="228"/>
      <c r="V3" s="228"/>
      <c r="W3" s="229"/>
    </row>
    <row r="4" spans="1:37" ht="48.75" customHeight="1" thickBot="1">
      <c r="A4" s="154"/>
      <c r="B4" s="155"/>
      <c r="C4" s="149"/>
      <c r="D4" s="150"/>
      <c r="E4" s="150"/>
      <c r="F4" s="150"/>
      <c r="G4" s="150"/>
      <c r="H4" s="150"/>
      <c r="I4" s="150"/>
      <c r="J4" s="150"/>
      <c r="K4" s="150"/>
      <c r="L4" s="150"/>
      <c r="M4" s="150"/>
      <c r="N4" s="150"/>
      <c r="O4" s="150"/>
      <c r="P4" s="150"/>
      <c r="Q4" s="150"/>
      <c r="R4" s="150"/>
      <c r="S4" s="156"/>
      <c r="T4" s="157"/>
      <c r="U4" s="157"/>
      <c r="V4" s="157"/>
      <c r="W4" s="157"/>
    </row>
    <row r="5" spans="1:37" ht="16.5" customHeight="1" thickBot="1">
      <c r="A5" s="252" t="str">
        <f>IF(J6=1,"INSIGNIFICANTE",IF(J6=2,"MENOR",IF(J6=3,"MODERADO",IF(J6=4,"MAYOR",IF(J6=5,"CATASTROFICO"," ")))))</f>
        <v xml:space="preserve"> </v>
      </c>
      <c r="B5" s="253"/>
      <c r="C5" s="256" t="s">
        <v>63</v>
      </c>
      <c r="D5" s="257"/>
      <c r="E5" s="257"/>
      <c r="F5" s="257"/>
      <c r="G5" s="257"/>
      <c r="H5" s="257"/>
      <c r="I5" s="257"/>
      <c r="J5" s="257"/>
      <c r="K5" s="257"/>
      <c r="L5" s="257"/>
      <c r="M5" s="257"/>
      <c r="N5" s="257"/>
      <c r="O5" s="257"/>
      <c r="P5" s="257"/>
      <c r="Q5" s="257"/>
      <c r="R5" s="257"/>
      <c r="S5" s="257"/>
      <c r="T5" s="257"/>
      <c r="U5" s="257"/>
      <c r="V5" s="257"/>
      <c r="W5" s="257"/>
      <c r="X5" s="260"/>
      <c r="AJ5" s="65">
        <v>1</v>
      </c>
      <c r="AK5" s="66" t="s">
        <v>66</v>
      </c>
    </row>
    <row r="6" spans="1:37" thickBot="1">
      <c r="A6" s="254"/>
      <c r="B6" s="255"/>
      <c r="C6" s="256" t="s">
        <v>64</v>
      </c>
      <c r="D6" s="257"/>
      <c r="E6" s="257"/>
      <c r="F6" s="257"/>
      <c r="G6" s="257"/>
      <c r="H6" s="257"/>
      <c r="I6" s="257"/>
      <c r="J6" s="257"/>
      <c r="K6" s="257"/>
      <c r="L6" s="257"/>
      <c r="M6" s="257"/>
      <c r="N6" s="257"/>
      <c r="O6" s="257"/>
      <c r="P6" s="257"/>
      <c r="Q6" s="258"/>
      <c r="R6" s="258"/>
      <c r="S6" s="258"/>
      <c r="T6" s="258"/>
      <c r="U6" s="258"/>
      <c r="V6" s="258"/>
      <c r="W6" s="258"/>
      <c r="X6" s="259"/>
      <c r="Y6" s="58"/>
      <c r="AJ6" s="65">
        <v>2</v>
      </c>
      <c r="AK6" s="66" t="s">
        <v>67</v>
      </c>
    </row>
    <row r="7" spans="1:37" ht="16.5" thickBot="1">
      <c r="A7" s="266" t="s">
        <v>33</v>
      </c>
      <c r="B7" s="266" t="s">
        <v>34</v>
      </c>
      <c r="C7" s="261" t="s">
        <v>35</v>
      </c>
      <c r="D7" s="266" t="s">
        <v>70</v>
      </c>
      <c r="E7" s="198" t="s">
        <v>36</v>
      </c>
      <c r="F7" s="199"/>
      <c r="G7" s="200"/>
      <c r="H7" s="90" t="s">
        <v>37</v>
      </c>
      <c r="I7" s="91" t="s">
        <v>38</v>
      </c>
      <c r="J7" s="236" t="s">
        <v>39</v>
      </c>
      <c r="K7" s="237"/>
      <c r="L7" s="236" t="s">
        <v>40</v>
      </c>
      <c r="M7" s="237"/>
      <c r="N7" s="240" t="s">
        <v>41</v>
      </c>
      <c r="O7" s="241"/>
      <c r="P7" s="231" t="s">
        <v>65</v>
      </c>
      <c r="Q7" s="244" t="s">
        <v>42</v>
      </c>
      <c r="R7" s="245"/>
      <c r="S7" s="233" t="s">
        <v>43</v>
      </c>
      <c r="T7" s="233" t="s">
        <v>44</v>
      </c>
      <c r="U7" s="233" t="s">
        <v>45</v>
      </c>
      <c r="V7" s="233" t="s">
        <v>46</v>
      </c>
      <c r="W7" s="234" t="s">
        <v>47</v>
      </c>
      <c r="X7" s="234"/>
      <c r="Y7" s="230"/>
      <c r="AJ7" s="65">
        <v>3</v>
      </c>
      <c r="AK7" s="66" t="s">
        <v>15</v>
      </c>
    </row>
    <row r="8" spans="1:37" ht="16.5" customHeight="1" thickBot="1">
      <c r="A8" s="267"/>
      <c r="B8" s="267"/>
      <c r="C8" s="261"/>
      <c r="D8" s="267"/>
      <c r="E8" s="202" t="s">
        <v>74</v>
      </c>
      <c r="F8" s="235" t="s">
        <v>16</v>
      </c>
      <c r="G8" s="264" t="s">
        <v>17</v>
      </c>
      <c r="H8" s="201" t="s">
        <v>13</v>
      </c>
      <c r="I8" s="270" t="s">
        <v>12</v>
      </c>
      <c r="J8" s="238"/>
      <c r="K8" s="239"/>
      <c r="L8" s="238"/>
      <c r="M8" s="239"/>
      <c r="N8" s="242"/>
      <c r="O8" s="243"/>
      <c r="P8" s="231"/>
      <c r="Q8" s="246"/>
      <c r="R8" s="247"/>
      <c r="S8" s="234"/>
      <c r="T8" s="234"/>
      <c r="U8" s="234"/>
      <c r="V8" s="234"/>
      <c r="W8" s="234"/>
      <c r="X8" s="234"/>
      <c r="Y8" s="230"/>
      <c r="AJ8" s="65">
        <v>4</v>
      </c>
      <c r="AK8" s="66" t="s">
        <v>68</v>
      </c>
    </row>
    <row r="9" spans="1:37" ht="16.5" customHeight="1">
      <c r="A9" s="267"/>
      <c r="B9" s="267"/>
      <c r="C9" s="236"/>
      <c r="D9" s="267"/>
      <c r="E9" s="262"/>
      <c r="F9" s="263"/>
      <c r="G9" s="265"/>
      <c r="H9" s="202"/>
      <c r="I9" s="271"/>
      <c r="J9" s="238"/>
      <c r="K9" s="239"/>
      <c r="L9" s="238"/>
      <c r="M9" s="239"/>
      <c r="N9" s="242"/>
      <c r="O9" s="243"/>
      <c r="P9" s="232"/>
      <c r="Q9" s="248"/>
      <c r="R9" s="249"/>
      <c r="S9" s="235"/>
      <c r="T9" s="235"/>
      <c r="U9" s="235"/>
      <c r="V9" s="235"/>
      <c r="W9" s="234"/>
      <c r="X9" s="234"/>
      <c r="Y9" s="230"/>
      <c r="AJ9" s="65">
        <v>5</v>
      </c>
      <c r="AK9" s="66" t="s">
        <v>69</v>
      </c>
    </row>
    <row r="10" spans="1:37" s="142" customFormat="1" ht="135" customHeight="1">
      <c r="A10" s="269" t="str">
        <f>'CONTEXTO ESTRATÉGICO'!C13</f>
        <v>EVALUACION INDEPENDIENTE</v>
      </c>
      <c r="B10" s="268" t="str">
        <f>'CONTEXTO ESTRATÉGICO'!C16</f>
        <v xml:space="preserve">Ejercer el control sobre la gestión y el cumplimiento de cada una de las actividades que hacen parte  de la entidad, asegurando la eficacia, eficiencia y efectividad en cada uno de sus procesos. </v>
      </c>
      <c r="C10" s="95" t="s">
        <v>109</v>
      </c>
      <c r="D10" s="139"/>
      <c r="E10" s="147" t="s">
        <v>135</v>
      </c>
      <c r="F10" s="147" t="s">
        <v>128</v>
      </c>
      <c r="G10" s="147"/>
      <c r="H10" s="147" t="s">
        <v>133</v>
      </c>
      <c r="I10" s="147" t="s">
        <v>134</v>
      </c>
      <c r="J10" s="88">
        <v>4</v>
      </c>
      <c r="K10" s="104" t="str">
        <f>IF(J10=1,"INSIGNIFICANTE",IF(J10=2,"MENOR",IF(J10=3,"MODERADO",IF(J10=4,"MAYOR",IF(J10=5,"CATASTROFICO"," ")))))</f>
        <v>MAYOR</v>
      </c>
      <c r="L10" s="88">
        <v>1</v>
      </c>
      <c r="M10" s="105" t="str">
        <f>IF(L10=1,"RARO",IF(L10=2,"IMPROBABLE",IF(L10=3,"MODERADO",IF(L10=4,"PROBABLE",IF(L10=5,"CASI CERTEZA"," ")))))</f>
        <v>RARO</v>
      </c>
      <c r="N10" s="89">
        <f>IF(OR(J10=" ",J10=0,L10=" ",L10=0)," ",J10*L10)</f>
        <v>4</v>
      </c>
      <c r="O10" s="129" t="str">
        <f>IF(OR(J10=" ",J10=0,L10=" ",L10=0)," ",IF(AND(J10=1,L10=3),"BAJO",IF(AND(J10=1,L10=4),"MODERADO",IF(AND(J10=2,L10=5),"ALTO",IF(AND(J10=3,L10=4),"ALTO",IF(AND(J10=2,L10=2),"BAJO",VLOOKUP(N10,Evaluacion!A:B,2)))))))</f>
        <v>ALTO</v>
      </c>
      <c r="P10" s="147" t="s">
        <v>137</v>
      </c>
      <c r="Q10" s="105">
        <f>IF(OR(J10=" ",J10=0,L10=" ",L10=0)," ",CONTROLES!M9)</f>
        <v>3</v>
      </c>
      <c r="R10" s="105" t="str">
        <f>IF(OR(J10=" ",J10=0,L10=" ",L10=0)," ",CONTROLES!N9)</f>
        <v>MODERADO</v>
      </c>
      <c r="S10" s="147" t="str">
        <f>IF(OR(R10=" ",R10=0)," ",VLOOKUP(R10,Evaluacion!D:E,2,0))</f>
        <v>* Asumir el riesgo
* Reducir el riesgo</v>
      </c>
      <c r="T10" s="147" t="s">
        <v>136</v>
      </c>
      <c r="U10" s="147" t="s">
        <v>138</v>
      </c>
      <c r="V10" s="147" t="s">
        <v>139</v>
      </c>
      <c r="W10" s="147" t="s">
        <v>140</v>
      </c>
      <c r="X10" s="140"/>
      <c r="Y10" s="141"/>
      <c r="AJ10" s="143"/>
      <c r="AK10" s="144"/>
    </row>
    <row r="11" spans="1:37" ht="120" customHeight="1">
      <c r="A11" s="269"/>
      <c r="B11" s="268"/>
      <c r="C11" s="95" t="s">
        <v>109</v>
      </c>
      <c r="D11" s="131" t="str">
        <f>'CONTEXTO ESTRATÉGICO'!B19</f>
        <v>Fallas en la organización interna del trabajo</v>
      </c>
      <c r="E11" s="147" t="s">
        <v>123</v>
      </c>
      <c r="F11" s="147" t="s">
        <v>128</v>
      </c>
      <c r="G11" s="147"/>
      <c r="H11" s="147" t="s">
        <v>122</v>
      </c>
      <c r="I11" s="147" t="s">
        <v>124</v>
      </c>
      <c r="J11" s="88">
        <v>3</v>
      </c>
      <c r="K11" s="104" t="str">
        <f>IF(J11=1,"INSIGNIFICANTE",IF(J11=2,"MENOR",IF(J11=3,"MODERADO",IF(J11=4,"MAYOR",IF(J11=5,"CATASTROFICO"," ")))))</f>
        <v>MODERADO</v>
      </c>
      <c r="L11" s="88">
        <v>5</v>
      </c>
      <c r="M11" s="105" t="str">
        <f>IF(L11=1,"RARO",IF(L11=2,"IMPROBABLE",IF(L11=3,"MODERADO",IF(L11=4,"PROBABLE",IF(L11=5,"CASI CERTEZA"," ")))))</f>
        <v>CASI CERTEZA</v>
      </c>
      <c r="N11" s="89">
        <f>IF(OR(J11=" ",J11=0,L11=" ",L11=0)," ",J11*L11)</f>
        <v>15</v>
      </c>
      <c r="O11" s="129" t="str">
        <f>IF(OR(J11=" ",J11=0,L11=" ",L11=0)," ",IF(AND(J11=1,L11=3),"BAJO",IF(AND(J11=1,L11=4),"MODERADO",IF(AND(J11=2,L11=5),"ALTO",IF(AND(J11=3,L11=4),"ALTO",IF(AND(J11=2,L11=2),"BAJO",VLOOKUP(N11,Evaluacion!A:B,2)))))))</f>
        <v>EXTREMO</v>
      </c>
      <c r="P11" s="147" t="s">
        <v>141</v>
      </c>
      <c r="Q11" s="105">
        <f>IF(OR(J11=" ",J11=0,L11=" ",L11=0)," ",CONTROLES!M10)</f>
        <v>6</v>
      </c>
      <c r="R11" s="105" t="str">
        <f>IF(OR(J11=" ",J11=0,L11=" ",L11=0)," ",CONTROLES!N10)</f>
        <v>MODERADO</v>
      </c>
      <c r="S11" s="147" t="str">
        <f>IF(OR(R11=" ",R11=0)," ",VLOOKUP(R11,Evaluacion!D:E,2,0))</f>
        <v>* Asumir el riesgo
* Reducir el riesgo</v>
      </c>
      <c r="T11" s="147" t="s">
        <v>142</v>
      </c>
      <c r="U11" s="147" t="s">
        <v>138</v>
      </c>
      <c r="V11" s="147" t="s">
        <v>143</v>
      </c>
      <c r="W11" s="147" t="s">
        <v>144</v>
      </c>
      <c r="X11" s="250"/>
      <c r="Y11" s="58"/>
      <c r="AJ11" s="63"/>
      <c r="AK11" s="127" t="s">
        <v>107</v>
      </c>
    </row>
    <row r="12" spans="1:37" ht="118.5" customHeight="1">
      <c r="A12" s="269"/>
      <c r="B12" s="268"/>
      <c r="C12" s="95" t="s">
        <v>109</v>
      </c>
      <c r="D12" s="131" t="str">
        <f>'CONTEXTO ESTRATÉGICO'!B22</f>
        <v>Conflictos éticos</v>
      </c>
      <c r="E12" s="147" t="s">
        <v>146</v>
      </c>
      <c r="F12" s="147" t="s">
        <v>128</v>
      </c>
      <c r="G12" s="147"/>
      <c r="H12" s="147" t="s">
        <v>145</v>
      </c>
      <c r="I12" s="147" t="s">
        <v>147</v>
      </c>
      <c r="J12" s="88">
        <v>5</v>
      </c>
      <c r="K12" s="104" t="str">
        <f>IF(J12=1,"INSIGNIFICANTE",IF(J12=2,"MENOR",IF(J12=3,"MODERADO",IF(J12=4,"MAYOR",IF(J12=5,"CATASTROFICO"," ")))))</f>
        <v>CATASTROFICO</v>
      </c>
      <c r="L12" s="88">
        <v>1</v>
      </c>
      <c r="M12" s="105" t="str">
        <f>IF(L12=1,"RARO",IF(L12=2,"IMPROBABLE",IF(L12=3,"MODERADO",IF(L12=4,"PROBABLE",IF(L12=5,"CASI CERTEZA"," ")))))</f>
        <v>RARO</v>
      </c>
      <c r="N12" s="89">
        <f t="shared" ref="N12:N13" si="0">IF(OR(J12=" ",J12=0,L12=" ",L12=0)," ",J12*L12)</f>
        <v>5</v>
      </c>
      <c r="O12" s="129" t="str">
        <f>IF(OR(J12=" ",J12=0,L12=" ",L12=0)," ",IF(AND(J12=1,L12=3),"BAJO",IF(AND(J12=1,L12=4),"MODERADO",IF(AND(J12=2,L12=5),"ALTO",IF(AND(J12=3,L12=4),"ALTO",IF(AND(J12=2,L12=2),"BAJO",VLOOKUP(N12,Evaluacion!A:B,2)))))))</f>
        <v>ALTO</v>
      </c>
      <c r="P12" s="147" t="s">
        <v>148</v>
      </c>
      <c r="Q12" s="105">
        <f>IF(OR(J12=" ",J12=0,L12=" ",L12=0)," ",CONTROLES!M11)</f>
        <v>4</v>
      </c>
      <c r="R12" s="105" t="str">
        <f>IF(OR(J12=" ",J12=0,L12=" ",L12=0)," ",CONTROLES!N11)</f>
        <v>ALTO</v>
      </c>
      <c r="S12" s="147" t="str">
        <f>IF(OR(R12=" ",R12=0)," ",VLOOKUP(R12,Evaluacion!D:E,2,0))</f>
        <v>* Reducir el riesgo
* Evitar el riesgo
* Compartir o transferir</v>
      </c>
      <c r="T12" s="147" t="s">
        <v>149</v>
      </c>
      <c r="U12" s="147" t="s">
        <v>150</v>
      </c>
      <c r="V12" s="147" t="s">
        <v>151</v>
      </c>
      <c r="W12" s="147" t="s">
        <v>152</v>
      </c>
      <c r="X12" s="251"/>
      <c r="Y12" s="58"/>
      <c r="AK12" s="128" t="s">
        <v>108</v>
      </c>
    </row>
    <row r="13" spans="1:37" ht="293.25" customHeight="1">
      <c r="A13" s="269"/>
      <c r="B13" s="268"/>
      <c r="C13" s="151" t="s">
        <v>153</v>
      </c>
      <c r="D13" s="131"/>
      <c r="E13" s="147" t="s">
        <v>154</v>
      </c>
      <c r="F13" s="147" t="s">
        <v>128</v>
      </c>
      <c r="G13" s="147"/>
      <c r="H13" s="147" t="s">
        <v>158</v>
      </c>
      <c r="I13" s="147" t="s">
        <v>159</v>
      </c>
      <c r="J13" s="88">
        <v>5</v>
      </c>
      <c r="K13" s="104" t="str">
        <f t="shared" ref="K13:K14" si="1">IF(J13=1,"INSIGNIFICANTE",IF(J13=2,"MENOR",IF(J13=3,"MODERADO",IF(J13=4,"MAYOR",IF(J13=5,"CATASTROFICO"," ")))))</f>
        <v>CATASTROFICO</v>
      </c>
      <c r="L13" s="88">
        <v>3</v>
      </c>
      <c r="M13" s="105" t="str">
        <f t="shared" ref="M13:M14" si="2">IF(L13=1,"RARO",IF(L13=2,"IMPROBABLE",IF(L13=3,"MODERADO",IF(L13=4,"PROBABLE",IF(L13=5,"CASI CERTEZA"," ")))))</f>
        <v>MODERADO</v>
      </c>
      <c r="N13" s="89">
        <f t="shared" si="0"/>
        <v>15</v>
      </c>
      <c r="O13" s="129" t="str">
        <f>IF(OR(J13=" ",J13=0,L13=" ",L13=0)," ",IF(AND(J13=1,L13=3),"BAJO",IF(AND(J13=1,L13=4),"MODERADO",IF(AND(J13=2,L13=5),"ALTO",IF(AND(J13=3,L13=4),"ALTO",IF(AND(J13=2,L13=2),"BAJO",VLOOKUP(N13,[1]Evaluacion!A:B,2)))))))</f>
        <v>EXTREMO</v>
      </c>
      <c r="P13" s="147" t="s">
        <v>165</v>
      </c>
      <c r="Q13" s="105">
        <f>IF(OR(J13=" ",J13=0,L13=" ",L13=0)," ",CONTROLES!M12)</f>
        <v>15</v>
      </c>
      <c r="R13" s="105" t="str">
        <f>IF(OR(J13=" ",J13=0,L13=" ",L13=0)," ",CONTROLES!N12)</f>
        <v>EXTREMO</v>
      </c>
      <c r="S13" s="147" t="str">
        <f>IF(OR(R13=" ",R13=0)," ",VLOOKUP(R13,[1]Evaluacion!D:E,2,0))</f>
        <v>* Evitar el riesgo
* Reducir el riesgo
* Compartir o transferir</v>
      </c>
      <c r="T13" s="147" t="s">
        <v>160</v>
      </c>
      <c r="U13" s="147" t="s">
        <v>161</v>
      </c>
      <c r="V13" s="147" t="s">
        <v>162</v>
      </c>
      <c r="W13" s="147" t="s">
        <v>163</v>
      </c>
      <c r="X13" s="84"/>
      <c r="Y13" s="58"/>
      <c r="AK13" s="128" t="s">
        <v>121</v>
      </c>
    </row>
    <row r="14" spans="1:37" ht="240.75" customHeight="1">
      <c r="A14" s="269"/>
      <c r="B14" s="268"/>
      <c r="C14" s="151" t="s">
        <v>153</v>
      </c>
      <c r="D14" s="131"/>
      <c r="E14" s="147" t="s">
        <v>155</v>
      </c>
      <c r="F14" s="147" t="s">
        <v>128</v>
      </c>
      <c r="G14" s="147"/>
      <c r="H14" s="147" t="s">
        <v>156</v>
      </c>
      <c r="I14" s="147" t="s">
        <v>157</v>
      </c>
      <c r="J14" s="88">
        <v>5</v>
      </c>
      <c r="K14" s="67" t="str">
        <f t="shared" si="1"/>
        <v>CATASTROFICO</v>
      </c>
      <c r="L14" s="88">
        <v>3</v>
      </c>
      <c r="M14" s="68" t="str">
        <f t="shared" si="2"/>
        <v>MODERADO</v>
      </c>
      <c r="N14" s="89">
        <f>IF(OR(J14=" ",J14=0,L14=" ",L14=0)," ",J14*L14)</f>
        <v>15</v>
      </c>
      <c r="O14" s="129" t="str">
        <f>IF(OR(J14=" ",J14=0,L14=" ",L14=0)," ",IF(AND(J14=1,L14=3),"BAJO",IF(AND(J14=1,L14=4),"MODERADO",IF(AND(J14=2,L14=5),"ALTO",IF(AND(J14=3,L14=4),"ALTO",IF(AND(J14=2,L14=2),"BAJO",VLOOKUP(N14,[1]Evaluacion!A:B,2)))))))</f>
        <v>EXTREMO</v>
      </c>
      <c r="P14" s="147" t="s">
        <v>166</v>
      </c>
      <c r="Q14" s="105">
        <f>IF(OR(J14=" ",J14=0,L14=" ",L14=0)," ",CONTROLES!M13)</f>
        <v>15</v>
      </c>
      <c r="R14" s="105" t="str">
        <f>IF(OR(J14=" ",J14=0,L14=" ",L14=0)," ",CONTROLES!N13)</f>
        <v>EXTREMO</v>
      </c>
      <c r="S14" s="106" t="str">
        <f>IF(OR(R14=" ",R14=0)," ",VLOOKUP(R14,[1]Evaluacion!D:E,2,0))</f>
        <v>* Evitar el riesgo
* Reducir el riesgo
* Compartir o transferir</v>
      </c>
      <c r="T14" s="97" t="s">
        <v>164</v>
      </c>
      <c r="U14" s="152">
        <v>41639</v>
      </c>
      <c r="V14" s="96" t="s">
        <v>167</v>
      </c>
      <c r="W14" s="96" t="s">
        <v>168</v>
      </c>
      <c r="X14" s="148" t="s">
        <v>110</v>
      </c>
      <c r="Y14" s="58"/>
      <c r="AK14" s="128" t="s">
        <v>153</v>
      </c>
    </row>
    <row r="17" spans="3:9" ht="52.5">
      <c r="C17" s="69" t="s">
        <v>14</v>
      </c>
      <c r="D17" s="69" t="s">
        <v>2</v>
      </c>
      <c r="E17" s="69" t="s">
        <v>92</v>
      </c>
      <c r="F17" s="69"/>
      <c r="G17" s="69" t="s">
        <v>18</v>
      </c>
      <c r="H17" s="69" t="s">
        <v>1</v>
      </c>
      <c r="I17" s="69" t="s">
        <v>92</v>
      </c>
    </row>
    <row r="18" spans="3:9" ht="60">
      <c r="C18" s="82">
        <v>1</v>
      </c>
      <c r="D18" s="83" t="s">
        <v>88</v>
      </c>
      <c r="E18" s="83" t="s">
        <v>89</v>
      </c>
      <c r="F18" s="83"/>
      <c r="G18" s="83" t="s">
        <v>90</v>
      </c>
      <c r="H18" s="83" t="s">
        <v>66</v>
      </c>
      <c r="I18" s="83" t="s">
        <v>91</v>
      </c>
    </row>
    <row r="19" spans="3:9" ht="60">
      <c r="C19" s="82">
        <v>2</v>
      </c>
      <c r="D19" s="83" t="s">
        <v>72</v>
      </c>
      <c r="E19" s="83" t="s">
        <v>93</v>
      </c>
      <c r="F19" s="83"/>
      <c r="G19" s="83" t="s">
        <v>94</v>
      </c>
      <c r="H19" s="83" t="s">
        <v>67</v>
      </c>
      <c r="I19" s="83" t="s">
        <v>95</v>
      </c>
    </row>
    <row r="20" spans="3:9" ht="60">
      <c r="C20" s="82">
        <v>3</v>
      </c>
      <c r="D20" s="83" t="s">
        <v>96</v>
      </c>
      <c r="E20" s="83" t="s">
        <v>97</v>
      </c>
      <c r="F20" s="83"/>
      <c r="G20" s="83" t="s">
        <v>98</v>
      </c>
      <c r="H20" s="83" t="s">
        <v>15</v>
      </c>
      <c r="I20" s="83" t="s">
        <v>99</v>
      </c>
    </row>
    <row r="21" spans="3:9" ht="45">
      <c r="C21" s="82">
        <v>4</v>
      </c>
      <c r="D21" s="83" t="s">
        <v>73</v>
      </c>
      <c r="E21" s="83" t="s">
        <v>101</v>
      </c>
      <c r="F21" s="83"/>
      <c r="G21" s="83" t="s">
        <v>102</v>
      </c>
      <c r="H21" s="83" t="s">
        <v>68</v>
      </c>
      <c r="I21" s="83" t="s">
        <v>103</v>
      </c>
    </row>
    <row r="22" spans="3:9" ht="45">
      <c r="C22" s="82">
        <v>5</v>
      </c>
      <c r="D22" s="83" t="s">
        <v>100</v>
      </c>
      <c r="E22" s="83" t="s">
        <v>104</v>
      </c>
      <c r="F22" s="83"/>
      <c r="G22" s="83" t="s">
        <v>105</v>
      </c>
      <c r="H22" s="83" t="s">
        <v>71</v>
      </c>
      <c r="I22" s="83" t="s">
        <v>106</v>
      </c>
    </row>
  </sheetData>
  <sheetProtection password="CC32" sheet="1" objects="1" scenarios="1" selectLockedCells="1" selectUnlockedCells="1"/>
  <mergeCells count="34">
    <mergeCell ref="X11:X12"/>
    <mergeCell ref="A5:B6"/>
    <mergeCell ref="C6:X6"/>
    <mergeCell ref="C5:X5"/>
    <mergeCell ref="C7:C9"/>
    <mergeCell ref="E8:E9"/>
    <mergeCell ref="F8:F9"/>
    <mergeCell ref="G8:G9"/>
    <mergeCell ref="U7:U9"/>
    <mergeCell ref="A7:A9"/>
    <mergeCell ref="W7:X9"/>
    <mergeCell ref="B7:B9"/>
    <mergeCell ref="D7:D9"/>
    <mergeCell ref="B10:B14"/>
    <mergeCell ref="A10:A14"/>
    <mergeCell ref="I8:I9"/>
    <mergeCell ref="Y7:Y9"/>
    <mergeCell ref="P7:P9"/>
    <mergeCell ref="S7:S9"/>
    <mergeCell ref="J7:K9"/>
    <mergeCell ref="L7:M9"/>
    <mergeCell ref="N7:O9"/>
    <mergeCell ref="Q7:R9"/>
    <mergeCell ref="T7:T9"/>
    <mergeCell ref="V7:V9"/>
    <mergeCell ref="E7:G7"/>
    <mergeCell ref="H8:H9"/>
    <mergeCell ref="A1:B3"/>
    <mergeCell ref="C1:R1"/>
    <mergeCell ref="S1:W1"/>
    <mergeCell ref="C2:I3"/>
    <mergeCell ref="J2:R3"/>
    <mergeCell ref="S2:W2"/>
    <mergeCell ref="S3:W3"/>
  </mergeCells>
  <phoneticPr fontId="0" type="noConversion"/>
  <conditionalFormatting sqref="O10:O65477 R10:R14">
    <cfRule type="cellIs" dxfId="19" priority="54" stopIfTrue="1" operator="equal">
      <formula>"BAJO"</formula>
    </cfRule>
    <cfRule type="cellIs" dxfId="18" priority="55" stopIfTrue="1" operator="equal">
      <formula>"MODERADO"</formula>
    </cfRule>
    <cfRule type="cellIs" dxfId="17" priority="56" stopIfTrue="1" operator="equal">
      <formula>"ALTO"</formula>
    </cfRule>
    <cfRule type="cellIs" dxfId="16" priority="57" stopIfTrue="1" operator="equal">
      <formula>"EXTREMO"</formula>
    </cfRule>
  </conditionalFormatting>
  <conditionalFormatting sqref="N10:N14">
    <cfRule type="expression" dxfId="15" priority="41" stopIfTrue="1">
      <formula>$O10="BAJO"</formula>
    </cfRule>
    <cfRule type="expression" dxfId="14" priority="42" stopIfTrue="1">
      <formula>$O10="MODERADO"</formula>
    </cfRule>
    <cfRule type="expression" dxfId="13" priority="43" stopIfTrue="1">
      <formula>$O10="ALTO"</formula>
    </cfRule>
    <cfRule type="expression" dxfId="12" priority="44" stopIfTrue="1">
      <formula>$O10="EXTREMO"</formula>
    </cfRule>
  </conditionalFormatting>
  <conditionalFormatting sqref="Q10:Q14">
    <cfRule type="expression" dxfId="11" priority="37" stopIfTrue="1">
      <formula>$R10="BAJO"</formula>
    </cfRule>
    <cfRule type="expression" dxfId="10" priority="38" stopIfTrue="1">
      <formula>$R10="MODERADO"</formula>
    </cfRule>
    <cfRule type="expression" dxfId="9" priority="39" stopIfTrue="1">
      <formula>$R10="ALTO"</formula>
    </cfRule>
    <cfRule type="expression" dxfId="8" priority="40" stopIfTrue="1">
      <formula>$R10="EXTREMO"</formula>
    </cfRule>
  </conditionalFormatting>
  <dataValidations count="3">
    <dataValidation type="list" allowBlank="1" showInputMessage="1" showErrorMessage="1" sqref="C13:C14">
      <formula1>$AK$10:$AK$12</formula1>
    </dataValidation>
    <dataValidation type="list" allowBlank="1" showInputMessage="1" showErrorMessage="1" error="Seleccione un dato de la lista" promptTitle="CALIFICACION" sqref="J10:J14 L10:L14">
      <formula1>$AJ$5:$AJ$9</formula1>
    </dataValidation>
    <dataValidation type="list" allowBlank="1" showInputMessage="1" showErrorMessage="1" sqref="C10:C12">
      <formula1>$AK$11:$AK$12</formula1>
    </dataValidation>
  </dataValidations>
  <printOptions horizontalCentered="1" verticalCentered="1"/>
  <pageMargins left="1.1811023622047245" right="0.39370078740157483" top="0.39370078740157483" bottom="0.39370078740157483" header="0" footer="0"/>
  <pageSetup paperSize="5" scale="23" fitToHeight="0" orientation="landscape" r:id="rId1"/>
  <headerFooter alignWithMargins="0">
    <oddFooter>&amp;L&amp;8FO-016
 V-02&amp;R&amp;8Página &amp;P de &amp;N</oddFooter>
  </headerFooter>
  <drawing r:id="rId2"/>
  <legacyDrawing r:id="rId3"/>
  <oleObjects>
    <oleObject progId="PBrush" shapeId="1025" r:id="rId4"/>
  </oleObjects>
</worksheet>
</file>

<file path=xl/worksheets/sheet4.xml><?xml version="1.0" encoding="utf-8"?>
<worksheet xmlns="http://schemas.openxmlformats.org/spreadsheetml/2006/main" xmlns:r="http://schemas.openxmlformats.org/officeDocument/2006/relationships">
  <dimension ref="A1:O13"/>
  <sheetViews>
    <sheetView tabSelected="1" topLeftCell="A2" zoomScale="60" zoomScaleNormal="60" workbookViewId="0">
      <pane xSplit="3" ySplit="7" topLeftCell="D9" activePane="bottomRight" state="frozen"/>
      <selection activeCell="A2" sqref="A2"/>
      <selection pane="topRight" activeCell="D2" sqref="D2"/>
      <selection pane="bottomLeft" activeCell="A7" sqref="A7"/>
      <selection pane="bottomRight" activeCell="I10" sqref="I10"/>
    </sheetView>
  </sheetViews>
  <sheetFormatPr baseColWidth="10" defaultRowHeight="18"/>
  <cols>
    <col min="1" max="1" width="30.85546875" style="1" customWidth="1"/>
    <col min="2" max="2" width="47" style="1" customWidth="1"/>
    <col min="3" max="3" width="51.140625" style="1" customWidth="1"/>
    <col min="4" max="4" width="15.42578125" style="10" customWidth="1"/>
    <col min="5" max="5" width="16.140625" style="10" customWidth="1"/>
    <col min="6" max="6" width="11.140625" style="10" customWidth="1"/>
    <col min="7" max="7" width="14.42578125" style="10" customWidth="1"/>
    <col min="8" max="8" width="20" style="10" customWidth="1"/>
    <col min="9" max="9" width="29.7109375" style="10" bestFit="1" customWidth="1"/>
    <col min="10" max="10" width="16.28515625" style="1" hidden="1" customWidth="1"/>
    <col min="11" max="11" width="11.7109375" style="1" hidden="1" customWidth="1"/>
    <col min="12" max="12" width="18.28515625" style="1" hidden="1" customWidth="1"/>
    <col min="13" max="13" width="8.140625" style="1" customWidth="1"/>
    <col min="14" max="14" width="27" style="1" customWidth="1"/>
    <col min="15" max="15" width="11.42578125" style="2"/>
    <col min="16" max="16384" width="11.42578125" style="1"/>
  </cols>
  <sheetData>
    <row r="1" spans="1:15" ht="18" hidden="1" customHeight="1">
      <c r="B1" s="1" t="s">
        <v>20</v>
      </c>
      <c r="C1" s="1" t="s">
        <v>21</v>
      </c>
      <c r="D1" s="1" t="s">
        <v>32</v>
      </c>
      <c r="F1" s="10" t="s">
        <v>8</v>
      </c>
      <c r="G1" s="10" t="s">
        <v>25</v>
      </c>
    </row>
    <row r="2" spans="1:15" ht="34.5" customHeight="1" thickBot="1">
      <c r="A2" s="272"/>
      <c r="B2" s="275" t="s">
        <v>177</v>
      </c>
      <c r="C2" s="276"/>
      <c r="D2" s="276"/>
      <c r="E2" s="276"/>
      <c r="F2" s="276"/>
      <c r="G2" s="276"/>
      <c r="H2" s="276"/>
      <c r="I2" s="277"/>
      <c r="J2" s="278" t="s">
        <v>181</v>
      </c>
      <c r="K2" s="279"/>
      <c r="L2" s="279"/>
      <c r="M2" s="279"/>
      <c r="N2" s="280"/>
    </row>
    <row r="3" spans="1:15" ht="39" customHeight="1" thickBot="1">
      <c r="A3" s="273"/>
      <c r="B3" s="215" t="s">
        <v>125</v>
      </c>
      <c r="C3" s="217"/>
      <c r="D3" s="216" t="s">
        <v>131</v>
      </c>
      <c r="E3" s="216"/>
      <c r="F3" s="216"/>
      <c r="G3" s="216"/>
      <c r="H3" s="216"/>
      <c r="I3" s="217"/>
      <c r="J3" s="281" t="s">
        <v>180</v>
      </c>
      <c r="K3" s="279"/>
      <c r="L3" s="279"/>
      <c r="M3" s="279"/>
      <c r="N3" s="280"/>
    </row>
    <row r="4" spans="1:15" ht="32.25" customHeight="1" thickBot="1">
      <c r="A4" s="274"/>
      <c r="B4" s="218"/>
      <c r="C4" s="220"/>
      <c r="D4" s="219"/>
      <c r="E4" s="219"/>
      <c r="F4" s="219"/>
      <c r="G4" s="219"/>
      <c r="H4" s="219"/>
      <c r="I4" s="220"/>
      <c r="J4" s="282" t="s">
        <v>183</v>
      </c>
      <c r="K4" s="283"/>
      <c r="L4" s="283"/>
      <c r="M4" s="283"/>
      <c r="N4" s="284"/>
    </row>
    <row r="5" spans="1:15" ht="40.5" customHeight="1" thickBot="1">
      <c r="A5" s="288" t="s">
        <v>62</v>
      </c>
      <c r="B5" s="289"/>
      <c r="C5" s="289"/>
      <c r="D5" s="289"/>
      <c r="E5" s="289"/>
      <c r="F5" s="289"/>
      <c r="G5" s="289"/>
      <c r="H5" s="289"/>
      <c r="I5" s="289"/>
      <c r="J5" s="289"/>
      <c r="K5" s="289"/>
      <c r="L5" s="289"/>
      <c r="M5" s="289"/>
      <c r="N5" s="290"/>
    </row>
    <row r="6" spans="1:15" ht="7.5" customHeight="1" thickBot="1">
      <c r="A6" s="14"/>
      <c r="B6" s="4"/>
      <c r="C6" s="4"/>
      <c r="D6" s="15"/>
      <c r="E6" s="15"/>
      <c r="F6" s="15"/>
      <c r="G6" s="15"/>
      <c r="H6" s="15"/>
      <c r="I6" s="15"/>
      <c r="J6" s="4"/>
      <c r="K6" s="4"/>
      <c r="L6" s="4"/>
      <c r="M6" s="4"/>
      <c r="N6" s="16"/>
    </row>
    <row r="7" spans="1:15" s="11" customFormat="1" ht="21.75" customHeight="1">
      <c r="A7" s="298" t="s">
        <v>0</v>
      </c>
      <c r="B7" s="291" t="s">
        <v>57</v>
      </c>
      <c r="C7" s="291" t="s">
        <v>58</v>
      </c>
      <c r="D7" s="297" t="s">
        <v>59</v>
      </c>
      <c r="E7" s="297"/>
      <c r="F7" s="293" t="s">
        <v>60</v>
      </c>
      <c r="G7" s="294"/>
      <c r="H7" s="294"/>
      <c r="I7" s="294"/>
      <c r="J7" s="294"/>
      <c r="K7" s="294"/>
      <c r="L7" s="294"/>
      <c r="M7" s="294"/>
      <c r="N7" s="295"/>
      <c r="O7" s="13"/>
    </row>
    <row r="8" spans="1:15" s="11" customFormat="1" ht="36.75" customHeight="1" thickBot="1">
      <c r="A8" s="299"/>
      <c r="B8" s="292"/>
      <c r="C8" s="292"/>
      <c r="D8" s="130" t="s">
        <v>3</v>
      </c>
      <c r="E8" s="107" t="s">
        <v>4</v>
      </c>
      <c r="F8" s="108" t="s">
        <v>6</v>
      </c>
      <c r="G8" s="108" t="s">
        <v>7</v>
      </c>
      <c r="H8" s="108" t="s">
        <v>5</v>
      </c>
      <c r="I8" s="108" t="s">
        <v>27</v>
      </c>
      <c r="J8" s="109"/>
      <c r="K8" s="110" t="s">
        <v>20</v>
      </c>
      <c r="L8" s="110" t="s">
        <v>21</v>
      </c>
      <c r="M8" s="292" t="s">
        <v>42</v>
      </c>
      <c r="N8" s="296"/>
      <c r="O8" s="7"/>
    </row>
    <row r="9" spans="1:15" s="146" customFormat="1" ht="95.25" customHeight="1" thickBot="1">
      <c r="A9" s="285" t="str">
        <f>'MATRIZ MAPA DE RIESGOS'!A10</f>
        <v>EVALUACION INDEPENDIENTE</v>
      </c>
      <c r="B9" s="99" t="str">
        <f>'MATRIZ MAPA DE RIESGOS'!H10</f>
        <v>Incumplimiento en la ejecución del plan de auditorías de la vigencia</v>
      </c>
      <c r="C9" s="99" t="str">
        <f>'MATRIZ MAPA DE RIESGOS'!P10</f>
        <v>*  Seguimiento mensual a las auditorias programadas dentro del plan.
*  Informes mensuales de las auditorías realizadas.
*  Medición y análisis de indicador de cumplimiento de auditorías Internas.</v>
      </c>
      <c r="D9" s="98"/>
      <c r="E9" s="99" t="s">
        <v>8</v>
      </c>
      <c r="F9" s="99" t="s">
        <v>8</v>
      </c>
      <c r="G9" s="99" t="s">
        <v>8</v>
      </c>
      <c r="H9" s="99" t="s">
        <v>8</v>
      </c>
      <c r="I9" s="99" t="s">
        <v>21</v>
      </c>
      <c r="J9" s="100" t="str">
        <f>IF(OR(F9="",I9="",G9="",H9="",F9="no",G9="no"),"T","F")</f>
        <v>F</v>
      </c>
      <c r="K9" s="138">
        <f>IF(J9="T","N/A",IF(H9="NO",IF(AND(F9="SI",G9="SI"),IF(OR(I9="Impacto",I9="Impacto y Probabilidad"),IF('MATRIZ MAPA DE RIESGOS'!J10&gt;1,'MATRIZ MAPA DE RIESGOS'!J10-1,'MATRIZ MAPA DE RIESGOS'!J10),'MATRIZ MAPA DE RIESGOS'!J10),"N/A"),IF(I9="Impacto",IF('MATRIZ MAPA DE RIESGOS'!J10&gt;2,'MATRIZ MAPA DE RIESGOS'!J10-2,'MATRIZ MAPA DE RIESGOS'!J10),IF(I9="Probabilidad",IF('MATRIZ MAPA DE RIESGOS'!J10&gt;1,'MATRIZ MAPA DE RIESGOS'!J10-1,'MATRIZ MAPA DE RIESGOS'!J10),IF(I9="Impacto y Probabilidad",IF('MATRIZ MAPA DE RIESGOS'!J10&gt;2,'MATRIZ MAPA DE RIESGOS'!J10-2,'MATRIZ MAPA DE RIESGOS'!J10))))))</f>
        <v>3</v>
      </c>
      <c r="L9" s="101">
        <f>IF(J9="T","N/A",IF(H9="NO",IF(AND(F9="SI",G9="SI"),IF(OR(I9="Probabilidad",I9="Impacto y Probabilidad"),IF('MATRIZ MAPA DE RIESGOS'!L10&gt;1,'MATRIZ MAPA DE RIESGOS'!L10-1,'MATRIZ MAPA DE RIESGOS'!L10),'MATRIZ MAPA DE RIESGOS'!L10),"N/A"),IF(I9="Probabilidad",IF('MATRIZ MAPA DE RIESGOS'!L10&gt;2,'MATRIZ MAPA DE RIESGOS'!L10-2,'MATRIZ MAPA DE RIESGOS'!L10),IF(I9="Impacto",IF('MATRIZ MAPA DE RIESGOS'!L10&gt;1,'MATRIZ MAPA DE RIESGOS'!L10-1,'MATRIZ MAPA DE RIESGOS'!L10),IF(I9="Impacto y Probabilidad",IF('MATRIZ MAPA DE RIESGOS'!L10&gt;2,'MATRIZ MAPA DE RIESGOS'!L10-2,'MATRIZ MAPA DE RIESGOS'!L10))))))</f>
        <v>1</v>
      </c>
      <c r="M9" s="102">
        <f>IF(J9="T",'MATRIZ MAPA DE RIESGOS'!N10,(IF(AND(F9="SI",G9="SI"),K9*L9,"N/A")))</f>
        <v>3</v>
      </c>
      <c r="N9" s="103" t="str">
        <f>IF(J9="T",'MATRIZ MAPA DE RIESGOS'!O10,IF(AND(F9="SI",G9="SI"),IF(AND(K9=1,L9=3),"BAJO",IF(AND(K9=1,L9=4),"MODERADO",IF(AND(K9=2,L9=5),"ALTO",IF(AND(K9=3,L9=4),"ALTO",IF(AND(K9=2,L9=2),"BAJO",VLOOKUP(M9,Evaluacion!A:B,2)))))),"N/A"))</f>
        <v>MODERADO</v>
      </c>
      <c r="O9" s="145"/>
    </row>
    <row r="10" spans="1:15" ht="90.75" customHeight="1" thickBot="1">
      <c r="A10" s="286"/>
      <c r="B10" s="99" t="str">
        <f>'MATRIZ MAPA DE RIESGOS'!H11</f>
        <v>Pérdida de objetividad e independencia por parte del Auditor</v>
      </c>
      <c r="C10" s="99" t="str">
        <f>'MATRIZ MAPA DE RIESGOS'!P11</f>
        <v xml:space="preserve">
Aplicación del procedimiento estandarizado "Auditorias Internas de Evaluacion Independiente y Calidad".
</v>
      </c>
      <c r="D10" s="98"/>
      <c r="E10" s="99" t="s">
        <v>8</v>
      </c>
      <c r="F10" s="99" t="s">
        <v>8</v>
      </c>
      <c r="G10" s="99" t="s">
        <v>8</v>
      </c>
      <c r="H10" s="99" t="s">
        <v>8</v>
      </c>
      <c r="I10" s="99" t="s">
        <v>21</v>
      </c>
      <c r="J10" s="100" t="str">
        <f>IF(OR(F10="",I10="",G10="",H10="",F10="no",G10="no"),"T","F")</f>
        <v>F</v>
      </c>
      <c r="K10" s="138">
        <f>IF(J10="T","N/A",IF(H10="NO",IF(AND(F10="SI",G10="SI"),IF(OR(I10="Impacto",I10="Impacto y Probabilidad"),IF('MATRIZ MAPA DE RIESGOS'!J11&gt;1,'MATRIZ MAPA DE RIESGOS'!J11-1,'MATRIZ MAPA DE RIESGOS'!J11),'MATRIZ MAPA DE RIESGOS'!J11),"N/A"),IF(I10="Impacto",IF('MATRIZ MAPA DE RIESGOS'!J11&gt;2,'MATRIZ MAPA DE RIESGOS'!J11-2,'MATRIZ MAPA DE RIESGOS'!J11),IF(I10="Probabilidad",IF('MATRIZ MAPA DE RIESGOS'!J11&gt;1,'MATRIZ MAPA DE RIESGOS'!J11-1,'MATRIZ MAPA DE RIESGOS'!J11),IF(I10="Impacto y Probabilidad",IF('MATRIZ MAPA DE RIESGOS'!J11&gt;2,'MATRIZ MAPA DE RIESGOS'!J11-2,'MATRIZ MAPA DE RIESGOS'!J11))))))</f>
        <v>2</v>
      </c>
      <c r="L10" s="101">
        <f>IF(J10="T","N/A",IF(H10="NO",IF(AND(F10="SI",G10="SI"),IF(OR(I10="Probabilidad",I10="Impacto y Probabilidad"),IF('MATRIZ MAPA DE RIESGOS'!L11&gt;1,'MATRIZ MAPA DE RIESGOS'!L11-1,'MATRIZ MAPA DE RIESGOS'!L11),'MATRIZ MAPA DE RIESGOS'!L11),"N/A"),IF(I10="Probabilidad",IF('MATRIZ MAPA DE RIESGOS'!L11&gt;2,'MATRIZ MAPA DE RIESGOS'!L11-2,'MATRIZ MAPA DE RIESGOS'!L11),IF(I10="Impacto",IF('MATRIZ MAPA DE RIESGOS'!L11&gt;1,'MATRIZ MAPA DE RIESGOS'!L11-1,'MATRIZ MAPA DE RIESGOS'!L11),IF(I10="Impacto y Probabilidad",IF('MATRIZ MAPA DE RIESGOS'!L11&gt;2,'MATRIZ MAPA DE RIESGOS'!L11-2,'MATRIZ MAPA DE RIESGOS'!L11))))))</f>
        <v>3</v>
      </c>
      <c r="M10" s="102">
        <f>IF(J10="T",'MATRIZ MAPA DE RIESGOS'!N11,(IF(AND(F10="SI",G10="SI"),K10*L10,"N/A")))</f>
        <v>6</v>
      </c>
      <c r="N10" s="103" t="str">
        <f>IF(J10="T",'MATRIZ MAPA DE RIESGOS'!O11,IF(AND(F10="SI",G10="SI"),IF(AND(K10=1,L10=3),"BAJO",IF(AND(K10=1,L10=4),"MODERADO",IF(AND(K10=2,L10=5),"ALTO",IF(AND(K10=3,L10=4),"ALTO",IF(AND(K10=2,L10=2),"BAJO",VLOOKUP(M10,Evaluacion!A:B,2)))))),"N/A"))</f>
        <v>MODERADO</v>
      </c>
      <c r="O10" s="7"/>
    </row>
    <row r="11" spans="1:15" ht="114.75" customHeight="1" thickBot="1">
      <c r="A11" s="286"/>
      <c r="B11" s="99" t="str">
        <f>'MATRIZ MAPA DE RIESGOS'!H12</f>
        <v>Enviar informes de manera extemporanea a las entidades externas y/o entes de control</v>
      </c>
      <c r="C11" s="93" t="str">
        <f>'MATRIZ MAPA DE RIESGOS'!P12</f>
        <v>1. Implementacion de cronograma que relaciona las fechas de los informes a enviar.
2. Seguimiento por parte de los profesionales a la entrega y consolidación de la informaciòn.</v>
      </c>
      <c r="D11" s="98"/>
      <c r="E11" s="99" t="s">
        <v>8</v>
      </c>
      <c r="F11" s="99" t="s">
        <v>8</v>
      </c>
      <c r="G11" s="99" t="s">
        <v>8</v>
      </c>
      <c r="H11" s="99" t="s">
        <v>8</v>
      </c>
      <c r="I11" s="99" t="s">
        <v>21</v>
      </c>
      <c r="J11" s="94" t="str">
        <f>IF(OR(F11="",I11="",G11="",H11="",F11="no",G11="no"),"T","F")</f>
        <v>F</v>
      </c>
      <c r="K11" s="138">
        <f>IF(J11="T","N/A",IF(H11="NO",IF(AND(F11="SI",G11="SI"),IF(OR(I11="Impacto",I11="Impacto y Probabilidad"),IF('[2]MATRIZ K12MAPA DE RIESGOS'!J11&gt;1,'MATRIZ MAPA DE RIESGOS'!J12-1,'MATRIZ MAPA DE RIESGOS'!J12),'MATRIZ MAPA DE RIESGOS'!J12),"N/A"),IF(I11="Impacto",IF('MATRIZ MAPA DE RIESGOS'!J12&gt;2,'MATRIZ MAPA DE RIESGOS'!J12-2,'MATRIZ MAPA DE RIESGOS'!J12),IF(I11="Probabilidad",IF('MATRIZ MAPA DE RIESGOS'!J12&gt;1,'MATRIZ MAPA DE RIESGOS'!J12-1,'MATRIZ MAPA DE RIESGOS'!J12),IF(I11="Impacto y Probabilidad",IF('MATRIZ MAPA DE RIESGOS'!J12&gt;2,'MATRIZ MAPA DE RIESGOS'!J12-2,'MATRIZ MAPA DE RIESGOS'!J12))))))</f>
        <v>4</v>
      </c>
      <c r="L11" s="101">
        <f>IF(J11="T","N/A",IF(H11="NO",IF(AND(F11="SI",G11="SI"),IF(OR(I11="Probabilidad",I11="Impacto y Probabilidad"),IF('MATRIZ MAPA DE RIESGOS'!L12&gt;1,'MATRIZ MAPA DE RIESGOS'!L12-1,'MATRIZ MAPA DE RIESGOS'!L12),'MATRIZ MAPA DE RIESGOS'!L12),"N/A"),IF(I11="Probabilidad",IF('MATRIZ MAPA DE RIESGOS'!L12&gt;2,'MATRIZ MAPA DE RIESGOS'!L12-2,'MATRIZ MAPA DE RIESGOS'!L12),IF(I11="Impacto",IF('MATRIZ MAPA DE RIESGOS'!L12&gt;1,'MATRIZ MAPA DE RIESGOS'!L12-1,'MATRIZ MAPA DE RIESGOS'!L12),IF(I11="Impacto y Probabilidad",IF('MATRIZ MAPA DE RIESGOS'!L12&gt;2,'MATRIZ MAPA DE RIESGOS'!L12-2,'MATRIZ MAPA DE RIESGOS'!L12))))))</f>
        <v>1</v>
      </c>
      <c r="M11" s="102">
        <f>IF(J11="T",'MATRIZ MAPA DE RIESGOS'!N12,(IF(AND(F11="SI",G11="SI"),K11*L11,"N/A")))</f>
        <v>4</v>
      </c>
      <c r="N11" s="103" t="str">
        <f>IF(J11="T",'MATRIZ MAPA DE RIESGOS'!O12,IF(AND(F11="SI",G11="SI"),IF(AND(K11=1,L11=3),"BAJO",IF(AND(K11=1,L11=4),"MODERADO",IF(AND(K11=2,L11=5),"ALTO",IF(AND(K11=3,L11=4),"ALTO",IF(AND(K11=2,L11=2),"BAJO",VLOOKUP(M11,Evaluacion!A:B,2)))))),"N/A"))</f>
        <v>ALTO</v>
      </c>
      <c r="O11" s="7"/>
    </row>
    <row r="12" spans="1:15" ht="140.25" customHeight="1" thickBot="1">
      <c r="A12" s="286"/>
      <c r="B12" s="99" t="str">
        <f>'MATRIZ MAPA DE RIESGOS'!H13</f>
        <v>Sustracción, concentración y manipulación de la información institucional.</v>
      </c>
      <c r="C12" s="93" t="str">
        <f>'MATRIZ MAPA DE RIESGOS'!P13</f>
        <v>Aplicación de tablas de retenciòn documental del proceso
Clasificación de información por vigencias
Aplicación de las políticas de seguridad de información de la entidad</v>
      </c>
      <c r="D12" s="98"/>
      <c r="E12" s="99" t="s">
        <v>8</v>
      </c>
      <c r="F12" s="99" t="s">
        <v>8</v>
      </c>
      <c r="G12" s="99" t="s">
        <v>25</v>
      </c>
      <c r="H12" s="99" t="s">
        <v>8</v>
      </c>
      <c r="I12" s="99" t="s">
        <v>21</v>
      </c>
      <c r="J12" s="94" t="str">
        <f>IF(OR(F12="",I12="",G12="",H12="",F12="no",G12="no"),"T","F")</f>
        <v>T</v>
      </c>
      <c r="K12" s="138" t="str">
        <f>IF(J12="T","N/A",IF(H12="NO",IF(AND(F12="SI",G12="SI"),IF(OR(I12="Impacto",I12="Impacto y Probabilidad"),IF('MATRIZ MAPA DE RIESGOS'!J13&gt;1,'MATRIZ MAPA DE RIESGOS'!J13-1,'MATRIZ MAPA DE RIESGOS'!J13),'MATRIZ MAPA DE RIESGOS'!J13),"N/A"),IF(I12="Impacto",IF('MATRIZ MAPA DE RIESGOS'!J13&gt;2,'MATRIZ MAPA DE RIESGOS'!J13-2,'MATRIZ MAPA DE RIESGOS'!J13),IF(I12="Probabilidad",IF('MATRIZ MAPA DE RIESGOS'!J13&gt;1,'MATRIZ MAPA DE RIESGOS'!J13-1,'MATRIZ MAPA DE RIESGOS'!J13),IF(I12="Impacto y Probabilidad",IF('MATRIZ MAPA DE RIESGOS'!J13&gt;2,'MATRIZ MAPA DE RIESGOS'!J13-2,'MATRIZ MAPA DE RIESGOS'!J13))))))</f>
        <v>N/A</v>
      </c>
      <c r="L12" s="101" t="str">
        <f>IF(J12="T","N/A",IF(H12="NO",IF(AND(F12="SI",G12="SI"),IF(OR(I12="Probabilidad",I12="Impacto y Probabilidad"),IF('MATRIZ MAPA DE RIESGOS'!L13&gt;1,'MATRIZ MAPA DE RIESGOS'!L13-1,'MATRIZ MAPA DE RIESGOS'!L13),'MATRIZ MAPA DE RIESGOS'!L13),"N/A"),IF(I12="Probabilidad",IF('MATRIZ MAPA DE RIESGOS'!L13&gt;2,'MATRIZ MAPA DE RIESGOS'!L13-2,'MATRIZ MAPA DE RIESGOS'!L13),IF(I12="Impacto",IF('MATRIZ MAPA DE RIESGOS'!L13&gt;1,'MATRIZ MAPA DE RIESGOS'!L13-1,'MATRIZ MAPA DE RIESGOS'!L13),IF(I12="Impacto y Probabilidad",IF('MATRIZ MAPA DE RIESGOS'!L13&gt;2,'MATRIZ MAPA DE RIESGOS'!L13-2,'MATRIZ MAPA DE RIESGOS'!L13))))))</f>
        <v>N/A</v>
      </c>
      <c r="M12" s="102">
        <f>IF(J12="T",'MATRIZ MAPA DE RIESGOS'!N13,(IF(AND(F12="SI",G12="SI"),K12*L12,"N/A")))</f>
        <v>15</v>
      </c>
      <c r="N12" s="103" t="str">
        <f>IF(J12="T",'MATRIZ MAPA DE RIESGOS'!O13,IF(AND(F12="SI",G12="SI"),IF(AND(K12=1,L12=3),"BAJO",IF(AND(K12=1,L12=4),"MODERADO",IF(AND(K12=2,L12=5),"ALTO",IF(AND(K12=3,L12=4),"ALTO",IF(AND(K12=2,L12=2),"BAJO",VLOOKUP(M12,Evaluacion!A:B,2)))))),"N/A"))</f>
        <v>EXTREMO</v>
      </c>
      <c r="O12" s="7"/>
    </row>
    <row r="13" spans="1:15" ht="54.75" customHeight="1">
      <c r="A13" s="287"/>
      <c r="B13" s="99" t="str">
        <f>'MATRIZ MAPA DE RIESGOS'!H14</f>
        <v>Utilización indebida de los recursos públicos</v>
      </c>
      <c r="C13" s="93" t="str">
        <f>'MATRIZ MAPA DE RIESGOS'!P14</f>
        <v>Dentro de las temáticas tratadas en la inducción y reinducción que realiza la entidad a sus funcionarios, se incluye la temática de asuntos disciplinarios</v>
      </c>
      <c r="D13" s="98"/>
      <c r="E13" s="99" t="s">
        <v>8</v>
      </c>
      <c r="F13" s="99" t="s">
        <v>8</v>
      </c>
      <c r="G13" s="99" t="s">
        <v>25</v>
      </c>
      <c r="H13" s="99" t="s">
        <v>8</v>
      </c>
      <c r="I13" s="99" t="s">
        <v>21</v>
      </c>
      <c r="J13" s="94" t="str">
        <f t="shared" ref="J13" si="0">IF(OR(F13="",I13="",G13="",H13="",F13="no",G13="no"),"T","F")</f>
        <v>T</v>
      </c>
      <c r="K13" s="92" t="str">
        <f>IF(J13="T","N/A",IF(H13="NO",IF(AND(F13="SI",G13="SI"),IF(OR(I13="Impacto",I13="Impacto y Probabilidad"),IF('MATRIZ MAPA DE RIESGOS'!J14&gt;1,'MATRIZ MAPA DE RIESGOS'!J14-1,'MATRIZ MAPA DE RIESGOS'!J14),'MATRIZ MAPA DE RIESGOS'!J14),"N/A"),IF(I13="Impacto",IF('MATRIZ MAPA DE RIESGOS'!J14&gt;2,'MATRIZ MAPA DE RIESGOS'!J14-2,'MATRIZ MAPA DE RIESGOS'!J14),IF(I13="Probabilidad",IF('MATRIZ MAPA DE RIESGOS'!J14&gt;1,'MATRIZ MAPA DE RIESGOS'!J14-1,'MATRIZ MAPA DE RIESGOS'!J14),IF(I13="Impacto y Probabilidad",IF('MATRIZ MAPA DE RIESGOS'!J14&gt;2,'MATRIZ MAPA DE RIESGOS'!J14-2,'MATRIZ MAPA DE RIESGOS'!J14))))))</f>
        <v>N/A</v>
      </c>
      <c r="L13" s="101" t="str">
        <f>IF(J13="T","N/A",IF(H13="NO",IF(AND(F13="SI",G13="SI"),IF(OR(I13="Probabilidad",I13="Impacto y Probabilidad"),IF('MATRIZ MAPA DE RIESGOS'!L14&gt;1,'MATRIZ MAPA DE RIESGOS'!L14-1,'MATRIZ MAPA DE RIESGOS'!L14),'MATRIZ MAPA DE RIESGOS'!L14),"N/A"),IF(I13="Probabilidad",IF('MATRIZ MAPA DE RIESGOS'!L14&gt;2,'MATRIZ MAPA DE RIESGOS'!L14-2,'MATRIZ MAPA DE RIESGOS'!L14),IF(I13="Impacto",IF('MATRIZ MAPA DE RIESGOS'!L14&gt;1,'MATRIZ MAPA DE RIESGOS'!L14-1,'MATRIZ MAPA DE RIESGOS'!L14),IF(I13="Impacto y Probabilidad",IF('MATRIZ MAPA DE RIESGOS'!L14&gt;2,'MATRIZ MAPA DE RIESGOS'!L14-2,'MATRIZ MAPA DE RIESGOS'!L14))))))</f>
        <v>N/A</v>
      </c>
      <c r="M13" s="102">
        <f>IF(J13="T",'MATRIZ MAPA DE RIESGOS'!N14,(IF(AND(F13="SI",G13="SI"),K13*L13,"N/A")))</f>
        <v>15</v>
      </c>
      <c r="N13" s="103" t="str">
        <f>IF(J13="T",'MATRIZ MAPA DE RIESGOS'!O14,IF(AND(F13="SI",G13="SI"),IF(AND(K13=1,L13=3),"BAJO",IF(AND(K13=1,L13=4),"MODERADO",IF(AND(K13=2,L13=5),"ALTO",IF(AND(K13=3,L13=4),"ALTO",IF(AND(K13=2,L13=2),"BAJO",VLOOKUP(M13,Evaluacion!A:B,2)))))),"N/A"))</f>
        <v>EXTREMO</v>
      </c>
      <c r="O13" s="7"/>
    </row>
  </sheetData>
  <sheetProtection password="CC32" sheet="1" objects="1" scenarios="1" selectLockedCells="1" selectUnlockedCells="1"/>
  <mergeCells count="15">
    <mergeCell ref="A9:A13"/>
    <mergeCell ref="A5:N5"/>
    <mergeCell ref="C7:C8"/>
    <mergeCell ref="F7:N7"/>
    <mergeCell ref="M8:N8"/>
    <mergeCell ref="D7:E7"/>
    <mergeCell ref="A7:A8"/>
    <mergeCell ref="B7:B8"/>
    <mergeCell ref="A2:A4"/>
    <mergeCell ref="B2:I2"/>
    <mergeCell ref="J2:N2"/>
    <mergeCell ref="B3:C4"/>
    <mergeCell ref="D3:I4"/>
    <mergeCell ref="J3:N3"/>
    <mergeCell ref="J4:N4"/>
  </mergeCells>
  <phoneticPr fontId="0" type="noConversion"/>
  <conditionalFormatting sqref="N9:N13">
    <cfRule type="cellIs" dxfId="7" priority="13" stopIfTrue="1" operator="equal">
      <formula>"BAJO"</formula>
    </cfRule>
    <cfRule type="cellIs" dxfId="6" priority="14" stopIfTrue="1" operator="equal">
      <formula>"MODERADO"</formula>
    </cfRule>
    <cfRule type="cellIs" dxfId="5" priority="15" stopIfTrue="1" operator="equal">
      <formula>"ALTO"</formula>
    </cfRule>
    <cfRule type="cellIs" dxfId="4" priority="16" stopIfTrue="1" operator="equal">
      <formula>"EXTREMO"</formula>
    </cfRule>
  </conditionalFormatting>
  <conditionalFormatting sqref="M9:M13">
    <cfRule type="expression" dxfId="3" priority="9" stopIfTrue="1">
      <formula>$N9="BAJO"</formula>
    </cfRule>
    <cfRule type="expression" dxfId="2" priority="10" stopIfTrue="1">
      <formula>$N9="MODERADO"</formula>
    </cfRule>
    <cfRule type="expression" dxfId="1" priority="11" stopIfTrue="1">
      <formula>$N9="ALTO"</formula>
    </cfRule>
    <cfRule type="expression" dxfId="0" priority="12" stopIfTrue="1">
      <formula>$N9="EXTREMO"</formula>
    </cfRule>
  </conditionalFormatting>
  <dataValidations count="2">
    <dataValidation type="list" allowBlank="1" showInputMessage="1" showErrorMessage="1" sqref="I9:I13">
      <formula1>$B$1:$D$1</formula1>
    </dataValidation>
    <dataValidation type="list" allowBlank="1" showInputMessage="1" showErrorMessage="1" sqref="D9:H13">
      <formula1>$F$1:$G$1</formula1>
    </dataValidation>
  </dataValidations>
  <pageMargins left="0.75" right="0.75" top="1" bottom="1" header="0" footer="0"/>
  <pageSetup paperSize="9"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dimension ref="A1:E15"/>
  <sheetViews>
    <sheetView workbookViewId="0"/>
  </sheetViews>
  <sheetFormatPr baseColWidth="10" defaultRowHeight="12.75"/>
  <sheetData>
    <row r="1" spans="1:5">
      <c r="A1" s="9" t="s">
        <v>26</v>
      </c>
      <c r="B1" s="9"/>
      <c r="C1" s="4"/>
      <c r="D1" s="4"/>
      <c r="E1" s="5"/>
    </row>
    <row r="2" spans="1:5">
      <c r="A2" s="6">
        <v>1</v>
      </c>
      <c r="B2" s="7" t="s">
        <v>22</v>
      </c>
      <c r="C2" s="1"/>
      <c r="D2" s="1" t="s">
        <v>28</v>
      </c>
      <c r="E2" s="3" t="s">
        <v>29</v>
      </c>
    </row>
    <row r="3" spans="1:5">
      <c r="A3" s="6">
        <v>2</v>
      </c>
      <c r="B3" s="7" t="s">
        <v>22</v>
      </c>
      <c r="C3" s="1"/>
      <c r="D3" s="1" t="s">
        <v>19</v>
      </c>
      <c r="E3" s="3" t="s">
        <v>11</v>
      </c>
    </row>
    <row r="4" spans="1:5">
      <c r="A4" s="6">
        <v>3</v>
      </c>
      <c r="B4" s="7" t="s">
        <v>15</v>
      </c>
      <c r="C4" s="1"/>
      <c r="D4" s="1" t="s">
        <v>30</v>
      </c>
      <c r="E4" s="3" t="s">
        <v>10</v>
      </c>
    </row>
    <row r="5" spans="1:5">
      <c r="A5" s="6">
        <v>4</v>
      </c>
      <c r="B5" s="7" t="s">
        <v>23</v>
      </c>
      <c r="C5" s="1"/>
      <c r="D5" s="1" t="s">
        <v>31</v>
      </c>
      <c r="E5" s="3" t="s">
        <v>9</v>
      </c>
    </row>
    <row r="6" spans="1:5">
      <c r="A6" s="6">
        <v>5</v>
      </c>
      <c r="B6" s="7" t="s">
        <v>23</v>
      </c>
      <c r="C6" s="1"/>
      <c r="D6" s="1"/>
      <c r="E6" s="3"/>
    </row>
    <row r="7" spans="1:5">
      <c r="A7" s="6">
        <v>6</v>
      </c>
      <c r="B7" s="7" t="s">
        <v>15</v>
      </c>
      <c r="C7" s="1"/>
      <c r="D7" s="1"/>
      <c r="E7" s="3"/>
    </row>
    <row r="8" spans="1:5">
      <c r="A8" s="6">
        <v>8</v>
      </c>
      <c r="B8" s="7" t="s">
        <v>23</v>
      </c>
      <c r="C8" s="1"/>
      <c r="D8" s="1"/>
      <c r="E8" s="3"/>
    </row>
    <row r="9" spans="1:5">
      <c r="A9" s="6">
        <v>9</v>
      </c>
      <c r="B9" s="7" t="s">
        <v>23</v>
      </c>
      <c r="C9" s="1"/>
      <c r="D9" s="1" t="s">
        <v>8</v>
      </c>
      <c r="E9" s="3" t="s">
        <v>20</v>
      </c>
    </row>
    <row r="10" spans="1:5">
      <c r="A10" s="6">
        <v>10</v>
      </c>
      <c r="B10" s="7" t="s">
        <v>24</v>
      </c>
      <c r="C10" s="1"/>
      <c r="D10" s="1" t="s">
        <v>25</v>
      </c>
      <c r="E10" s="3" t="s">
        <v>21</v>
      </c>
    </row>
    <row r="11" spans="1:5">
      <c r="A11" s="6">
        <v>12</v>
      </c>
      <c r="B11" s="2" t="s">
        <v>24</v>
      </c>
      <c r="C11" s="1"/>
      <c r="D11" s="1"/>
      <c r="E11" s="3" t="s">
        <v>32</v>
      </c>
    </row>
    <row r="12" spans="1:5">
      <c r="A12" s="6">
        <v>15</v>
      </c>
      <c r="B12" s="2" t="s">
        <v>24</v>
      </c>
      <c r="C12" s="1"/>
      <c r="D12" s="1"/>
      <c r="E12" s="3"/>
    </row>
    <row r="13" spans="1:5">
      <c r="A13" s="6">
        <v>16</v>
      </c>
      <c r="B13" s="2" t="s">
        <v>24</v>
      </c>
      <c r="C13" s="1"/>
      <c r="D13" s="1"/>
      <c r="E13" s="3"/>
    </row>
    <row r="14" spans="1:5">
      <c r="A14" s="6">
        <v>20</v>
      </c>
      <c r="B14" s="2" t="s">
        <v>24</v>
      </c>
      <c r="C14" s="1"/>
      <c r="D14" s="1"/>
      <c r="E14" s="12"/>
    </row>
    <row r="15" spans="1:5">
      <c r="A15" s="6">
        <v>25</v>
      </c>
      <c r="B15" s="2" t="s">
        <v>24</v>
      </c>
      <c r="C15" s="1"/>
      <c r="D15" s="1"/>
      <c r="E15" s="3"/>
    </row>
  </sheetData>
  <sheetProtection sheet="1"/>
  <phoneticPr fontId="15"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
  <sheetViews>
    <sheetView workbookViewId="0"/>
  </sheetViews>
  <sheetFormatPr baseColWidth="10" defaultRowHeight="12.75"/>
  <sheetData/>
  <phoneticPr fontId="1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CONTEXTO ESTRATÉGICO</vt:lpstr>
      <vt:lpstr>MAPEO</vt:lpstr>
      <vt:lpstr>MATRIZ MAPA DE RIESGOS</vt:lpstr>
      <vt:lpstr>CONTROLES</vt:lpstr>
      <vt:lpstr>Evaluacion</vt:lpstr>
      <vt:lpstr>Hoja1</vt:lpstr>
      <vt:lpstr>'MATRIZ MAPA DE RIESGOS'!Área_de_impresión</vt:lpstr>
      <vt:lpstr>'MATRIZ MAPA DE RIESGOS'!RIESGOS</vt:lpstr>
      <vt:lpstr>'MATRIZ MAPA DE RIESGOS'!Títulos_a_imprimir</vt:lpstr>
    </vt:vector>
  </TitlesOfParts>
  <Company>LOTERIA DE BOGOTA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cripac</dc:creator>
  <cp:lastModifiedBy>nalvarez</cp:lastModifiedBy>
  <cp:lastPrinted>2010-06-24T18:55:36Z</cp:lastPrinted>
  <dcterms:created xsi:type="dcterms:W3CDTF">2007-09-04T12:35:26Z</dcterms:created>
  <dcterms:modified xsi:type="dcterms:W3CDTF">2013-11-18T16:55:01Z</dcterms:modified>
</cp:coreProperties>
</file>