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0" yWindow="0" windowWidth="15480" windowHeight="7755" activeTab="3"/>
  </bookViews>
  <sheets>
    <sheet name="CONTEXTO ESTRATÉGICO" sheetId="25" r:id="rId1"/>
    <sheet name="MAPEO" sheetId="22" state="hidden" r:id="rId2"/>
    <sheet name="MATRIZ MAPA DE RIESGOS" sheetId="3" r:id="rId3"/>
    <sheet name="CONTROLES" sheetId="6" r:id="rId4"/>
    <sheet name="SEGUIMIENTO" sheetId="26" state="hidden" r:id="rId5"/>
    <sheet name="Evaluacion" sheetId="21" state="hidden" r:id="rId6"/>
    <sheet name="Hoja1" sheetId="24" state="hidden" r:id="rId7"/>
  </sheets>
  <definedNames>
    <definedName name="_xlnm._FilterDatabase" localSheetId="3" hidden="1">CONTROLES!$A$6:$N$13</definedName>
    <definedName name="_xlnm.Print_Area" localSheetId="2">'MATRIZ MAPA DE RIESGOS'!$A$4:$X$11</definedName>
    <definedName name="RIESGOS" localSheetId="2">'MATRIZ MAPA DE RIESGOS'!$AK$9:$AK$11</definedName>
    <definedName name="_xlnm.Print_Titles" localSheetId="2">'MATRIZ MAPA DE RIESGOS'!$6:$8</definedName>
  </definedNames>
  <calcPr calcId="125725"/>
</workbook>
</file>

<file path=xl/calcChain.xml><?xml version="1.0" encoding="utf-8"?>
<calcChain xmlns="http://schemas.openxmlformats.org/spreadsheetml/2006/main">
  <c r="Q13" i="3"/>
  <c r="C9" i="6"/>
  <c r="C10"/>
  <c r="C11"/>
  <c r="C12"/>
  <c r="C13"/>
  <c r="B9"/>
  <c r="B10"/>
  <c r="B11"/>
  <c r="B12"/>
  <c r="B13"/>
  <c r="Q14" i="3"/>
  <c r="J10" i="6"/>
  <c r="L10" s="1"/>
  <c r="B11" i="26"/>
  <c r="A11"/>
  <c r="B9"/>
  <c r="B12"/>
  <c r="B13"/>
  <c r="B14"/>
  <c r="B15"/>
  <c r="B8"/>
  <c r="A14"/>
  <c r="A15"/>
  <c r="A9"/>
  <c r="A12"/>
  <c r="A13"/>
  <c r="A8"/>
  <c r="M12" i="3"/>
  <c r="K12"/>
  <c r="K13"/>
  <c r="K10" i="6" l="1"/>
  <c r="M10" s="1"/>
  <c r="N10" s="1"/>
  <c r="R11" i="3" s="1"/>
  <c r="D11"/>
  <c r="D10"/>
  <c r="M11"/>
  <c r="K11"/>
  <c r="K9"/>
  <c r="K10"/>
  <c r="K14"/>
  <c r="D9"/>
  <c r="J11" i="6"/>
  <c r="C30" i="25"/>
  <c r="C31"/>
  <c r="C32"/>
  <c r="C33"/>
  <c r="C34"/>
  <c r="C35"/>
  <c r="C29"/>
  <c r="B9" i="3"/>
  <c r="J9" i="6"/>
  <c r="N10" i="3"/>
  <c r="O10" s="1"/>
  <c r="N11"/>
  <c r="O11" s="1"/>
  <c r="N12"/>
  <c r="O12" s="1"/>
  <c r="N13"/>
  <c r="O13" s="1"/>
  <c r="N14"/>
  <c r="O14" s="1"/>
  <c r="C38" i="25"/>
  <c r="C36"/>
  <c r="M10" i="3"/>
  <c r="A9"/>
  <c r="A8" i="6" s="1"/>
  <c r="J13"/>
  <c r="K13" s="1"/>
  <c r="M13" i="3"/>
  <c r="M14"/>
  <c r="D13"/>
  <c r="C8" i="6"/>
  <c r="N9" i="3"/>
  <c r="O9" s="1"/>
  <c r="J8" i="6"/>
  <c r="L8" s="1"/>
  <c r="M9" i="3"/>
  <c r="B8" i="6"/>
  <c r="J12"/>
  <c r="L12" s="1"/>
  <c r="A4" i="3"/>
  <c r="H5" i="22"/>
  <c r="D6"/>
  <c r="E6"/>
  <c r="F6"/>
  <c r="G6"/>
  <c r="H6"/>
  <c r="D7"/>
  <c r="E7"/>
  <c r="F7"/>
  <c r="G7"/>
  <c r="H7"/>
  <c r="D8"/>
  <c r="E8"/>
  <c r="F8"/>
  <c r="G8"/>
  <c r="H8"/>
  <c r="D9"/>
  <c r="E9"/>
  <c r="F9"/>
  <c r="G9"/>
  <c r="H9"/>
  <c r="E5"/>
  <c r="F5"/>
  <c r="G5"/>
  <c r="D5"/>
  <c r="K11" i="6"/>
  <c r="L11"/>
  <c r="K9" l="1"/>
  <c r="L9"/>
  <c r="M9" s="1"/>
  <c r="N9" s="1"/>
  <c r="R10" i="3" s="1"/>
  <c r="M11" i="6"/>
  <c r="N11" s="1"/>
  <c r="R12" i="3" s="1"/>
  <c r="S12" s="1"/>
  <c r="L13" i="6"/>
  <c r="K8"/>
  <c r="M8" s="1"/>
  <c r="Q9" i="3" s="1"/>
  <c r="K12" i="6"/>
  <c r="M12" s="1"/>
  <c r="Q10" i="3" s="1"/>
  <c r="N8" i="6" l="1"/>
  <c r="R9" i="3" s="1"/>
  <c r="S9" s="1"/>
  <c r="M13" i="6"/>
  <c r="Q12" i="3" s="1"/>
  <c r="N12" i="6"/>
  <c r="R13" i="3" s="1"/>
  <c r="S13" s="1"/>
  <c r="Q11"/>
  <c r="N13" i="6" l="1"/>
  <c r="R14" i="3" s="1"/>
  <c r="S14" s="1"/>
  <c r="S10"/>
  <c r="S11"/>
</calcChain>
</file>

<file path=xl/comments1.xml><?xml version="1.0" encoding="utf-8"?>
<comments xmlns="http://schemas.openxmlformats.org/spreadsheetml/2006/main">
  <authors>
    <author>asalinas</author>
  </authors>
  <commentList>
    <comment ref="C13" authorId="0">
      <text>
        <r>
          <rPr>
            <b/>
            <sz val="8"/>
            <color indexed="81"/>
            <rFont val="Tahoma"/>
            <family val="2"/>
          </rPr>
          <t xml:space="preserve">Proceso: </t>
        </r>
        <r>
          <rPr>
            <sz val="7"/>
            <color indexed="81"/>
            <rFont val="Tahoma"/>
            <family val="2"/>
          </rPr>
          <t>Coloque aquí el proceso que se va aestudiar (Estratégico,Misional,Apoyo,Evaluación)</t>
        </r>
        <r>
          <rPr>
            <sz val="8"/>
            <color indexed="81"/>
            <rFont val="Tahoma"/>
            <family val="2"/>
          </rPr>
          <t xml:space="preserve">
</t>
        </r>
      </text>
    </comment>
    <comment ref="C16" authorId="0">
      <text>
        <r>
          <rPr>
            <b/>
            <sz val="8"/>
            <color indexed="81"/>
            <rFont val="Tahoma"/>
            <family val="2"/>
          </rPr>
          <t>Objetivo:</t>
        </r>
        <r>
          <rPr>
            <sz val="7"/>
            <color indexed="81"/>
            <rFont val="Tahoma"/>
            <family val="2"/>
          </rPr>
          <t>Coloque aquí el objetivo del proceso, claro, medible, cuantificable.</t>
        </r>
        <r>
          <rPr>
            <sz val="8"/>
            <color indexed="81"/>
            <rFont val="Tahoma"/>
            <family val="2"/>
          </rPr>
          <t xml:space="preserve">
</t>
        </r>
      </text>
    </comment>
    <comment ref="B19" authorId="0">
      <text>
        <r>
          <rPr>
            <b/>
            <sz val="8"/>
            <color indexed="81"/>
            <rFont val="Tahoma"/>
            <family val="2"/>
          </rPr>
          <t xml:space="preserve">F. Internos: </t>
        </r>
        <r>
          <rPr>
            <sz val="8"/>
            <color indexed="81"/>
            <rFont val="Tahoma"/>
            <family val="2"/>
          </rPr>
          <t>Coloque la lista de factores internos que pueden convertirse en riesgos.</t>
        </r>
      </text>
    </comment>
    <comment ref="C19" authorId="0">
      <text>
        <r>
          <rPr>
            <b/>
            <sz val="8"/>
            <color indexed="81"/>
            <rFont val="Tahoma"/>
            <family val="2"/>
          </rPr>
          <t>Debilidades:</t>
        </r>
        <r>
          <rPr>
            <sz val="8"/>
            <color indexed="81"/>
            <rFont val="Tahoma"/>
            <family val="2"/>
          </rPr>
          <t>Coloque X, si es debilidad.</t>
        </r>
      </text>
    </comment>
    <comment ref="D19" authorId="0">
      <text>
        <r>
          <rPr>
            <b/>
            <sz val="8"/>
            <color indexed="81"/>
            <rFont val="Tahoma"/>
            <family val="2"/>
          </rPr>
          <t xml:space="preserve">F. Internos: </t>
        </r>
        <r>
          <rPr>
            <sz val="8"/>
            <color indexed="81"/>
            <rFont val="Tahoma"/>
            <family val="2"/>
          </rPr>
          <t>Coloque la lista de factores internos que pueden convertirse en riesgos.</t>
        </r>
      </text>
    </comment>
    <comment ref="B20" authorId="0">
      <text>
        <r>
          <rPr>
            <b/>
            <sz val="8"/>
            <color indexed="81"/>
            <rFont val="Tahoma"/>
            <family val="2"/>
          </rPr>
          <t xml:space="preserve">F. Internos: </t>
        </r>
        <r>
          <rPr>
            <sz val="8"/>
            <color indexed="81"/>
            <rFont val="Tahoma"/>
            <family val="2"/>
          </rPr>
          <t>Coloque la lista de factores internos que pueden convertirse en riesgos.</t>
        </r>
      </text>
    </comment>
    <comment ref="C20" authorId="0">
      <text>
        <r>
          <rPr>
            <b/>
            <sz val="8"/>
            <color indexed="81"/>
            <rFont val="Tahoma"/>
            <family val="2"/>
          </rPr>
          <t>Debilidades:</t>
        </r>
        <r>
          <rPr>
            <sz val="8"/>
            <color indexed="81"/>
            <rFont val="Tahoma"/>
            <family val="2"/>
          </rPr>
          <t>Coloque X, si es debilidad.</t>
        </r>
      </text>
    </comment>
    <comment ref="D20" authorId="0">
      <text>
        <r>
          <rPr>
            <b/>
            <sz val="8"/>
            <color indexed="81"/>
            <rFont val="Tahoma"/>
            <family val="2"/>
          </rPr>
          <t xml:space="preserve">F. Internos: </t>
        </r>
        <r>
          <rPr>
            <sz val="8"/>
            <color indexed="81"/>
            <rFont val="Tahoma"/>
            <family val="2"/>
          </rPr>
          <t>Coloque la lista de factores internos que pueden convertirse en riesgos.</t>
        </r>
      </text>
    </comment>
    <comment ref="B21" authorId="0">
      <text>
        <r>
          <rPr>
            <b/>
            <sz val="8"/>
            <color indexed="81"/>
            <rFont val="Tahoma"/>
            <family val="2"/>
          </rPr>
          <t xml:space="preserve">F. Internos: </t>
        </r>
        <r>
          <rPr>
            <sz val="8"/>
            <color indexed="81"/>
            <rFont val="Tahoma"/>
            <family val="2"/>
          </rPr>
          <t>Coloque la lista de factores internos que pueden convertirse en riesgos.</t>
        </r>
      </text>
    </comment>
    <comment ref="C21" authorId="0">
      <text>
        <r>
          <rPr>
            <b/>
            <sz val="8"/>
            <color indexed="81"/>
            <rFont val="Tahoma"/>
            <family val="2"/>
          </rPr>
          <t>Debilidades:</t>
        </r>
        <r>
          <rPr>
            <sz val="8"/>
            <color indexed="81"/>
            <rFont val="Tahoma"/>
            <family val="2"/>
          </rPr>
          <t>Coloque X, si es debilidad.</t>
        </r>
      </text>
    </comment>
    <comment ref="D21" authorId="0">
      <text>
        <r>
          <rPr>
            <b/>
            <sz val="8"/>
            <color indexed="81"/>
            <rFont val="Tahoma"/>
            <family val="2"/>
          </rPr>
          <t xml:space="preserve">F. Internos: </t>
        </r>
        <r>
          <rPr>
            <sz val="8"/>
            <color indexed="81"/>
            <rFont val="Tahoma"/>
            <family val="2"/>
          </rPr>
          <t>Coloque la lista de factores internos que pueden convertirse en riesgos.</t>
        </r>
      </text>
    </comment>
    <comment ref="B22" authorId="0">
      <text>
        <r>
          <rPr>
            <b/>
            <sz val="8"/>
            <color indexed="81"/>
            <rFont val="Tahoma"/>
            <family val="2"/>
          </rPr>
          <t xml:space="preserve">F. Internos: </t>
        </r>
        <r>
          <rPr>
            <sz val="8"/>
            <color indexed="81"/>
            <rFont val="Tahoma"/>
            <family val="2"/>
          </rPr>
          <t>Coloque la lista de factores internos que pueden convertirse en riesgos.</t>
        </r>
      </text>
    </comment>
    <comment ref="C22" authorId="0">
      <text>
        <r>
          <rPr>
            <b/>
            <sz val="8"/>
            <color indexed="81"/>
            <rFont val="Tahoma"/>
            <family val="2"/>
          </rPr>
          <t>Debilidades:</t>
        </r>
        <r>
          <rPr>
            <sz val="8"/>
            <color indexed="81"/>
            <rFont val="Tahoma"/>
            <family val="2"/>
          </rPr>
          <t>Coloque X, si es debilidad.</t>
        </r>
      </text>
    </comment>
    <comment ref="D22" authorId="0">
      <text>
        <r>
          <rPr>
            <b/>
            <sz val="8"/>
            <color indexed="81"/>
            <rFont val="Tahoma"/>
            <family val="2"/>
          </rPr>
          <t xml:space="preserve">F. Internos: </t>
        </r>
        <r>
          <rPr>
            <sz val="8"/>
            <color indexed="81"/>
            <rFont val="Tahoma"/>
            <family val="2"/>
          </rPr>
          <t>Coloque la lista de factores internos que pueden convertirse en riesgos.</t>
        </r>
      </text>
    </comment>
  </commentList>
</comments>
</file>

<file path=xl/comments2.xml><?xml version="1.0" encoding="utf-8"?>
<comments xmlns="http://schemas.openxmlformats.org/spreadsheetml/2006/main">
  <authors>
    <author>NEIDA</author>
  </authors>
  <commentList>
    <comment ref="J9" authorId="0">
      <text>
        <r>
          <rPr>
            <b/>
            <sz val="9"/>
            <color indexed="81"/>
            <rFont val="Tahoma"/>
            <family val="2"/>
          </rPr>
          <t>Seleccione: 
1. Insignificante.
2. Menor.
3. Moderado.
4. Mayor.
5. Catástrofico.</t>
        </r>
        <r>
          <rPr>
            <sz val="9"/>
            <color indexed="81"/>
            <rFont val="Tahoma"/>
            <family val="2"/>
          </rPr>
          <t xml:space="preserve">
</t>
        </r>
      </text>
    </comment>
    <comment ref="L9" authorId="0">
      <text>
        <r>
          <rPr>
            <b/>
            <sz val="9"/>
            <color indexed="81"/>
            <rFont val="Tahoma"/>
            <family val="2"/>
          </rPr>
          <t xml:space="preserve">Seleccione: 
1. Raro. 
2. Improbable.
3. Moderado. 
4. Probable.
5. Casi Certeza. </t>
        </r>
      </text>
    </comment>
  </commentList>
</comments>
</file>

<file path=xl/comments3.xml><?xml version="1.0" encoding="utf-8"?>
<comments xmlns="http://schemas.openxmlformats.org/spreadsheetml/2006/main">
  <authors>
    <author>cripac</author>
  </authors>
  <commentList>
    <comment ref="B6" authorId="0">
      <text>
        <r>
          <rPr>
            <b/>
            <sz val="10"/>
            <color indexed="81"/>
            <rFont val="Tahoma"/>
            <family val="2"/>
          </rPr>
          <t xml:space="preserve">RIESGO:
</t>
        </r>
        <r>
          <rPr>
            <sz val="10"/>
            <color indexed="81"/>
            <rFont val="Tahoma"/>
            <family val="2"/>
          </rPr>
          <t>Representa la posibilidad de ocurrencia de un evento que pueda entorpecer el normal desarrollo de las funciones de la entidad y afectar el logro de sus objetivos.</t>
        </r>
      </text>
    </comment>
  </commentList>
</comments>
</file>

<file path=xl/sharedStrings.xml><?xml version="1.0" encoding="utf-8"?>
<sst xmlns="http://schemas.openxmlformats.org/spreadsheetml/2006/main" count="306" uniqueCount="204">
  <si>
    <t>PROCESO</t>
  </si>
  <si>
    <t>IMPACTO</t>
  </si>
  <si>
    <t>PROBABILIDAD</t>
  </si>
  <si>
    <t>Correctivo</t>
  </si>
  <si>
    <t>Preventivo</t>
  </si>
  <si>
    <t>Esta Documentado</t>
  </si>
  <si>
    <t>Se Aplica</t>
  </si>
  <si>
    <t>Es Efectivo</t>
  </si>
  <si>
    <t>SI</t>
  </si>
  <si>
    <t>* Evitar el riesgo
* Reducir el riesgo
* Compartir o transferir</t>
  </si>
  <si>
    <t>* Reducir el riesgo
* Evitar el riesgo
* Compartir o transferir</t>
  </si>
  <si>
    <t>* Asumir el riesgo
* Reducir el riesgo</t>
  </si>
  <si>
    <t>Lo que podria ocasionar…</t>
  </si>
  <si>
    <t>Puede suceder …</t>
  </si>
  <si>
    <t>VALOR</t>
  </si>
  <si>
    <t>MODERADO</t>
  </si>
  <si>
    <t>INTERNO</t>
  </si>
  <si>
    <t>EXTERNO</t>
  </si>
  <si>
    <t>FRECUENCIA</t>
  </si>
  <si>
    <t>Moderado</t>
  </si>
  <si>
    <t>Impacto</t>
  </si>
  <si>
    <t>Probabilidad</t>
  </si>
  <si>
    <t>BAJO</t>
  </si>
  <si>
    <t>ALTO</t>
  </si>
  <si>
    <t>EXTREMO</t>
  </si>
  <si>
    <t>NO</t>
  </si>
  <si>
    <t xml:space="preserve">Evaluacion </t>
  </si>
  <si>
    <t>Disminuye Impacto o Probabilidad</t>
  </si>
  <si>
    <t>Bajo</t>
  </si>
  <si>
    <t>* Asumir el riesgo</t>
  </si>
  <si>
    <t>Alto</t>
  </si>
  <si>
    <t>Extremo</t>
  </si>
  <si>
    <t>Impacto y Probabilidad</t>
  </si>
  <si>
    <t>1. PROCESO</t>
  </si>
  <si>
    <t>2. OBJETIVO DEL PROCESO</t>
  </si>
  <si>
    <t>3. CLASIFICACIÓN DEL RIESGO</t>
  </si>
  <si>
    <t>4. CAUSAS</t>
  </si>
  <si>
    <t>5. EVENTO (RIESGO)</t>
  </si>
  <si>
    <t>6. CONSECUENCIA</t>
  </si>
  <si>
    <t>7. IMPACTO</t>
  </si>
  <si>
    <t>8. PROBABILIDAD</t>
  </si>
  <si>
    <t>9. EVALUACIÓN RIESGO</t>
  </si>
  <si>
    <t>11. VALORACIÓN RIESGO</t>
  </si>
  <si>
    <t>12. OPCIONES MANEJO</t>
  </si>
  <si>
    <t>13. ACCIONES</t>
  </si>
  <si>
    <t>14. RESPONSABLES</t>
  </si>
  <si>
    <t>15. CRONOGRAMA</t>
  </si>
  <si>
    <t>16. INDICADORES</t>
  </si>
  <si>
    <t>INSIGNIFICANTE (1)</t>
  </si>
  <si>
    <t>MENOR (2)</t>
  </si>
  <si>
    <t>MODERADO (3)</t>
  </si>
  <si>
    <t>MAYOR (4)</t>
  </si>
  <si>
    <t>CATASTROFICO (5)</t>
  </si>
  <si>
    <t>RARO (1)</t>
  </si>
  <si>
    <t>IMPROBABLE (2)</t>
  </si>
  <si>
    <t>PROBABLE (4)</t>
  </si>
  <si>
    <t>CASI CERTEZA (5)</t>
  </si>
  <si>
    <t xml:space="preserve">a) RIESGO </t>
  </si>
  <si>
    <t>b) CONTROLES EXISTENTES</t>
  </si>
  <si>
    <t>c) TIPO</t>
  </si>
  <si>
    <t>d) VALORACIÓN</t>
  </si>
  <si>
    <t>12. OPCIONES DE MANEJO</t>
  </si>
  <si>
    <t>FORMATO</t>
  </si>
  <si>
    <t>MATRIZ MAPA DE RIESGOS</t>
  </si>
  <si>
    <t>10. CONTROLES EXISTENTES</t>
  </si>
  <si>
    <t>INSIGNIFICANTE</t>
  </si>
  <si>
    <t>MENOR</t>
  </si>
  <si>
    <t>MAYOR</t>
  </si>
  <si>
    <t>CASTASTRÓFICO</t>
  </si>
  <si>
    <t>FACTOR DE RIESGO
(Contexto)</t>
  </si>
  <si>
    <t>CATASTRÓFICO</t>
  </si>
  <si>
    <t>IMPROBABLE</t>
  </si>
  <si>
    <t>PROBABLE</t>
  </si>
  <si>
    <t>Debido a..</t>
  </si>
  <si>
    <t>CONTEXTO ESTRATÉGICO</t>
  </si>
  <si>
    <t>El Contexto Estratégico es la base para la identificación de los riesgos en los procesos y actividades, el análisis se realiza a partir del conocimiento de situaciones del entorno de la entidad tales como: lo social, económico, cultural, de orden público, político, legales y cambios tecnológicos, entre otros; se alimenta también con el análisis de la situación actual de la entidad, basado en los resultados de los Componentes de Ambiente de Control, Estructura Organizacional, el Modelo de Operación, el cumplimiento de los Planes y Programas,  los sistemas de información, los procesos y procedimientos y los recursos económicos, entre otros.</t>
  </si>
  <si>
    <t>Analice el contexto estratégico y establezca para el proceso seleccionado los factores internos y externos que puedan generar eventos que afecten el cumplimiento de su Misión o mandato legal</t>
  </si>
  <si>
    <t>Diligencie el siguiente formato:</t>
  </si>
  <si>
    <t>PROCESO:</t>
  </si>
  <si>
    <t>OBJETIVO DEL PROCESO:</t>
  </si>
  <si>
    <t>F.  INTERNOS</t>
  </si>
  <si>
    <t>DEB.</t>
  </si>
  <si>
    <t>AMPLIACIÓN / CAUSA ?</t>
  </si>
  <si>
    <t>F.  EXTERNOS</t>
  </si>
  <si>
    <t>AME.</t>
  </si>
  <si>
    <t xml:space="preserve">CAUSAS  </t>
  </si>
  <si>
    <t>Derechos reservados, ASS-DAFP.</t>
  </si>
  <si>
    <t>RARO</t>
  </si>
  <si>
    <t>El evento puede ocurrir solo en
circunstancias excepcionales.</t>
  </si>
  <si>
    <t>No se ha presentado
en los últimos 5 años.</t>
  </si>
  <si>
    <t>Si el hecho llegara a presentarse, tendría consecuencias o
efectos mínimos sobre la entidad.</t>
  </si>
  <si>
    <t>DESCRIPCIÓN</t>
  </si>
  <si>
    <t>El evento puede ocurrir en algún
momento</t>
  </si>
  <si>
    <t>Al menos de 1 vez en
los últimos 5 años.</t>
  </si>
  <si>
    <t>Si el hecho llegara a presentarse, tendría bajo impacto o
efecto sobre la entidad.</t>
  </si>
  <si>
    <t>POSIBLE</t>
  </si>
  <si>
    <t>El evento podría ocurrir en algún
momento</t>
  </si>
  <si>
    <t>Al menos de 1 vez en
los últimos 2 años.</t>
  </si>
  <si>
    <t>Si el hecho llegara a presentarse, tendría medianas
consecuencias o efectos sobre la entidad.</t>
  </si>
  <si>
    <t>CASI SEGURO</t>
  </si>
  <si>
    <t>El evento probablemente ocurrirá en la
mayoría de las circunstancias</t>
  </si>
  <si>
    <t>Al menos de 1 vez en
el último año.</t>
  </si>
  <si>
    <t>Si el hecho llegara a presentarse, tendría altas
consecuencias o efectos sobre la entidad</t>
  </si>
  <si>
    <t>Se espera que el evento ocurra en la
mayoría de las circunstancias</t>
  </si>
  <si>
    <t>Más de 1 vez al año.</t>
  </si>
  <si>
    <t>Si el hecho llegara a presentarse, tendría desastrosas
consecuencias o efectos sobre la entidad.</t>
  </si>
  <si>
    <t>Riesgo Estratégico</t>
  </si>
  <si>
    <t>Riesgo Operativo</t>
  </si>
  <si>
    <t>Riesgo de Cumplimiento</t>
  </si>
  <si>
    <t>Número de nuevos empleos provistos / Total de empleos aprobados</t>
  </si>
  <si>
    <t>1 Fi</t>
  </si>
  <si>
    <t>2 Fi</t>
  </si>
  <si>
    <t>3 Fi</t>
  </si>
  <si>
    <t>4 Fi</t>
  </si>
  <si>
    <t>5 Fi</t>
  </si>
  <si>
    <t>6 Fi</t>
  </si>
  <si>
    <t>7 Fi</t>
  </si>
  <si>
    <t>1 Fe</t>
  </si>
  <si>
    <t>2 Fe</t>
  </si>
  <si>
    <t>3 Fe</t>
  </si>
  <si>
    <t>X</t>
  </si>
  <si>
    <t>Liquidar la nomina en forma erronea</t>
  </si>
  <si>
    <t>Software Kactus parametrizado</t>
  </si>
  <si>
    <t>DESARROLLO DEL TALENTO HUMANO</t>
  </si>
  <si>
    <t>Jefe de Gestión Humana y Auxiliar de nómina</t>
  </si>
  <si>
    <t xml:space="preserve">Jefe de Gestión Humana </t>
  </si>
  <si>
    <t>Vincular personal no competente</t>
  </si>
  <si>
    <t>La desvinculación de un funcionario de la entidad se efectúa sin el debido cumplimiento de las normas</t>
  </si>
  <si>
    <t>Desempeño laboral deficiente.</t>
  </si>
  <si>
    <t>controles existentes, procesos y procedimeintos</t>
  </si>
  <si>
    <t>Fallas en la documentación y/o aplicación de los controles de los procedimientos</t>
  </si>
  <si>
    <t>Administrar y promover el desarrollo integral del talento humano teniendo en cuenta las necesidades de rtvc y aplicando la normatividad vigente.</t>
  </si>
  <si>
    <t>MEJORAMIENTO CONTINUO</t>
  </si>
  <si>
    <t>VALORACION DE CONTROLES DESARROLLO DEL TALENTO HUMANO</t>
  </si>
  <si>
    <t>1.  Inadecuado sistema de archivo de los documentos que contienen la información institucional.
2.  No definición y/o aplicación de tablas de retención documental
3.  Intereses creados para favorecer a un tercero
4.  Desorden en el manejo de la documentación 
5.  Inseguridad en las instalaciones
6. Deficientes niveles de seguridad para el acceso a los sistemas de información que actualmente soportan la información de la entidad, que pueden generar acceso a información confidencial o de valor histórico para la entidad.
7. Violación del código de ética institucional.
8. No contar con procedimientos claros y/o estandarizados frente a la protección de la información confidencial, el almacenamiento y la transmisión electrónica de los resultados y los derechos de propiedad de los clientes.
9. Inobservancia de los procedimientos, directrices y puntos de control establecidos para ejecutar las actividades.</t>
  </si>
  <si>
    <t>x</t>
  </si>
  <si>
    <t>Riesgo Tecnológico</t>
  </si>
  <si>
    <t>Riesto de Imagen</t>
  </si>
  <si>
    <t>Riesgo de Corrupción</t>
  </si>
  <si>
    <t>Falsedad en documentos</t>
  </si>
  <si>
    <t>Utilización indebida de los recursos públicos</t>
  </si>
  <si>
    <t>1.  Afectación en la imagen institucional y credibilidad de la entidad, por cuanto lesiona la transparencia y probidad de la entidad y del Estado.
2.  Detrimento patrimonial.
3.  Posibles efectos disciplinarios, fiscales y penales.</t>
  </si>
  <si>
    <r>
      <rPr>
        <b/>
        <sz val="16"/>
        <color indexed="8"/>
        <rFont val="Arial Narrow"/>
        <family val="2"/>
      </rPr>
      <t>Fecha de emisión:</t>
    </r>
    <r>
      <rPr>
        <sz val="16"/>
        <color indexed="8"/>
        <rFont val="Arial Narrow"/>
        <family val="2"/>
      </rPr>
      <t xml:space="preserve"> 09/07/2013</t>
    </r>
  </si>
  <si>
    <r>
      <rPr>
        <b/>
        <sz val="16"/>
        <color indexed="8"/>
        <rFont val="Arial Narrow"/>
        <family val="2"/>
      </rPr>
      <t xml:space="preserve">Código: </t>
    </r>
    <r>
      <rPr>
        <sz val="16"/>
        <color indexed="8"/>
        <rFont val="Arial Narrow"/>
        <family val="2"/>
      </rPr>
      <t xml:space="preserve">  </t>
    </r>
  </si>
  <si>
    <t>DE-MC-FT-20</t>
  </si>
  <si>
    <r>
      <rPr>
        <b/>
        <sz val="16"/>
        <color indexed="8"/>
        <rFont val="Arial Narrow"/>
        <family val="2"/>
      </rPr>
      <t>Versión:</t>
    </r>
    <r>
      <rPr>
        <sz val="16"/>
        <color indexed="8"/>
        <rFont val="Arial Narrow"/>
        <family val="2"/>
      </rPr>
      <t xml:space="preserve"> </t>
    </r>
  </si>
  <si>
    <t>RIESGOS</t>
  </si>
  <si>
    <t>ACCIONES</t>
  </si>
  <si>
    <t>SEGUIMIENTO 20/08/2013</t>
  </si>
  <si>
    <t>SEGUIMIENTO 15/12/2013</t>
  </si>
  <si>
    <t>ACCIONES REALIZADAS</t>
  </si>
  <si>
    <t>ACCIONES POR REALIZAR</t>
  </si>
  <si>
    <t>FECHA DE EJECUCIÓN</t>
  </si>
  <si>
    <t>SEGUIMIENTO MAPA DE RIESGOS DESARROLLO DEL TALENTO HUMANO</t>
  </si>
  <si>
    <t>SEGUIMIENTO 17/07/13</t>
  </si>
  <si>
    <t>RESPONSABLE</t>
  </si>
  <si>
    <t>Se realizó la parametrización y prueba de conformidad con la norma a finales del año 2012</t>
  </si>
  <si>
    <t>Jefe de Gestión de Humana
Subgerente de Soporte
Contabilidad</t>
  </si>
  <si>
    <t>Implementación de dos revisiones al proceso de liquidación de nómina y una tercera cuando existen cambios en retención en la fuente que se encuentra a cargo de contabilidad (agenda de revisión de correo, procedimiento definido)</t>
  </si>
  <si>
    <t>mensual previo al 25 de cada mes</t>
  </si>
  <si>
    <t>Personal sin las actualizaciones técnicas necesarias</t>
  </si>
  <si>
    <t>Profesional de Gestión Humana</t>
  </si>
  <si>
    <t>Desvincular a un funcionario por justa causa sin fundamento probatorio que lo soporte</t>
  </si>
  <si>
    <t xml:space="preserve">
Contenido del contrato que se suscribe donde establece las causales de justa causa</t>
  </si>
  <si>
    <t>Inducción a nuevos empleados donde se explica las condiciones laborales y procedimiento de evaluación de desempeño</t>
  </si>
  <si>
    <t xml:space="preserve">Jefe de Gestión de Humana
</t>
  </si>
  <si>
    <t xml:space="preserve">Aplicación del procedimiento vinculación de personal de planta </t>
  </si>
  <si>
    <t>Publicación de la vacante con el perfil requerido en la página web de la entidad del personal no directivo</t>
  </si>
  <si>
    <t>Profesional de Gestión de Humana</t>
  </si>
  <si>
    <t>Sustracción, concentración y manipulación de la información institucional.</t>
  </si>
  <si>
    <t>1.  Desgaste Administrativo.
2.  Investigaciones disciplinarias
3.  Afectación en la imagen institucional y credibilidad de la entidad, por cuanto lesiona la transparencia y probidad de la entidad y del Estado.
4.  Pérdida de trazabilidad de la información</t>
  </si>
  <si>
    <t>Incluir en los contratos de trabajo de los funcionarios la obligación de incluir, subir y actualizar la hoja de vida con soportes en el SIGEP</t>
  </si>
  <si>
    <t>Contratos con clausulas incluidas</t>
  </si>
  <si>
    <t xml:space="preserve">1.  No se cuenta con controles para verificar la información suministra por los funcionarios documentos  de formación, experiencia
</t>
  </si>
  <si>
    <t xml:space="preserve">
Procesos disciplinarios
</t>
  </si>
  <si>
    <t xml:space="preserve">Cotejar documentos con el original y constancia de que fue cotejada
</t>
  </si>
  <si>
    <t>Documentos cotejados o autenticados</t>
  </si>
  <si>
    <t xml:space="preserve">
1. Falta de observancia al principio de probidad y transparencia en la función pública.
2. Falta de ética y honestidad
3.  Desconocimiento de normatividad aplicable en el uso de los recursos públicos
4.  Desconomiento en los procedimientos que establecen como debe ser el manejo de los recursos públicos</t>
  </si>
  <si>
    <t>1.  Error humano
2.  Error en el sistema kactus</t>
  </si>
  <si>
    <t>1.  Interpretacion indebida de las normas aplicables para desvinculación de funcionarios</t>
  </si>
  <si>
    <t>1.  La entrevista no evidencie el análisis de  las competencias de los candidatos</t>
  </si>
  <si>
    <t>No se haga el pago correspondiente</t>
  </si>
  <si>
    <t>3.  Analisis jurídico previo</t>
  </si>
  <si>
    <t>1.  Lista de chequeo de documentos, 
2.  Entrevista,
3.  Manual de Funciones, 
4.  Pruebas Psiciotecnicas, 
4.  Proceso Público Meritocrático.  
5.  Calificación del periodo de prueba</t>
  </si>
  <si>
    <t>1.  Instalación de cámara para vigilancia de archivos
2.  Formato de control de préstamo de documentos
3.  Contratos con clausulas de confidencialidad de la información
4.  Inventario de documentos por hoja de vida
5.  Aplicación de política de archivo para manejo de información</t>
  </si>
  <si>
    <t>1.  Exigencia de diploma original Universitario para cotejarlo con la copia o autenticación de diploma si es copia</t>
  </si>
  <si>
    <t>1.  Inducción con inclusión de temática relacionada con asuntos disciplinarias
2.  Difusión del estatuto anticorrupción</t>
  </si>
  <si>
    <t>Realizar capacitaciones preventivas frente a normatividad y asuntos relacionados con control Disciplinario</t>
  </si>
  <si>
    <t>Jefe de Gestión Humana</t>
  </si>
  <si>
    <t>No de capacitaciones realizadas/ No de capacitaciones programadas</t>
  </si>
  <si>
    <t>Previo al 25 de cada mes</t>
  </si>
  <si>
    <t>Publicación de vacantes</t>
  </si>
  <si>
    <t xml:space="preserve">Inducciones realizadas con información requerida </t>
  </si>
  <si>
    <t>Revisiones realizadas</t>
  </si>
  <si>
    <t>RADIO TELEVISIÓN NACIONAL DE COLOMBIA - RTVC</t>
  </si>
  <si>
    <r>
      <rPr>
        <b/>
        <sz val="16"/>
        <color indexed="8"/>
        <rFont val="Arial Narrow"/>
        <family val="2"/>
      </rPr>
      <t>Versión:</t>
    </r>
    <r>
      <rPr>
        <sz val="16"/>
        <color indexed="8"/>
        <rFont val="Arial Narrow"/>
        <family val="2"/>
      </rPr>
      <t xml:space="preserve"> V.2</t>
    </r>
  </si>
  <si>
    <t xml:space="preserve">                       MATRIZ MAPA DE RIESGOS DESARROLLO DEL TALENTO HUMANO</t>
  </si>
  <si>
    <t xml:space="preserve">RADIO TELEVISIÓN NACIONAL DE COLOMBIA - RTVC                                                                       </t>
  </si>
  <si>
    <t xml:space="preserve"> DESARROLLO DEL TALENTO HUMANO</t>
  </si>
  <si>
    <t xml:space="preserve">                              DESARROLLO DEL TALENTO HUMANO                       </t>
  </si>
  <si>
    <r>
      <rPr>
        <b/>
        <sz val="16"/>
        <color indexed="8"/>
        <rFont val="Arial Narrow"/>
        <family val="2"/>
      </rPr>
      <t xml:space="preserve">Código: </t>
    </r>
    <r>
      <rPr>
        <sz val="16"/>
        <color indexed="8"/>
        <rFont val="Arial Narrow"/>
        <family val="2"/>
      </rPr>
      <t xml:space="preserve">  SPC-DH-MR-01</t>
    </r>
  </si>
  <si>
    <r>
      <rPr>
        <b/>
        <sz val="16"/>
        <color indexed="8"/>
        <rFont val="Arial Narrow"/>
        <family val="2"/>
      </rPr>
      <t xml:space="preserve">Código: </t>
    </r>
    <r>
      <rPr>
        <sz val="16"/>
        <color indexed="8"/>
        <rFont val="Arial Narrow"/>
        <family val="2"/>
      </rPr>
      <t>SPC-DH-MR-02</t>
    </r>
  </si>
  <si>
    <r>
      <rPr>
        <b/>
        <sz val="16"/>
        <color indexed="8"/>
        <rFont val="Arial Narrow"/>
        <family val="2"/>
      </rPr>
      <t>Fecha:</t>
    </r>
    <r>
      <rPr>
        <sz val="16"/>
        <color indexed="8"/>
        <rFont val="Arial Narrow"/>
        <family val="2"/>
      </rPr>
      <t xml:space="preserve"> 19/11/2013</t>
    </r>
  </si>
  <si>
    <r>
      <rPr>
        <b/>
        <sz val="16"/>
        <color indexed="8"/>
        <rFont val="Arial Narrow"/>
        <family val="2"/>
      </rPr>
      <t>Fecha :</t>
    </r>
    <r>
      <rPr>
        <sz val="16"/>
        <color indexed="8"/>
        <rFont val="Arial Narrow"/>
        <family val="2"/>
      </rPr>
      <t xml:space="preserve"> 19/11/2013</t>
    </r>
  </si>
</sst>
</file>

<file path=xl/styles.xml><?xml version="1.0" encoding="utf-8"?>
<styleSheet xmlns="http://schemas.openxmlformats.org/spreadsheetml/2006/main">
  <fonts count="50">
    <font>
      <sz val="10"/>
      <name val="Arial"/>
    </font>
    <font>
      <b/>
      <sz val="14"/>
      <name val="Arial"/>
      <family val="2"/>
    </font>
    <font>
      <i/>
      <sz val="14"/>
      <name val="Arial"/>
      <family val="2"/>
    </font>
    <font>
      <i/>
      <sz val="12"/>
      <name val="Arial"/>
      <family val="2"/>
    </font>
    <font>
      <b/>
      <sz val="12"/>
      <name val="Arial"/>
      <family val="2"/>
    </font>
    <font>
      <sz val="12"/>
      <name val="Arial"/>
      <family val="2"/>
    </font>
    <font>
      <b/>
      <sz val="10"/>
      <color indexed="81"/>
      <name val="Tahoma"/>
      <family val="2"/>
    </font>
    <font>
      <sz val="10"/>
      <color indexed="81"/>
      <name val="Tahoma"/>
      <family val="2"/>
    </font>
    <font>
      <sz val="14"/>
      <name val="Arial"/>
      <family val="2"/>
    </font>
    <font>
      <sz val="10"/>
      <name val="Arial"/>
      <family val="2"/>
    </font>
    <font>
      <sz val="10"/>
      <name val="Arial"/>
      <family val="2"/>
    </font>
    <font>
      <b/>
      <sz val="10"/>
      <name val="Arial"/>
      <family val="2"/>
    </font>
    <font>
      <b/>
      <i/>
      <sz val="12"/>
      <name val="Arial"/>
      <family val="2"/>
    </font>
    <font>
      <b/>
      <i/>
      <sz val="10"/>
      <name val="Arial"/>
      <family val="2"/>
    </font>
    <font>
      <sz val="9"/>
      <color indexed="81"/>
      <name val="Tahoma"/>
      <family val="2"/>
    </font>
    <font>
      <b/>
      <sz val="9"/>
      <color indexed="81"/>
      <name val="Tahoma"/>
      <family val="2"/>
    </font>
    <font>
      <sz val="8"/>
      <name val="Arial"/>
      <family val="2"/>
    </font>
    <font>
      <b/>
      <sz val="20"/>
      <name val="Arial"/>
      <family val="2"/>
    </font>
    <font>
      <sz val="10"/>
      <color indexed="8"/>
      <name val="Arial"/>
      <family val="2"/>
    </font>
    <font>
      <b/>
      <u/>
      <sz val="13"/>
      <name val="Arial"/>
      <family val="2"/>
    </font>
    <font>
      <b/>
      <sz val="13"/>
      <name val="Arial"/>
      <family val="2"/>
    </font>
    <font>
      <sz val="11"/>
      <name val="Arial"/>
      <family val="2"/>
    </font>
    <font>
      <b/>
      <sz val="11"/>
      <color indexed="8"/>
      <name val="Arial"/>
      <family val="2"/>
    </font>
    <font>
      <b/>
      <sz val="12"/>
      <color indexed="12"/>
      <name val="Arial"/>
      <family val="2"/>
    </font>
    <font>
      <sz val="11"/>
      <color indexed="8"/>
      <name val="Arial"/>
      <family val="2"/>
    </font>
    <font>
      <b/>
      <sz val="9"/>
      <color indexed="8"/>
      <name val="Arial"/>
      <family val="2"/>
    </font>
    <font>
      <b/>
      <sz val="8"/>
      <color indexed="8"/>
      <name val="Arial"/>
      <family val="2"/>
    </font>
    <font>
      <sz val="9"/>
      <color indexed="8"/>
      <name val="Arial"/>
      <family val="2"/>
    </font>
    <font>
      <b/>
      <sz val="14"/>
      <color indexed="8"/>
      <name val="Arial"/>
      <family val="2"/>
    </font>
    <font>
      <b/>
      <sz val="12"/>
      <color indexed="8"/>
      <name val="Arial"/>
      <family val="2"/>
    </font>
    <font>
      <sz val="10"/>
      <color indexed="10"/>
      <name val="Arial"/>
      <family val="2"/>
    </font>
    <font>
      <sz val="6"/>
      <name val="Arial"/>
      <family val="2"/>
    </font>
    <font>
      <b/>
      <sz val="8"/>
      <color indexed="81"/>
      <name val="Tahoma"/>
      <family val="2"/>
    </font>
    <font>
      <sz val="7"/>
      <color indexed="81"/>
      <name val="Tahoma"/>
      <family val="2"/>
    </font>
    <font>
      <sz val="8"/>
      <color indexed="81"/>
      <name val="Tahoma"/>
      <family val="2"/>
    </font>
    <font>
      <sz val="9"/>
      <name val="Arial Narrow"/>
      <family val="2"/>
    </font>
    <font>
      <b/>
      <i/>
      <sz val="16"/>
      <name val="Arial"/>
      <family val="2"/>
    </font>
    <font>
      <sz val="9"/>
      <name val="Arial"/>
      <family val="2"/>
    </font>
    <font>
      <b/>
      <sz val="9"/>
      <color indexed="10"/>
      <name val="Arial"/>
      <family val="2"/>
    </font>
    <font>
      <sz val="16"/>
      <color indexed="8"/>
      <name val="Arial Narrow"/>
      <family val="2"/>
    </font>
    <font>
      <b/>
      <sz val="16"/>
      <color indexed="8"/>
      <name val="Arial Narrow"/>
      <family val="2"/>
    </font>
    <font>
      <i/>
      <sz val="8"/>
      <color rgb="FF000000"/>
      <name val="Arial"/>
      <family val="2"/>
    </font>
    <font>
      <sz val="8"/>
      <color rgb="FF000000"/>
      <name val="Arial"/>
      <family val="2"/>
    </font>
    <font>
      <b/>
      <sz val="9"/>
      <color rgb="FFFF0000"/>
      <name val="Arial"/>
      <family val="2"/>
    </font>
    <font>
      <b/>
      <sz val="10"/>
      <color rgb="FFFF0000"/>
      <name val="Arial"/>
      <family val="2"/>
    </font>
    <font>
      <sz val="14"/>
      <color theme="1"/>
      <name val="Arial Narrow"/>
      <family val="2"/>
    </font>
    <font>
      <b/>
      <sz val="16"/>
      <color theme="1"/>
      <name val="Arial Narrow"/>
      <family val="2"/>
    </font>
    <font>
      <sz val="16"/>
      <color theme="1"/>
      <name val="Arial Narrow"/>
      <family val="2"/>
    </font>
    <font>
      <b/>
      <sz val="14"/>
      <color theme="1"/>
      <name val="Arial Narrow"/>
      <family val="2"/>
    </font>
    <font>
      <b/>
      <sz val="16"/>
      <name val="Arial"/>
      <family val="2"/>
    </font>
  </fonts>
  <fills count="12">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17"/>
        <bgColor indexed="64"/>
      </patternFill>
    </fill>
    <fill>
      <patternFill patternType="solid">
        <fgColor indexed="13"/>
        <bgColor indexed="64"/>
      </patternFill>
    </fill>
    <fill>
      <patternFill patternType="solid">
        <fgColor indexed="51"/>
        <bgColor indexed="64"/>
      </patternFill>
    </fill>
    <fill>
      <patternFill patternType="solid">
        <fgColor indexed="10"/>
        <bgColor indexed="64"/>
      </patternFill>
    </fill>
    <fill>
      <patternFill patternType="solid">
        <fgColor indexed="44"/>
        <bgColor indexed="64"/>
      </patternFill>
    </fill>
    <fill>
      <patternFill patternType="solid">
        <fgColor indexed="50"/>
        <bgColor indexed="64"/>
      </patternFill>
    </fill>
    <fill>
      <patternFill patternType="solid">
        <fgColor indexed="22"/>
        <bgColor indexed="64"/>
      </patternFill>
    </fill>
    <fill>
      <patternFill patternType="solid">
        <fgColor theme="0"/>
        <bgColor indexed="64"/>
      </patternFill>
    </fill>
  </fills>
  <borders count="57">
    <border>
      <left/>
      <right/>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316">
    <xf numFmtId="0" fontId="0" fillId="0" borderId="0" xfId="0"/>
    <xf numFmtId="0" fontId="0" fillId="0" borderId="0" xfId="0" applyProtection="1">
      <protection locked="0"/>
    </xf>
    <xf numFmtId="0" fontId="0" fillId="2" borderId="0" xfId="0" applyFill="1" applyProtection="1">
      <protection locked="0"/>
    </xf>
    <xf numFmtId="0" fontId="0" fillId="0" borderId="0" xfId="0" applyAlignment="1" applyProtection="1">
      <protection locked="0"/>
    </xf>
    <xf numFmtId="0" fontId="0" fillId="0" borderId="0" xfId="0" applyBorder="1" applyProtection="1">
      <protection locked="0"/>
    </xf>
    <xf numFmtId="0" fontId="0" fillId="0" borderId="0" xfId="0" applyBorder="1" applyAlignment="1" applyProtection="1">
      <protection locked="0"/>
    </xf>
    <xf numFmtId="0" fontId="0" fillId="0" borderId="0" xfId="0"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5" fillId="0" borderId="0" xfId="0" applyFont="1" applyAlignment="1" applyProtection="1">
      <alignment horizontal="center" vertical="center"/>
      <protection locked="0"/>
    </xf>
    <xf numFmtId="0" fontId="10" fillId="0" borderId="0" xfId="0" applyFont="1" applyBorder="1" applyAlignment="1" applyProtection="1">
      <protection locked="0"/>
    </xf>
    <xf numFmtId="0" fontId="8" fillId="0" borderId="0" xfId="0" applyFont="1" applyAlignment="1" applyProtection="1">
      <alignment horizontal="center" vertical="center"/>
      <protection locked="0"/>
    </xf>
    <xf numFmtId="0" fontId="8" fillId="0" borderId="0" xfId="0" applyFont="1" applyAlignment="1" applyProtection="1">
      <alignment vertical="center" wrapText="1"/>
      <protection locked="0"/>
    </xf>
    <xf numFmtId="0" fontId="10" fillId="0" borderId="0" xfId="0" applyFont="1" applyAlignment="1" applyProtection="1">
      <protection locked="0"/>
    </xf>
    <xf numFmtId="0" fontId="0" fillId="0" borderId="0" xfId="0" applyAlignment="1" applyProtection="1">
      <alignment horizontal="center"/>
      <protection locked="0"/>
    </xf>
    <xf numFmtId="0" fontId="0" fillId="0" borderId="1" xfId="0" applyBorder="1" applyProtection="1">
      <protection locked="0"/>
    </xf>
    <xf numFmtId="0" fontId="8" fillId="0" borderId="0" xfId="0" applyFont="1" applyBorder="1" applyAlignment="1" applyProtection="1">
      <alignment horizontal="center" vertical="center"/>
      <protection locked="0"/>
    </xf>
    <xf numFmtId="0" fontId="0" fillId="0" borderId="2" xfId="0" applyBorder="1" applyProtection="1">
      <protection locked="0"/>
    </xf>
    <xf numFmtId="0" fontId="10" fillId="0" borderId="0" xfId="0" applyFont="1" applyAlignment="1" applyProtection="1">
      <alignment horizontal="center"/>
    </xf>
    <xf numFmtId="0" fontId="0" fillId="0" borderId="0" xfId="0" applyProtection="1"/>
    <xf numFmtId="0" fontId="0" fillId="0" borderId="0" xfId="0" applyAlignment="1" applyProtection="1">
      <alignment horizontal="center" vertical="center"/>
    </xf>
    <xf numFmtId="0" fontId="11" fillId="0" borderId="3" xfId="0" applyFont="1" applyBorder="1" applyProtection="1"/>
    <xf numFmtId="0" fontId="11" fillId="0" borderId="0" xfId="0" applyFont="1" applyBorder="1" applyProtection="1"/>
    <xf numFmtId="0" fontId="11" fillId="0" borderId="4" xfId="0" applyFont="1" applyFill="1" applyBorder="1" applyAlignment="1" applyProtection="1">
      <alignment horizontal="center"/>
    </xf>
    <xf numFmtId="0" fontId="11" fillId="0" borderId="5" xfId="0" applyFont="1" applyBorder="1" applyAlignment="1" applyProtection="1">
      <alignment horizontal="center"/>
    </xf>
    <xf numFmtId="0" fontId="11" fillId="0" borderId="6" xfId="0" applyFont="1" applyBorder="1" applyAlignment="1" applyProtection="1">
      <alignment horizontal="center"/>
    </xf>
    <xf numFmtId="0" fontId="11" fillId="0" borderId="7" xfId="0" applyFont="1" applyBorder="1" applyAlignment="1" applyProtection="1">
      <alignment horizontal="center"/>
    </xf>
    <xf numFmtId="0" fontId="0" fillId="0" borderId="0" xfId="0" applyBorder="1" applyProtection="1"/>
    <xf numFmtId="0" fontId="0" fillId="3" borderId="0" xfId="0" applyFill="1" applyBorder="1" applyAlignment="1" applyProtection="1">
      <alignment horizontal="center" vertical="center"/>
    </xf>
    <xf numFmtId="0" fontId="0" fillId="0" borderId="0" xfId="0" applyBorder="1" applyAlignment="1" applyProtection="1">
      <alignment horizontal="center" vertical="center"/>
    </xf>
    <xf numFmtId="0" fontId="0" fillId="0" borderId="2" xfId="0" applyBorder="1" applyAlignment="1" applyProtection="1">
      <alignment horizontal="center" vertical="center"/>
    </xf>
    <xf numFmtId="0" fontId="11" fillId="0" borderId="8" xfId="0" applyFont="1" applyFill="1" applyBorder="1" applyAlignment="1" applyProtection="1">
      <alignment horizontal="center" vertical="center"/>
    </xf>
    <xf numFmtId="0" fontId="10" fillId="3" borderId="0" xfId="0" applyFont="1" applyFill="1" applyBorder="1" applyAlignment="1" applyProtection="1">
      <alignment horizontal="center" vertical="center"/>
    </xf>
    <xf numFmtId="0" fontId="0" fillId="4" borderId="0" xfId="0" applyFill="1" applyBorder="1" applyAlignment="1" applyProtection="1">
      <alignment horizontal="center" vertical="center"/>
    </xf>
    <xf numFmtId="0" fontId="0" fillId="5" borderId="0" xfId="0" applyFill="1" applyBorder="1" applyAlignment="1" applyProtection="1">
      <alignment horizontal="center" vertical="center"/>
    </xf>
    <xf numFmtId="0" fontId="0" fillId="6" borderId="0" xfId="0" applyFill="1" applyBorder="1" applyAlignment="1" applyProtection="1">
      <alignment horizontal="center" vertical="center"/>
    </xf>
    <xf numFmtId="0" fontId="0" fillId="6" borderId="2" xfId="0" applyFill="1" applyBorder="1" applyAlignment="1" applyProtection="1">
      <alignment horizontal="center" vertical="center"/>
    </xf>
    <xf numFmtId="0" fontId="11" fillId="0" borderId="8" xfId="0" applyFont="1" applyBorder="1" applyAlignment="1" applyProtection="1">
      <alignment horizontal="center" vertical="center"/>
    </xf>
    <xf numFmtId="0" fontId="0" fillId="0" borderId="0" xfId="0" applyBorder="1" applyAlignment="1" applyProtection="1">
      <alignment vertical="center"/>
    </xf>
    <xf numFmtId="0" fontId="0" fillId="7" borderId="2" xfId="0" applyFill="1" applyBorder="1" applyAlignment="1" applyProtection="1">
      <alignment horizontal="center" vertical="center"/>
    </xf>
    <xf numFmtId="0" fontId="0" fillId="7" borderId="0" xfId="0" applyFill="1" applyBorder="1" applyAlignment="1" applyProtection="1">
      <alignment horizontal="center" vertical="center"/>
    </xf>
    <xf numFmtId="0" fontId="11" fillId="0" borderId="9" xfId="0" applyFont="1" applyBorder="1" applyAlignment="1" applyProtection="1">
      <alignment horizontal="center" vertical="center"/>
    </xf>
    <xf numFmtId="0" fontId="0" fillId="0" borderId="10" xfId="0" applyBorder="1" applyAlignment="1" applyProtection="1">
      <alignment vertical="center"/>
    </xf>
    <xf numFmtId="0" fontId="0" fillId="6" borderId="10" xfId="0" applyFill="1" applyBorder="1" applyAlignment="1" applyProtection="1">
      <alignment horizontal="center" vertical="center"/>
    </xf>
    <xf numFmtId="0" fontId="0" fillId="7" borderId="10" xfId="0" applyFill="1" applyBorder="1" applyAlignment="1" applyProtection="1">
      <alignment horizontal="center" vertical="center"/>
    </xf>
    <xf numFmtId="0" fontId="0" fillId="7" borderId="11" xfId="0" applyFill="1" applyBorder="1" applyAlignment="1" applyProtection="1">
      <alignment horizontal="center" vertical="center"/>
    </xf>
    <xf numFmtId="0" fontId="0" fillId="4" borderId="12" xfId="0" applyFill="1" applyBorder="1" applyAlignment="1" applyProtection="1">
      <alignment horizontal="center" vertical="center" wrapText="1"/>
    </xf>
    <xf numFmtId="0" fontId="0" fillId="0" borderId="13" xfId="0" applyBorder="1" applyAlignment="1" applyProtection="1">
      <alignment wrapText="1"/>
    </xf>
    <xf numFmtId="0" fontId="11" fillId="0" borderId="14" xfId="0" applyFont="1" applyFill="1" applyBorder="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wrapText="1"/>
    </xf>
    <xf numFmtId="0" fontId="0" fillId="5" borderId="15" xfId="0" applyFill="1" applyBorder="1" applyAlignment="1" applyProtection="1">
      <alignment horizontal="center" vertical="center" wrapText="1"/>
    </xf>
    <xf numFmtId="0" fontId="0" fillId="0" borderId="16" xfId="0" applyBorder="1" applyAlignment="1" applyProtection="1">
      <alignment wrapText="1"/>
    </xf>
    <xf numFmtId="0" fontId="11" fillId="0" borderId="17" xfId="0" applyFont="1" applyBorder="1" applyAlignment="1" applyProtection="1">
      <alignment horizontal="left" vertical="center" wrapText="1"/>
    </xf>
    <xf numFmtId="0" fontId="0" fillId="6" borderId="15" xfId="0" applyFill="1" applyBorder="1" applyAlignment="1" applyProtection="1">
      <alignment horizontal="center" vertical="center" wrapText="1"/>
    </xf>
    <xf numFmtId="0" fontId="0" fillId="7" borderId="4" xfId="0" applyFill="1" applyBorder="1" applyAlignment="1" applyProtection="1">
      <alignment horizontal="center" vertical="center" wrapText="1"/>
    </xf>
    <xf numFmtId="0" fontId="0" fillId="0" borderId="5" xfId="0" applyBorder="1" applyAlignment="1" applyProtection="1">
      <alignment wrapText="1"/>
    </xf>
    <xf numFmtId="0" fontId="11" fillId="0" borderId="18" xfId="0" applyFont="1" applyBorder="1" applyAlignment="1" applyProtection="1">
      <alignment horizontal="left" vertical="center" wrapText="1"/>
    </xf>
    <xf numFmtId="0" fontId="5" fillId="0" borderId="0" xfId="0" applyFont="1" applyProtection="1">
      <protection locked="0"/>
    </xf>
    <xf numFmtId="0" fontId="5" fillId="0" borderId="0" xfId="0" applyFont="1" applyAlignment="1" applyProtection="1">
      <alignment wrapText="1"/>
      <protection locked="0"/>
    </xf>
    <xf numFmtId="0" fontId="4" fillId="0" borderId="0" xfId="0" applyFont="1" applyProtection="1">
      <protection locked="0"/>
    </xf>
    <xf numFmtId="0" fontId="5" fillId="0" borderId="0" xfId="0" applyFont="1" applyAlignment="1" applyProtection="1">
      <alignment textRotation="90"/>
      <protection locked="0"/>
    </xf>
    <xf numFmtId="0" fontId="4" fillId="0" borderId="0" xfId="0" applyFont="1" applyAlignment="1" applyProtection="1">
      <alignment horizontal="center" vertical="center"/>
      <protection locked="0"/>
    </xf>
    <xf numFmtId="49" fontId="5" fillId="0" borderId="0" xfId="0" applyNumberFormat="1" applyFont="1" applyProtection="1">
      <protection locked="0"/>
    </xf>
    <xf numFmtId="0" fontId="9" fillId="0" borderId="0" xfId="0" applyFont="1" applyAlignment="1" applyProtection="1">
      <alignment horizontal="center"/>
      <protection locked="0"/>
    </xf>
    <xf numFmtId="0" fontId="5" fillId="0" borderId="0" xfId="0" applyFont="1" applyAlignment="1" applyProtection="1">
      <alignment horizontal="center"/>
      <protection locked="0"/>
    </xf>
    <xf numFmtId="0" fontId="9" fillId="0" borderId="16" xfId="0" applyFont="1" applyBorder="1" applyAlignment="1" applyProtection="1">
      <alignment horizontal="center"/>
      <protection locked="0"/>
    </xf>
    <xf numFmtId="0" fontId="13" fillId="0" borderId="16" xfId="0" applyNumberFormat="1" applyFont="1" applyFill="1" applyBorder="1" applyAlignment="1" applyProtection="1">
      <alignment vertical="center" wrapText="1"/>
    </xf>
    <xf numFmtId="0" fontId="17" fillId="0" borderId="16" xfId="0" applyFont="1" applyBorder="1" applyAlignment="1">
      <alignment horizontal="center" vertical="center" wrapText="1"/>
    </xf>
    <xf numFmtId="0" fontId="0" fillId="2" borderId="0" xfId="0" applyFill="1"/>
    <xf numFmtId="0" fontId="20" fillId="2" borderId="0" xfId="0" applyFont="1" applyFill="1" applyAlignment="1"/>
    <xf numFmtId="0" fontId="1" fillId="2" borderId="0" xfId="0" applyFont="1" applyFill="1" applyAlignment="1">
      <alignment horizontal="left"/>
    </xf>
    <xf numFmtId="0" fontId="18" fillId="2" borderId="0" xfId="0" applyFont="1" applyFill="1"/>
    <xf numFmtId="0" fontId="22" fillId="2" borderId="0" xfId="0" applyFont="1" applyFill="1"/>
    <xf numFmtId="0" fontId="24" fillId="2" borderId="0" xfId="0" applyFont="1" applyFill="1"/>
    <xf numFmtId="0" fontId="22" fillId="2" borderId="0" xfId="0" applyFont="1" applyFill="1" applyAlignment="1">
      <alignment horizontal="left" vertical="center" wrapText="1"/>
    </xf>
    <xf numFmtId="0" fontId="27" fillId="2" borderId="0" xfId="0" applyFont="1" applyFill="1" applyAlignment="1">
      <alignment horizontal="center"/>
    </xf>
    <xf numFmtId="0" fontId="28" fillId="2" borderId="0" xfId="0" applyFont="1" applyFill="1" applyAlignment="1">
      <alignment horizontal="center" vertical="center" wrapText="1"/>
    </xf>
    <xf numFmtId="0" fontId="29" fillId="2" borderId="0" xfId="0" applyFont="1" applyFill="1" applyBorder="1" applyAlignment="1">
      <alignment horizontal="center"/>
    </xf>
    <xf numFmtId="0" fontId="27" fillId="2" borderId="0" xfId="0" applyFont="1" applyFill="1" applyBorder="1" applyAlignment="1">
      <alignment horizontal="left" vertical="center" wrapText="1"/>
    </xf>
    <xf numFmtId="0" fontId="30" fillId="2" borderId="0" xfId="0" applyFont="1" applyFill="1"/>
    <xf numFmtId="0" fontId="5" fillId="0" borderId="16" xfId="0" applyFont="1" applyBorder="1" applyAlignment="1">
      <alignment horizontal="center" vertical="center" wrapText="1"/>
    </xf>
    <xf numFmtId="0" fontId="5" fillId="0" borderId="16" xfId="0" applyFont="1" applyBorder="1" applyAlignment="1">
      <alignment vertical="center" wrapText="1"/>
    </xf>
    <xf numFmtId="0" fontId="12" fillId="0" borderId="0" xfId="0" applyFont="1" applyBorder="1" applyAlignment="1" applyProtection="1">
      <alignment horizontal="center" vertical="center" textRotation="90" wrapText="1"/>
      <protection locked="0"/>
    </xf>
    <xf numFmtId="0" fontId="12" fillId="0" borderId="0"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center" vertical="center" wrapText="1"/>
      <protection locked="0"/>
    </xf>
    <xf numFmtId="0" fontId="4" fillId="0" borderId="0" xfId="0" applyNumberFormat="1" applyFont="1" applyFill="1" applyBorder="1" applyAlignment="1" applyProtection="1">
      <alignment horizontal="left" vertical="center" wrapText="1" indent="1"/>
      <protection locked="0"/>
    </xf>
    <xf numFmtId="0" fontId="12" fillId="0" borderId="0" xfId="0" applyNumberFormat="1" applyFont="1" applyFill="1" applyBorder="1" applyAlignment="1" applyProtection="1">
      <alignment horizontal="left" vertical="center" wrapText="1" indent="1"/>
    </xf>
    <xf numFmtId="0" fontId="4" fillId="0" borderId="0" xfId="0" applyNumberFormat="1" applyFont="1" applyFill="1" applyBorder="1" applyAlignment="1" applyProtection="1">
      <alignment horizontal="left" vertical="center" wrapText="1" indent="1"/>
    </xf>
    <xf numFmtId="0" fontId="3" fillId="0" borderId="0" xfId="0" applyNumberFormat="1" applyFont="1" applyBorder="1" applyAlignment="1" applyProtection="1">
      <alignment horizontal="center" vertical="center" wrapText="1"/>
    </xf>
    <xf numFmtId="0" fontId="5" fillId="0" borderId="0" xfId="0" applyFont="1" applyBorder="1" applyAlignment="1" applyProtection="1">
      <alignment horizontal="left" vertical="center" wrapText="1" indent="1"/>
    </xf>
    <xf numFmtId="0" fontId="41" fillId="0" borderId="0" xfId="0" applyFont="1" applyBorder="1" applyAlignment="1">
      <alignment vertical="center" wrapText="1" readingOrder="1"/>
    </xf>
    <xf numFmtId="0" fontId="3" fillId="0" borderId="0" xfId="0" applyFont="1" applyBorder="1" applyAlignment="1" applyProtection="1">
      <alignment horizontal="center" vertical="center" wrapText="1"/>
      <protection locked="0"/>
    </xf>
    <xf numFmtId="0" fontId="21" fillId="2" borderId="0" xfId="0" applyFont="1" applyFill="1" applyBorder="1" applyAlignment="1">
      <alignment vertical="center" wrapText="1"/>
    </xf>
    <xf numFmtId="0" fontId="23" fillId="2" borderId="10" xfId="0" applyFont="1" applyFill="1" applyBorder="1" applyAlignment="1"/>
    <xf numFmtId="0" fontId="21" fillId="2" borderId="0" xfId="0" applyFont="1" applyFill="1" applyAlignment="1">
      <alignment vertical="center" wrapText="1"/>
    </xf>
    <xf numFmtId="0" fontId="4" fillId="0" borderId="16" xfId="0" applyNumberFormat="1" applyFont="1" applyFill="1" applyBorder="1" applyAlignment="1" applyProtection="1">
      <alignment horizontal="center" vertical="center" wrapText="1"/>
    </xf>
    <xf numFmtId="0" fontId="4" fillId="8" borderId="19" xfId="0" applyFont="1" applyFill="1" applyBorder="1" applyAlignment="1" applyProtection="1">
      <alignment horizontal="center" vertical="center" wrapText="1"/>
      <protection locked="0"/>
    </xf>
    <xf numFmtId="0" fontId="4" fillId="8" borderId="20" xfId="0" applyFont="1" applyFill="1" applyBorder="1" applyAlignment="1" applyProtection="1">
      <alignment horizontal="center" vertical="center" wrapText="1"/>
      <protection locked="0"/>
    </xf>
    <xf numFmtId="0" fontId="8" fillId="0" borderId="16" xfId="0" applyFont="1" applyFill="1" applyBorder="1" applyAlignment="1" applyProtection="1">
      <alignment horizontal="center" vertical="center"/>
    </xf>
    <xf numFmtId="0" fontId="0" fillId="0" borderId="16" xfId="0" applyBorder="1" applyAlignment="1" applyProtection="1">
      <alignment horizontal="center" vertical="center"/>
    </xf>
    <xf numFmtId="0" fontId="8" fillId="0" borderId="16" xfId="0" applyFont="1" applyFill="1" applyBorder="1" applyAlignment="1" applyProtection="1">
      <alignment vertical="center" wrapText="1"/>
    </xf>
    <xf numFmtId="0" fontId="4" fillId="0" borderId="16" xfId="0" applyNumberFormat="1" applyFont="1" applyFill="1" applyBorder="1" applyAlignment="1" applyProtection="1">
      <alignment vertical="center" wrapText="1"/>
    </xf>
    <xf numFmtId="0" fontId="37" fillId="0" borderId="16" xfId="0" applyNumberFormat="1" applyFont="1" applyFill="1" applyBorder="1" applyAlignment="1" applyProtection="1">
      <alignment vertical="center" wrapText="1"/>
      <protection locked="0"/>
    </xf>
    <xf numFmtId="0" fontId="27" fillId="2" borderId="16" xfId="0" applyFont="1" applyFill="1" applyBorder="1"/>
    <xf numFmtId="0" fontId="27" fillId="2" borderId="16" xfId="0" applyFont="1" applyFill="1" applyBorder="1" applyAlignment="1">
      <alignment vertical="center"/>
    </xf>
    <xf numFmtId="0" fontId="27" fillId="2" borderId="16" xfId="0" applyFont="1" applyFill="1" applyBorder="1" applyAlignment="1">
      <alignment vertical="center" wrapText="1"/>
    </xf>
    <xf numFmtId="0" fontId="37" fillId="2" borderId="16" xfId="0" applyFont="1" applyFill="1" applyBorder="1" applyAlignment="1">
      <alignment vertical="center" wrapText="1"/>
    </xf>
    <xf numFmtId="0" fontId="38" fillId="2" borderId="16" xfId="0" applyFont="1" applyFill="1" applyBorder="1" applyAlignment="1">
      <alignment horizontal="center" vertical="center"/>
    </xf>
    <xf numFmtId="0" fontId="27" fillId="2" borderId="16" xfId="0" applyFont="1" applyFill="1" applyBorder="1" applyAlignment="1">
      <alignment horizontal="left"/>
    </xf>
    <xf numFmtId="0" fontId="38" fillId="2" borderId="16" xfId="0" applyFont="1" applyFill="1" applyBorder="1" applyAlignment="1">
      <alignment horizontal="center"/>
    </xf>
    <xf numFmtId="0" fontId="35" fillId="2" borderId="16" xfId="0" applyFont="1" applyFill="1" applyBorder="1" applyAlignment="1">
      <alignment vertical="center" wrapText="1"/>
    </xf>
    <xf numFmtId="0" fontId="25" fillId="2" borderId="16" xfId="0" applyFont="1" applyFill="1" applyBorder="1" applyAlignment="1">
      <alignment horizontal="center"/>
    </xf>
    <xf numFmtId="0" fontId="26" fillId="2" borderId="16" xfId="0" applyFont="1" applyFill="1" applyBorder="1" applyAlignment="1">
      <alignment horizontal="center"/>
    </xf>
    <xf numFmtId="0" fontId="26" fillId="2" borderId="16" xfId="0" applyFont="1" applyFill="1" applyBorder="1" applyAlignment="1"/>
    <xf numFmtId="0" fontId="24" fillId="2" borderId="16" xfId="0" applyFont="1" applyFill="1" applyBorder="1"/>
    <xf numFmtId="0" fontId="25" fillId="2" borderId="16" xfId="0" applyFont="1" applyFill="1" applyBorder="1" applyAlignment="1">
      <alignment horizontal="center" vertical="center"/>
    </xf>
    <xf numFmtId="0" fontId="26" fillId="2" borderId="16" xfId="0" applyFont="1" applyFill="1" applyBorder="1" applyAlignment="1">
      <alignment horizontal="center" vertical="center"/>
    </xf>
    <xf numFmtId="0" fontId="25" fillId="2" borderId="19"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37" fillId="0" borderId="0" xfId="0" applyFont="1" applyAlignment="1" applyProtection="1">
      <alignment horizontal="left" vertical="center"/>
      <protection locked="0"/>
    </xf>
    <xf numFmtId="0" fontId="37" fillId="0" borderId="0" xfId="0" applyFont="1" applyAlignment="1" applyProtection="1">
      <alignment vertical="center"/>
      <protection locked="0"/>
    </xf>
    <xf numFmtId="0" fontId="4" fillId="0" borderId="16" xfId="0" applyNumberFormat="1" applyFont="1" applyFill="1" applyBorder="1" applyAlignment="1" applyProtection="1">
      <alignment horizontal="left" vertical="center" wrapText="1"/>
    </xf>
    <xf numFmtId="0" fontId="1" fillId="6" borderId="21" xfId="0" applyFont="1" applyFill="1" applyBorder="1" applyAlignment="1" applyProtection="1">
      <alignment vertical="center" wrapText="1"/>
      <protection locked="0"/>
    </xf>
    <xf numFmtId="0" fontId="9" fillId="0" borderId="16" xfId="0" applyFont="1" applyFill="1" applyBorder="1" applyAlignment="1" applyProtection="1">
      <alignment horizontal="left" vertical="center" wrapText="1"/>
      <protection locked="0"/>
    </xf>
    <xf numFmtId="0" fontId="9" fillId="0" borderId="16" xfId="0" applyNumberFormat="1" applyFont="1" applyFill="1" applyBorder="1" applyAlignment="1" applyProtection="1">
      <alignment vertical="center" wrapText="1"/>
      <protection locked="0"/>
    </xf>
    <xf numFmtId="0" fontId="9" fillId="0" borderId="16" xfId="0" applyFont="1" applyFill="1" applyBorder="1" applyAlignment="1" applyProtection="1">
      <alignment horizontal="center" vertical="center" wrapText="1"/>
      <protection locked="0"/>
    </xf>
    <xf numFmtId="0" fontId="37" fillId="2" borderId="21" xfId="0" applyFont="1" applyFill="1" applyBorder="1" applyAlignment="1">
      <alignment vertical="center" wrapText="1"/>
    </xf>
    <xf numFmtId="0" fontId="43" fillId="2" borderId="16" xfId="0" applyFont="1" applyFill="1" applyBorder="1" applyAlignment="1">
      <alignment horizontal="center" vertical="center" wrapText="1"/>
    </xf>
    <xf numFmtId="0" fontId="44" fillId="2" borderId="16" xfId="0" applyFont="1" applyFill="1" applyBorder="1" applyAlignment="1">
      <alignment horizontal="center" vertical="center" wrapText="1"/>
    </xf>
    <xf numFmtId="0" fontId="25" fillId="2" borderId="22" xfId="0" applyFont="1" applyFill="1" applyBorder="1" applyAlignment="1">
      <alignment horizontal="center" vertical="center" wrapText="1"/>
    </xf>
    <xf numFmtId="0" fontId="25" fillId="2" borderId="23" xfId="0" applyFont="1" applyFill="1" applyBorder="1" applyAlignment="1">
      <alignment horizontal="center" vertical="center" wrapText="1"/>
    </xf>
    <xf numFmtId="0" fontId="25" fillId="2" borderId="24" xfId="0" applyFont="1" applyFill="1" applyBorder="1" applyAlignment="1">
      <alignment horizontal="center" vertical="center" wrapText="1"/>
    </xf>
    <xf numFmtId="0" fontId="9" fillId="0" borderId="13" xfId="0" applyNumberFormat="1" applyFont="1" applyFill="1" applyBorder="1" applyAlignment="1" applyProtection="1">
      <alignment vertical="center" wrapText="1"/>
      <protection locked="0"/>
    </xf>
    <xf numFmtId="0" fontId="1" fillId="9" borderId="21" xfId="0" applyFont="1" applyFill="1" applyBorder="1" applyAlignment="1" applyProtection="1">
      <alignment horizontal="center" vertical="center" wrapText="1"/>
      <protection locked="0"/>
    </xf>
    <xf numFmtId="0" fontId="8" fillId="0" borderId="21" xfId="0" applyFont="1" applyBorder="1" applyAlignment="1" applyProtection="1">
      <alignment vertical="center" wrapText="1"/>
      <protection locked="0"/>
    </xf>
    <xf numFmtId="0" fontId="1" fillId="10" borderId="21" xfId="0" applyFont="1" applyFill="1" applyBorder="1" applyAlignment="1" applyProtection="1">
      <alignment horizontal="center" vertical="center" wrapText="1"/>
      <protection locked="0"/>
    </xf>
    <xf numFmtId="0" fontId="8" fillId="0" borderId="16" xfId="0" applyNumberFormat="1" applyFont="1" applyFill="1" applyBorder="1" applyAlignment="1" applyProtection="1">
      <alignment vertical="center" wrapText="1"/>
    </xf>
    <xf numFmtId="0" fontId="5" fillId="0" borderId="25" xfId="0" applyFont="1" applyBorder="1" applyAlignment="1" applyProtection="1">
      <alignment horizontal="center" vertical="center" wrapText="1"/>
      <protection locked="0"/>
    </xf>
    <xf numFmtId="0" fontId="38" fillId="2" borderId="16" xfId="0" applyFont="1" applyFill="1" applyBorder="1" applyAlignment="1">
      <alignment vertical="center"/>
    </xf>
    <xf numFmtId="0" fontId="18" fillId="2" borderId="16" xfId="0" applyFont="1" applyFill="1" applyBorder="1"/>
    <xf numFmtId="0" fontId="4" fillId="0" borderId="21" xfId="0" applyNumberFormat="1" applyFont="1" applyFill="1" applyBorder="1" applyAlignment="1" applyProtection="1">
      <alignment vertical="center" wrapText="1"/>
    </xf>
    <xf numFmtId="0" fontId="21" fillId="2" borderId="21" xfId="0" applyFont="1" applyFill="1" applyBorder="1" applyAlignment="1">
      <alignment horizontal="left" vertical="center" wrapText="1"/>
    </xf>
    <xf numFmtId="0" fontId="8" fillId="0" borderId="16" xfId="0" applyFont="1" applyFill="1" applyBorder="1" applyAlignment="1" applyProtection="1">
      <alignment horizontal="center" vertical="center" wrapText="1"/>
    </xf>
    <xf numFmtId="0" fontId="12" fillId="0" borderId="0" xfId="0" applyFont="1" applyBorder="1" applyAlignment="1" applyProtection="1">
      <alignment vertical="center" textRotation="90" wrapText="1"/>
      <protection locked="0"/>
    </xf>
    <xf numFmtId="0" fontId="36" fillId="0" borderId="0" xfId="0" applyFont="1" applyFill="1" applyBorder="1" applyAlignment="1" applyProtection="1">
      <alignment vertical="center" wrapText="1"/>
      <protection locked="0"/>
    </xf>
    <xf numFmtId="0" fontId="5" fillId="0" borderId="0" xfId="0" applyFont="1" applyFill="1" applyBorder="1" applyAlignment="1" applyProtection="1">
      <alignment vertical="center" wrapText="1"/>
      <protection locked="0"/>
    </xf>
    <xf numFmtId="0" fontId="9" fillId="0" borderId="0" xfId="0" applyFont="1" applyFill="1" applyBorder="1" applyAlignment="1" applyProtection="1">
      <alignment horizontal="left" vertical="center" wrapText="1"/>
      <protection locked="0"/>
    </xf>
    <xf numFmtId="0" fontId="9" fillId="0" borderId="0" xfId="0" applyNumberFormat="1" applyFont="1" applyFill="1" applyBorder="1" applyAlignment="1" applyProtection="1">
      <alignment vertical="center" wrapText="1"/>
      <protection locked="0"/>
    </xf>
    <xf numFmtId="0" fontId="9" fillId="0" borderId="0" xfId="0" applyFont="1" applyFill="1" applyBorder="1" applyAlignment="1" applyProtection="1">
      <alignment horizontal="center" vertical="center" wrapText="1"/>
      <protection locked="0"/>
    </xf>
    <xf numFmtId="0" fontId="4" fillId="0" borderId="0" xfId="0" applyNumberFormat="1" applyFont="1" applyFill="1" applyBorder="1" applyAlignment="1" applyProtection="1">
      <alignment horizontal="center" vertical="center" wrapText="1"/>
      <protection locked="0"/>
    </xf>
    <xf numFmtId="0" fontId="4"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vertical="center" wrapText="1"/>
    </xf>
    <xf numFmtId="0" fontId="5" fillId="0" borderId="0" xfId="0" applyFont="1" applyBorder="1" applyAlignment="1" applyProtection="1">
      <alignment vertical="center" wrapText="1"/>
    </xf>
    <xf numFmtId="0" fontId="42" fillId="0" borderId="0" xfId="0" applyFont="1" applyBorder="1" applyAlignment="1">
      <alignment vertical="center" wrapText="1" readingOrder="1"/>
    </xf>
    <xf numFmtId="0" fontId="5" fillId="0" borderId="0" xfId="0" applyFont="1" applyBorder="1" applyAlignment="1" applyProtection="1">
      <alignment horizontal="center" vertical="center" wrapText="1"/>
      <protection locked="0"/>
    </xf>
    <xf numFmtId="0" fontId="39" fillId="0" borderId="54" xfId="0" applyFont="1" applyBorder="1" applyAlignment="1">
      <alignment vertical="center" wrapText="1"/>
    </xf>
    <xf numFmtId="0" fontId="47" fillId="0" borderId="30" xfId="0" applyFont="1" applyBorder="1" applyAlignment="1">
      <alignment vertical="center" wrapText="1"/>
    </xf>
    <xf numFmtId="0" fontId="48" fillId="0" borderId="0" xfId="0" applyFont="1" applyBorder="1" applyAlignment="1">
      <alignment vertical="center" wrapText="1"/>
    </xf>
    <xf numFmtId="0" fontId="39" fillId="0" borderId="0" xfId="0" applyFont="1" applyBorder="1" applyAlignment="1">
      <alignment vertical="center" wrapText="1"/>
    </xf>
    <xf numFmtId="0" fontId="47" fillId="0" borderId="0" xfId="0" applyFont="1" applyBorder="1" applyAlignment="1">
      <alignment vertical="center" wrapText="1"/>
    </xf>
    <xf numFmtId="0" fontId="39" fillId="0" borderId="53" xfId="0" applyFont="1" applyBorder="1" applyAlignment="1">
      <alignment vertical="center" wrapText="1"/>
    </xf>
    <xf numFmtId="0" fontId="47" fillId="0" borderId="31" xfId="0" applyFont="1" applyBorder="1" applyAlignment="1">
      <alignment horizontal="left" vertical="center" wrapText="1"/>
    </xf>
    <xf numFmtId="0" fontId="46" fillId="0" borderId="0" xfId="0" applyFont="1" applyBorder="1" applyAlignment="1">
      <alignment vertical="center" wrapText="1"/>
    </xf>
    <xf numFmtId="0" fontId="39" fillId="11" borderId="55" xfId="0" applyFont="1" applyFill="1" applyBorder="1" applyAlignment="1">
      <alignment vertical="center" wrapText="1"/>
    </xf>
    <xf numFmtId="0" fontId="47" fillId="11" borderId="6" xfId="0" applyFont="1" applyFill="1" applyBorder="1" applyAlignment="1">
      <alignment vertical="center" wrapText="1"/>
    </xf>
    <xf numFmtId="0" fontId="39" fillId="11" borderId="0" xfId="0" applyFont="1" applyFill="1" applyBorder="1" applyAlignment="1">
      <alignment vertical="center" wrapText="1"/>
    </xf>
    <xf numFmtId="0" fontId="47" fillId="11" borderId="0" xfId="0" applyFont="1" applyFill="1" applyBorder="1" applyAlignment="1">
      <alignment vertical="center" wrapText="1"/>
    </xf>
    <xf numFmtId="14" fontId="11" fillId="0" borderId="16" xfId="0" applyNumberFormat="1" applyFont="1" applyBorder="1" applyAlignment="1">
      <alignment horizontal="center"/>
    </xf>
    <xf numFmtId="0" fontId="11" fillId="0" borderId="16" xfId="0" applyFont="1" applyBorder="1" applyAlignment="1">
      <alignment horizontal="center"/>
    </xf>
    <xf numFmtId="0" fontId="11" fillId="0" borderId="16" xfId="0" applyFont="1" applyBorder="1" applyAlignment="1">
      <alignment horizontal="center" wrapText="1"/>
    </xf>
    <xf numFmtId="0" fontId="0" fillId="0" borderId="16" xfId="0" applyBorder="1" applyAlignment="1">
      <alignment horizontal="justify" vertical="center" wrapText="1"/>
    </xf>
    <xf numFmtId="0" fontId="9" fillId="0" borderId="16" xfId="0" applyFont="1" applyBorder="1" applyAlignment="1">
      <alignment horizontal="justify" vertical="center" wrapText="1"/>
    </xf>
    <xf numFmtId="0" fontId="0" fillId="0" borderId="0" xfId="0" applyAlignment="1">
      <alignment wrapText="1"/>
    </xf>
    <xf numFmtId="0" fontId="0" fillId="0" borderId="16" xfId="0" applyBorder="1" applyAlignment="1">
      <alignment horizontal="left" vertical="center" wrapText="1"/>
    </xf>
    <xf numFmtId="14" fontId="0" fillId="0" borderId="16" xfId="0" applyNumberFormat="1" applyBorder="1" applyAlignment="1">
      <alignment horizontal="justify" vertical="center" wrapText="1"/>
    </xf>
    <xf numFmtId="0" fontId="5" fillId="0" borderId="45" xfId="0" applyFont="1" applyBorder="1" applyAlignment="1" applyProtection="1">
      <alignment horizontal="left" vertical="center" wrapText="1"/>
    </xf>
    <xf numFmtId="0" fontId="3" fillId="0" borderId="16" xfId="0" applyNumberFormat="1" applyFont="1" applyFill="1" applyBorder="1" applyAlignment="1" applyProtection="1">
      <alignment vertical="center" wrapText="1"/>
    </xf>
    <xf numFmtId="0" fontId="5" fillId="0" borderId="16" xfId="0" applyNumberFormat="1" applyFont="1" applyFill="1" applyBorder="1" applyAlignment="1" applyProtection="1">
      <alignment vertical="center" wrapText="1"/>
    </xf>
    <xf numFmtId="0" fontId="5" fillId="0" borderId="16" xfId="0" applyNumberFormat="1" applyFont="1" applyFill="1" applyBorder="1" applyAlignment="1" applyProtection="1">
      <alignment horizontal="center" vertical="center" wrapText="1"/>
      <protection locked="0"/>
    </xf>
    <xf numFmtId="0" fontId="5" fillId="0" borderId="16" xfId="0" applyNumberFormat="1" applyFont="1" applyFill="1" applyBorder="1" applyAlignment="1" applyProtection="1">
      <alignment horizontal="left" vertical="center" wrapText="1" indent="1"/>
    </xf>
    <xf numFmtId="0" fontId="3" fillId="0" borderId="16" xfId="0" applyNumberFormat="1" applyFont="1" applyFill="1" applyBorder="1" applyAlignment="1" applyProtection="1">
      <alignment horizontal="left" vertical="center" wrapText="1" indent="1"/>
    </xf>
    <xf numFmtId="0" fontId="21" fillId="2" borderId="16" xfId="0" applyFont="1" applyFill="1" applyBorder="1" applyAlignment="1">
      <alignment horizontal="left" vertical="center" wrapText="1"/>
    </xf>
    <xf numFmtId="0" fontId="27" fillId="2" borderId="15" xfId="0" applyFont="1" applyFill="1" applyBorder="1" applyAlignment="1">
      <alignment horizontal="left" vertical="center" wrapText="1"/>
    </xf>
    <xf numFmtId="0" fontId="27" fillId="2" borderId="16" xfId="0" applyFont="1" applyFill="1" applyBorder="1" applyAlignment="1">
      <alignment horizontal="left" vertical="center" wrapText="1"/>
    </xf>
    <xf numFmtId="0" fontId="27" fillId="2" borderId="31" xfId="0" applyFont="1" applyFill="1" applyBorder="1" applyAlignment="1">
      <alignment horizontal="left" vertical="center" wrapText="1"/>
    </xf>
    <xf numFmtId="0" fontId="19" fillId="2" borderId="0" xfId="0" applyFont="1" applyFill="1" applyAlignment="1">
      <alignment horizontal="left"/>
    </xf>
    <xf numFmtId="0" fontId="1" fillId="2" borderId="0" xfId="0" applyFont="1" applyFill="1" applyAlignment="1">
      <alignment horizontal="left"/>
    </xf>
    <xf numFmtId="0" fontId="21" fillId="2" borderId="0" xfId="0" applyFont="1" applyFill="1" applyAlignment="1">
      <alignment horizontal="left" vertical="center" wrapText="1"/>
    </xf>
    <xf numFmtId="0" fontId="28" fillId="2" borderId="0" xfId="0" applyFont="1" applyFill="1" applyBorder="1" applyAlignment="1">
      <alignment horizontal="center" vertical="center" wrapText="1"/>
    </xf>
    <xf numFmtId="0" fontId="27" fillId="2" borderId="19" xfId="0" applyFont="1" applyFill="1" applyBorder="1" applyAlignment="1">
      <alignment horizontal="left" vertical="center" wrapText="1"/>
    </xf>
    <xf numFmtId="0" fontId="27" fillId="2" borderId="26" xfId="0" applyFont="1" applyFill="1" applyBorder="1" applyAlignment="1">
      <alignment horizontal="left" vertical="center" wrapText="1"/>
    </xf>
    <xf numFmtId="0" fontId="27" fillId="2" borderId="30" xfId="0" applyFont="1" applyFill="1" applyBorder="1" applyAlignment="1">
      <alignment horizontal="left" vertical="center" wrapText="1"/>
    </xf>
    <xf numFmtId="0" fontId="21" fillId="2" borderId="0" xfId="0" applyFont="1" applyFill="1" applyBorder="1" applyAlignment="1">
      <alignment horizontal="left" vertical="center" wrapText="1"/>
    </xf>
    <xf numFmtId="0" fontId="31" fillId="2" borderId="0" xfId="0" applyFont="1" applyFill="1" applyAlignment="1">
      <alignment horizontal="center"/>
    </xf>
    <xf numFmtId="0" fontId="27" fillId="2" borderId="5" xfId="0" applyFont="1" applyFill="1" applyBorder="1" applyAlignment="1">
      <alignment horizontal="left" vertical="center" wrapText="1"/>
    </xf>
    <xf numFmtId="0" fontId="27" fillId="2" borderId="6" xfId="0" applyFont="1" applyFill="1" applyBorder="1" applyAlignment="1">
      <alignment horizontal="left" vertical="center" wrapText="1"/>
    </xf>
    <xf numFmtId="0" fontId="27" fillId="2" borderId="4" xfId="0" applyFont="1" applyFill="1" applyBorder="1" applyAlignment="1">
      <alignment horizontal="left" vertical="center" wrapText="1"/>
    </xf>
    <xf numFmtId="0" fontId="27" fillId="2" borderId="13" xfId="0" applyFont="1" applyFill="1" applyBorder="1" applyAlignment="1">
      <alignment horizontal="left" vertical="center" wrapText="1"/>
    </xf>
    <xf numFmtId="0" fontId="27" fillId="2" borderId="29" xfId="0" applyFont="1" applyFill="1" applyBorder="1" applyAlignment="1">
      <alignment horizontal="left" vertical="center" wrapText="1"/>
    </xf>
    <xf numFmtId="0" fontId="0" fillId="0" borderId="32" xfId="0" applyBorder="1" applyAlignment="1" applyProtection="1">
      <alignment horizontal="left" vertical="center" wrapText="1"/>
    </xf>
    <xf numFmtId="0" fontId="0" fillId="0" borderId="33" xfId="0" applyBorder="1" applyAlignment="1" applyProtection="1">
      <alignment horizontal="left" vertical="center" wrapText="1"/>
    </xf>
    <xf numFmtId="0" fontId="0" fillId="0" borderId="34" xfId="0" applyBorder="1" applyAlignment="1" applyProtection="1">
      <alignment horizontal="left" vertical="center" wrapText="1"/>
    </xf>
    <xf numFmtId="0" fontId="11" fillId="0" borderId="27" xfId="0" applyFont="1" applyBorder="1" applyAlignment="1" applyProtection="1">
      <alignment horizontal="center"/>
    </xf>
    <xf numFmtId="0" fontId="11" fillId="0" borderId="3" xfId="0" applyFont="1" applyBorder="1" applyAlignment="1" applyProtection="1">
      <alignment horizontal="center"/>
    </xf>
    <xf numFmtId="0" fontId="11" fillId="0" borderId="35" xfId="0" applyFont="1" applyBorder="1" applyAlignment="1" applyProtection="1">
      <alignment horizontal="center"/>
    </xf>
    <xf numFmtId="0" fontId="11" fillId="0" borderId="36" xfId="0" applyFont="1" applyBorder="1" applyAlignment="1" applyProtection="1">
      <alignment horizontal="center" vertical="center"/>
    </xf>
    <xf numFmtId="0" fontId="11" fillId="0" borderId="9" xfId="0" applyFont="1" applyBorder="1" applyAlignment="1" applyProtection="1">
      <alignment horizontal="center" vertical="center"/>
    </xf>
    <xf numFmtId="0" fontId="11" fillId="0" borderId="37" xfId="0" applyFont="1" applyBorder="1" applyAlignment="1" applyProtection="1">
      <alignment horizontal="center" vertical="center"/>
    </xf>
    <xf numFmtId="0" fontId="0" fillId="0" borderId="38" xfId="0" applyBorder="1" applyAlignment="1" applyProtection="1">
      <alignment vertical="center"/>
    </xf>
    <xf numFmtId="0" fontId="0" fillId="0" borderId="39" xfId="0" applyBorder="1" applyAlignment="1" applyProtection="1">
      <alignment vertical="center"/>
    </xf>
    <xf numFmtId="0" fontId="10" fillId="0" borderId="22" xfId="0" applyFont="1" applyBorder="1" applyAlignment="1" applyProtection="1">
      <alignment horizontal="left" vertical="center" wrapText="1"/>
    </xf>
    <xf numFmtId="0" fontId="10" fillId="0" borderId="40" xfId="0" applyFont="1" applyBorder="1" applyAlignment="1" applyProtection="1">
      <alignment horizontal="left" vertical="center" wrapText="1"/>
    </xf>
    <xf numFmtId="0" fontId="10" fillId="0" borderId="41" xfId="0" applyFont="1" applyBorder="1" applyAlignment="1" applyProtection="1">
      <alignment horizontal="left" vertical="center" wrapText="1"/>
    </xf>
    <xf numFmtId="0" fontId="0" fillId="0" borderId="23" xfId="0" applyBorder="1" applyAlignment="1" applyProtection="1">
      <alignment horizontal="left" vertical="center" wrapText="1"/>
    </xf>
    <xf numFmtId="0" fontId="0" fillId="0" borderId="42" xfId="0" applyBorder="1" applyAlignment="1" applyProtection="1">
      <alignment horizontal="left" vertical="center" wrapText="1"/>
    </xf>
    <xf numFmtId="0" fontId="0" fillId="0" borderId="25" xfId="0" applyBorder="1" applyAlignment="1" applyProtection="1">
      <alignment horizontal="left" vertical="center" wrapText="1"/>
    </xf>
    <xf numFmtId="0" fontId="12" fillId="0" borderId="21" xfId="0" applyFont="1" applyBorder="1" applyAlignment="1" applyProtection="1">
      <alignment horizontal="center" vertical="center" textRotation="90" wrapText="1"/>
      <protection locked="0"/>
    </xf>
    <xf numFmtId="0" fontId="12" fillId="0" borderId="43" xfId="0" applyFont="1" applyBorder="1" applyAlignment="1" applyProtection="1">
      <alignment horizontal="center" vertical="center" textRotation="90" wrapText="1"/>
      <protection locked="0"/>
    </xf>
    <xf numFmtId="0" fontId="12" fillId="0" borderId="13" xfId="0" applyFont="1" applyBorder="1" applyAlignment="1" applyProtection="1">
      <alignment horizontal="center" vertical="center" textRotation="90" wrapText="1"/>
      <protection locked="0"/>
    </xf>
    <xf numFmtId="0" fontId="5" fillId="0" borderId="44"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4" fillId="8" borderId="26" xfId="0" applyFont="1" applyFill="1" applyBorder="1" applyAlignment="1" applyProtection="1">
      <alignment horizontal="center" vertical="center" wrapText="1"/>
      <protection locked="0"/>
    </xf>
    <xf numFmtId="0" fontId="4" fillId="8" borderId="16" xfId="0" applyFont="1" applyFill="1" applyBorder="1" applyAlignment="1" applyProtection="1">
      <alignment horizontal="center" vertical="center" wrapText="1"/>
      <protection locked="0"/>
    </xf>
    <xf numFmtId="0" fontId="4" fillId="8" borderId="21" xfId="0" applyFont="1" applyFill="1" applyBorder="1" applyAlignment="1" applyProtection="1">
      <alignment horizontal="center" vertical="center" wrapText="1"/>
      <protection locked="0"/>
    </xf>
    <xf numFmtId="0" fontId="36" fillId="0" borderId="16" xfId="0" applyFont="1" applyFill="1" applyBorder="1" applyAlignment="1" applyProtection="1">
      <alignment horizontal="center" vertical="center" wrapText="1"/>
      <protection locked="0"/>
    </xf>
    <xf numFmtId="0" fontId="12" fillId="0" borderId="27" xfId="0" applyNumberFormat="1" applyFont="1" applyFill="1" applyBorder="1" applyAlignment="1" applyProtection="1">
      <alignment horizontal="center" vertical="center" wrapText="1"/>
      <protection locked="0"/>
    </xf>
    <xf numFmtId="0" fontId="12" fillId="0" borderId="35" xfId="0" applyNumberFormat="1" applyFont="1" applyFill="1" applyBorder="1" applyAlignment="1" applyProtection="1">
      <alignment horizontal="center" vertical="center" wrapText="1"/>
      <protection locked="0"/>
    </xf>
    <xf numFmtId="0" fontId="12" fillId="0" borderId="28" xfId="0" applyNumberFormat="1" applyFont="1" applyFill="1" applyBorder="1" applyAlignment="1" applyProtection="1">
      <alignment horizontal="center" vertical="center" wrapText="1"/>
      <protection locked="0"/>
    </xf>
    <xf numFmtId="0" fontId="12" fillId="0" borderId="11" xfId="0" applyNumberFormat="1" applyFont="1" applyFill="1" applyBorder="1" applyAlignment="1" applyProtection="1">
      <alignment horizontal="center" vertical="center" wrapText="1"/>
      <protection locked="0"/>
    </xf>
    <xf numFmtId="0" fontId="5" fillId="0" borderId="37"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4" fillId="8" borderId="37" xfId="0" applyFont="1" applyFill="1" applyBorder="1" applyAlignment="1" applyProtection="1">
      <alignment horizontal="center" vertical="center" wrapText="1"/>
      <protection locked="0"/>
    </xf>
    <xf numFmtId="0" fontId="4" fillId="8" borderId="27" xfId="0" applyFont="1" applyFill="1" applyBorder="1" applyAlignment="1" applyProtection="1">
      <alignment horizontal="center" vertical="center" wrapText="1"/>
      <protection locked="0"/>
    </xf>
    <xf numFmtId="0" fontId="4" fillId="8" borderId="46" xfId="0" applyFont="1" applyFill="1" applyBorder="1" applyAlignment="1" applyProtection="1">
      <alignment horizontal="center" vertical="center" wrapText="1"/>
      <protection locked="0"/>
    </xf>
    <xf numFmtId="0" fontId="4" fillId="8" borderId="47" xfId="0" applyFont="1" applyFill="1" applyBorder="1" applyAlignment="1" applyProtection="1">
      <alignment horizontal="center" vertical="center" wrapText="1"/>
      <protection locked="0"/>
    </xf>
    <xf numFmtId="0" fontId="4" fillId="8" borderId="48" xfId="0" applyFont="1" applyFill="1" applyBorder="1" applyAlignment="1" applyProtection="1">
      <alignment horizontal="center" vertical="center" wrapText="1"/>
      <protection locked="0"/>
    </xf>
    <xf numFmtId="0" fontId="4" fillId="8" borderId="49" xfId="0" applyFont="1" applyFill="1" applyBorder="1" applyAlignment="1" applyProtection="1">
      <alignment horizontal="center" vertical="center" wrapText="1"/>
      <protection locked="0"/>
    </xf>
    <xf numFmtId="0" fontId="4" fillId="8" borderId="17" xfId="0" applyFont="1" applyFill="1" applyBorder="1" applyAlignment="1" applyProtection="1">
      <alignment horizontal="center" vertical="center" wrapText="1"/>
      <protection locked="0"/>
    </xf>
    <xf numFmtId="0" fontId="4" fillId="8" borderId="50" xfId="0" applyFont="1" applyFill="1" applyBorder="1" applyAlignment="1" applyProtection="1">
      <alignment horizontal="center" vertical="center" wrapText="1"/>
      <protection locked="0"/>
    </xf>
    <xf numFmtId="0" fontId="4" fillId="8" borderId="19" xfId="0" applyFont="1" applyFill="1" applyBorder="1" applyAlignment="1" applyProtection="1">
      <alignment horizontal="center" vertical="center" wrapText="1"/>
      <protection locked="0"/>
    </xf>
    <xf numFmtId="0" fontId="4" fillId="8" borderId="40" xfId="0" applyFont="1" applyFill="1" applyBorder="1" applyAlignment="1" applyProtection="1">
      <alignment horizontal="center" vertical="center" wrapText="1"/>
      <protection locked="0"/>
    </xf>
    <xf numFmtId="0" fontId="4" fillId="8" borderId="20" xfId="0" applyFont="1" applyFill="1" applyBorder="1" applyAlignment="1" applyProtection="1">
      <alignment horizontal="center" vertical="center" wrapText="1"/>
      <protection locked="0"/>
    </xf>
    <xf numFmtId="0" fontId="4" fillId="8" borderId="15" xfId="0" applyFont="1" applyFill="1" applyBorder="1" applyAlignment="1" applyProtection="1">
      <alignment horizontal="center" vertical="center" wrapText="1"/>
      <protection locked="0"/>
    </xf>
    <xf numFmtId="0" fontId="4" fillId="8" borderId="43" xfId="0" applyFont="1" applyFill="1" applyBorder="1" applyAlignment="1" applyProtection="1">
      <alignment horizontal="center" vertical="center" wrapText="1"/>
      <protection locked="0"/>
    </xf>
    <xf numFmtId="0" fontId="4" fillId="8" borderId="51" xfId="0" applyFont="1" applyFill="1" applyBorder="1" applyAlignment="1" applyProtection="1">
      <alignment horizontal="center" vertical="center" wrapText="1"/>
      <protection locked="0"/>
    </xf>
    <xf numFmtId="0" fontId="4" fillId="8" borderId="52" xfId="0" applyFont="1" applyFill="1" applyBorder="1" applyAlignment="1" applyProtection="1">
      <alignment horizontal="center" vertical="center" wrapText="1"/>
      <protection locked="0"/>
    </xf>
    <xf numFmtId="0" fontId="4" fillId="0" borderId="0" xfId="0" applyFont="1" applyAlignment="1" applyProtection="1">
      <alignment horizontal="center" wrapText="1"/>
      <protection locked="0"/>
    </xf>
    <xf numFmtId="49" fontId="4" fillId="8" borderId="38" xfId="0" applyNumberFormat="1" applyFont="1" applyFill="1" applyBorder="1" applyAlignment="1" applyProtection="1">
      <alignment horizontal="center" vertical="center" wrapText="1"/>
      <protection locked="0"/>
    </xf>
    <xf numFmtId="49" fontId="4" fillId="8" borderId="3" xfId="0" applyNumberFormat="1" applyFont="1" applyFill="1" applyBorder="1" applyAlignment="1" applyProtection="1">
      <alignment horizontal="center" vertical="center" wrapText="1"/>
      <protection locked="0"/>
    </xf>
    <xf numFmtId="0" fontId="4" fillId="8" borderId="35" xfId="0"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wrapText="1"/>
      <protection locked="0"/>
    </xf>
    <xf numFmtId="0" fontId="4" fillId="8" borderId="2" xfId="0" applyFont="1" applyFill="1" applyBorder="1" applyAlignment="1" applyProtection="1">
      <alignment horizontal="center" vertical="center" wrapText="1"/>
      <protection locked="0"/>
    </xf>
    <xf numFmtId="0" fontId="45" fillId="0" borderId="19" xfId="0" applyFont="1" applyBorder="1" applyAlignment="1">
      <alignment horizontal="center" vertical="center" wrapText="1"/>
    </xf>
    <xf numFmtId="0" fontId="45" fillId="0" borderId="30" xfId="0" applyFont="1" applyBorder="1" applyAlignment="1">
      <alignment horizontal="center" vertical="center" wrapText="1"/>
    </xf>
    <xf numFmtId="0" fontId="45" fillId="0" borderId="15" xfId="0" applyFont="1" applyBorder="1" applyAlignment="1">
      <alignment horizontal="center" vertical="center" wrapText="1"/>
    </xf>
    <xf numFmtId="0" fontId="45" fillId="0" borderId="31"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6" xfId="0" applyFont="1" applyBorder="1" applyAlignment="1">
      <alignment horizontal="center" vertical="center" wrapText="1"/>
    </xf>
    <xf numFmtId="0" fontId="46" fillId="0" borderId="37" xfId="0" applyFont="1" applyBorder="1" applyAlignment="1">
      <alignment horizontal="center" vertical="center" wrapText="1"/>
    </xf>
    <xf numFmtId="0" fontId="46" fillId="0" borderId="38" xfId="0" applyFont="1" applyBorder="1" applyAlignment="1">
      <alignment horizontal="center" vertical="center" wrapText="1"/>
    </xf>
    <xf numFmtId="0" fontId="46" fillId="0" borderId="39" xfId="0" applyFont="1" applyBorder="1" applyAlignment="1">
      <alignment horizontal="center" vertical="center" wrapText="1"/>
    </xf>
    <xf numFmtId="0" fontId="39" fillId="0" borderId="22" xfId="0" applyFont="1" applyBorder="1" applyAlignment="1">
      <alignment horizontal="left" vertical="center" wrapText="1"/>
    </xf>
    <xf numFmtId="0" fontId="47" fillId="0" borderId="40" xfId="0" applyFont="1" applyBorder="1" applyAlignment="1">
      <alignment horizontal="left" vertical="center" wrapText="1"/>
    </xf>
    <xf numFmtId="0" fontId="47" fillId="0" borderId="41" xfId="0" applyFont="1" applyBorder="1" applyAlignment="1">
      <alignment horizontal="left" vertical="center" wrapText="1"/>
    </xf>
    <xf numFmtId="0" fontId="46" fillId="0" borderId="27"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35" xfId="0" applyFont="1" applyBorder="1" applyAlignment="1">
      <alignment horizontal="center" vertical="center" wrapText="1"/>
    </xf>
    <xf numFmtId="0" fontId="46" fillId="0" borderId="28" xfId="0" applyFont="1" applyBorder="1" applyAlignment="1">
      <alignment horizontal="center" vertical="center" wrapText="1"/>
    </xf>
    <xf numFmtId="0" fontId="46" fillId="0" borderId="10" xfId="0" applyFont="1" applyBorder="1" applyAlignment="1">
      <alignment horizontal="center" vertical="center" wrapText="1"/>
    </xf>
    <xf numFmtId="0" fontId="46" fillId="0" borderId="11" xfId="0" applyFont="1" applyBorder="1" applyAlignment="1">
      <alignment horizontal="center" vertical="center" wrapText="1"/>
    </xf>
    <xf numFmtId="0" fontId="46" fillId="0" borderId="1" xfId="0" applyFont="1" applyBorder="1" applyAlignment="1">
      <alignment horizontal="center" vertical="center" wrapText="1"/>
    </xf>
    <xf numFmtId="0" fontId="46" fillId="0" borderId="0" xfId="0" applyFont="1" applyBorder="1" applyAlignment="1">
      <alignment horizontal="center" vertical="center" wrapText="1"/>
    </xf>
    <xf numFmtId="0" fontId="46" fillId="0" borderId="2" xfId="0" applyFont="1" applyBorder="1" applyAlignment="1">
      <alignment horizontal="center" vertical="center" wrapText="1"/>
    </xf>
    <xf numFmtId="0" fontId="39" fillId="0" borderId="23" xfId="0" applyFont="1" applyBorder="1" applyAlignment="1">
      <alignment horizontal="left" vertical="center" wrapText="1"/>
    </xf>
    <xf numFmtId="0" fontId="47" fillId="0" borderId="42" xfId="0" applyFont="1" applyBorder="1" applyAlignment="1">
      <alignment horizontal="left" vertical="center" wrapText="1"/>
    </xf>
    <xf numFmtId="0" fontId="47" fillId="0" borderId="25" xfId="0" applyFont="1" applyBorder="1" applyAlignment="1">
      <alignment horizontal="left" vertical="center" wrapText="1"/>
    </xf>
    <xf numFmtId="0" fontId="39" fillId="11" borderId="32" xfId="0" applyFont="1" applyFill="1" applyBorder="1" applyAlignment="1">
      <alignment horizontal="left" vertical="center" wrapText="1"/>
    </xf>
    <xf numFmtId="0" fontId="47" fillId="11" borderId="33" xfId="0" applyFont="1" applyFill="1" applyBorder="1" applyAlignment="1">
      <alignment horizontal="left" vertical="center" wrapText="1"/>
    </xf>
    <xf numFmtId="0" fontId="47" fillId="11" borderId="34" xfId="0" applyFont="1" applyFill="1" applyBorder="1" applyAlignment="1">
      <alignment horizontal="left" vertical="center" wrapText="1"/>
    </xf>
    <xf numFmtId="0" fontId="2" fillId="0" borderId="16" xfId="0" applyFont="1" applyBorder="1" applyAlignment="1" applyProtection="1">
      <alignment horizontal="center" vertical="center" textRotation="90" wrapText="1"/>
    </xf>
    <xf numFmtId="0" fontId="1" fillId="8" borderId="26" xfId="0" applyFont="1" applyFill="1" applyBorder="1" applyAlignment="1" applyProtection="1">
      <alignment horizontal="center" vertical="center" wrapText="1"/>
      <protection locked="0"/>
    </xf>
    <xf numFmtId="0" fontId="1" fillId="8" borderId="21" xfId="0" applyFont="1" applyFill="1" applyBorder="1" applyAlignment="1" applyProtection="1">
      <alignment horizontal="center" vertical="center" wrapText="1"/>
      <protection locked="0"/>
    </xf>
    <xf numFmtId="0" fontId="1" fillId="9" borderId="26" xfId="0" applyFont="1" applyFill="1" applyBorder="1" applyAlignment="1" applyProtection="1">
      <alignment horizontal="center" vertical="center" wrapText="1"/>
      <protection locked="0"/>
    </xf>
    <xf numFmtId="0" fontId="0" fillId="0" borderId="26" xfId="0" applyBorder="1" applyProtection="1">
      <protection locked="0"/>
    </xf>
    <xf numFmtId="0" fontId="0" fillId="0" borderId="30" xfId="0" applyBorder="1" applyProtection="1">
      <protection locked="0"/>
    </xf>
    <xf numFmtId="0" fontId="1" fillId="8" borderId="51" xfId="0" applyFont="1" applyFill="1" applyBorder="1" applyAlignment="1" applyProtection="1">
      <alignment horizontal="center" vertical="center" wrapText="1"/>
      <protection locked="0"/>
    </xf>
    <xf numFmtId="0" fontId="1" fillId="6" borderId="26" xfId="0" applyFont="1" applyFill="1" applyBorder="1" applyAlignment="1" applyProtection="1">
      <alignment horizontal="center" vertical="center" wrapText="1"/>
      <protection locked="0"/>
    </xf>
    <xf numFmtId="0" fontId="1" fillId="8" borderId="19" xfId="0" applyFont="1" applyFill="1" applyBorder="1" applyAlignment="1" applyProtection="1">
      <alignment horizontal="center" vertical="center" wrapText="1"/>
      <protection locked="0"/>
    </xf>
    <xf numFmtId="0" fontId="1" fillId="8" borderId="46" xfId="0" applyFont="1" applyFill="1" applyBorder="1" applyAlignment="1" applyProtection="1">
      <alignment horizontal="center" vertical="center" wrapText="1"/>
      <protection locked="0"/>
    </xf>
    <xf numFmtId="0" fontId="45" fillId="0" borderId="48" xfId="0" applyFont="1" applyBorder="1" applyAlignment="1">
      <alignment horizontal="center" vertical="center" wrapText="1"/>
    </xf>
    <xf numFmtId="0" fontId="45" fillId="0" borderId="49" xfId="0" applyFont="1" applyBorder="1" applyAlignment="1">
      <alignment horizontal="center" vertical="center" wrapText="1"/>
    </xf>
    <xf numFmtId="0" fontId="45" fillId="0" borderId="56" xfId="0" applyFont="1" applyBorder="1" applyAlignment="1">
      <alignment horizontal="center" vertical="center" wrapText="1"/>
    </xf>
    <xf numFmtId="0" fontId="49" fillId="0" borderId="37" xfId="0" applyFont="1" applyBorder="1" applyAlignment="1" applyProtection="1">
      <alignment horizontal="center" vertical="center"/>
      <protection locked="0"/>
    </xf>
    <xf numFmtId="0" fontId="49" fillId="0" borderId="38" xfId="0" applyFont="1" applyBorder="1" applyAlignment="1" applyProtection="1">
      <alignment horizontal="center" vertical="center"/>
      <protection locked="0"/>
    </xf>
    <xf numFmtId="0" fontId="49" fillId="0" borderId="39" xfId="0" applyFont="1" applyBorder="1" applyAlignment="1" applyProtection="1">
      <alignment horizontal="center" vertical="center"/>
      <protection locked="0"/>
    </xf>
    <xf numFmtId="0" fontId="39" fillId="0" borderId="37" xfId="0" applyFont="1" applyBorder="1" applyAlignment="1">
      <alignment horizontal="left" vertical="center" wrapText="1"/>
    </xf>
    <xf numFmtId="0" fontId="39" fillId="0" borderId="38" xfId="0" applyFont="1" applyBorder="1" applyAlignment="1">
      <alignment horizontal="left" vertical="center" wrapText="1"/>
    </xf>
    <xf numFmtId="0" fontId="39" fillId="0" borderId="39" xfId="0" applyFont="1" applyBorder="1" applyAlignment="1">
      <alignment horizontal="left" vertical="center" wrapText="1"/>
    </xf>
    <xf numFmtId="0" fontId="39" fillId="11" borderId="37" xfId="0" applyFont="1" applyFill="1" applyBorder="1" applyAlignment="1">
      <alignment horizontal="left" vertical="center" wrapText="1"/>
    </xf>
    <xf numFmtId="0" fontId="39" fillId="11" borderId="38" xfId="0" applyFont="1" applyFill="1" applyBorder="1" applyAlignment="1">
      <alignment horizontal="left" vertical="center" wrapText="1"/>
    </xf>
    <xf numFmtId="0" fontId="39" fillId="11" borderId="39" xfId="0" applyFont="1" applyFill="1" applyBorder="1" applyAlignment="1">
      <alignment horizontal="left" vertical="center" wrapText="1"/>
    </xf>
    <xf numFmtId="0" fontId="45" fillId="0" borderId="27" xfId="0" applyFont="1" applyBorder="1" applyAlignment="1">
      <alignment horizontal="center" vertical="center" wrapText="1"/>
    </xf>
    <xf numFmtId="0" fontId="45" fillId="0" borderId="1" xfId="0" applyFont="1" applyBorder="1" applyAlignment="1">
      <alignment horizontal="center" vertical="center" wrapText="1"/>
    </xf>
    <xf numFmtId="0" fontId="45" fillId="0" borderId="28" xfId="0" applyFont="1" applyBorder="1" applyAlignment="1">
      <alignment horizontal="center" vertical="center" wrapText="1"/>
    </xf>
    <xf numFmtId="0" fontId="48" fillId="0" borderId="26" xfId="0" applyFont="1" applyBorder="1" applyAlignment="1">
      <alignment horizontal="center" vertical="center" wrapText="1"/>
    </xf>
    <xf numFmtId="0" fontId="46" fillId="0" borderId="16" xfId="0" applyFont="1" applyBorder="1" applyAlignment="1">
      <alignment horizontal="center" vertical="center" wrapText="1"/>
    </xf>
    <xf numFmtId="0" fontId="46" fillId="0" borderId="5" xfId="0" applyFont="1" applyBorder="1" applyAlignment="1">
      <alignment horizontal="center" vertical="center" wrapText="1"/>
    </xf>
    <xf numFmtId="0" fontId="11" fillId="0" borderId="16" xfId="0" applyFont="1" applyBorder="1" applyAlignment="1">
      <alignment horizontal="center"/>
    </xf>
    <xf numFmtId="0" fontId="11" fillId="0" borderId="17" xfId="0" applyFont="1" applyBorder="1" applyAlignment="1">
      <alignment horizontal="center"/>
    </xf>
    <xf numFmtId="0" fontId="11" fillId="0" borderId="42" xfId="0" applyFont="1" applyBorder="1" applyAlignment="1">
      <alignment horizontal="center"/>
    </xf>
    <xf numFmtId="0" fontId="11" fillId="0" borderId="53" xfId="0" applyFont="1" applyBorder="1" applyAlignment="1">
      <alignment horizontal="center"/>
    </xf>
  </cellXfs>
  <cellStyles count="1">
    <cellStyle name="Normal" xfId="0" builtinId="0"/>
  </cellStyles>
  <dxfs count="32">
    <dxf>
      <fill>
        <patternFill>
          <bgColor rgb="FFFF0000"/>
        </patternFill>
      </fill>
    </dxf>
    <dxf>
      <fill>
        <patternFill>
          <bgColor rgb="FFE6BA00"/>
        </patternFill>
      </fill>
    </dxf>
    <dxf>
      <fill>
        <patternFill>
          <bgColor rgb="FFFFFF00"/>
        </patternFill>
      </fill>
    </dxf>
    <dxf>
      <fill>
        <patternFill>
          <bgColor rgb="FF00FF00"/>
        </patternFill>
      </fill>
    </dxf>
    <dxf>
      <fill>
        <patternFill>
          <bgColor rgb="FFFF0000"/>
        </patternFill>
      </fill>
    </dxf>
    <dxf>
      <fill>
        <patternFill>
          <bgColor rgb="FFE6BA00"/>
        </patternFill>
      </fill>
    </dxf>
    <dxf>
      <fill>
        <patternFill>
          <bgColor rgb="FFFFFF00"/>
        </patternFill>
      </fill>
    </dxf>
    <dxf>
      <fill>
        <patternFill>
          <bgColor rgb="FF00FF00"/>
        </patternFill>
      </fill>
    </dxf>
    <dxf>
      <fill>
        <patternFill>
          <bgColor rgb="FFFF0000"/>
        </patternFill>
      </fill>
    </dxf>
    <dxf>
      <fill>
        <patternFill>
          <bgColor rgb="FFE6BA00"/>
        </patternFill>
      </fill>
    </dxf>
    <dxf>
      <fill>
        <patternFill>
          <bgColor rgb="FFFFFF00"/>
        </patternFill>
      </fill>
    </dxf>
    <dxf>
      <fill>
        <patternFill>
          <bgColor rgb="FF00FF50"/>
        </patternFill>
      </fill>
    </dxf>
    <dxf>
      <fill>
        <patternFill>
          <bgColor rgb="FFFF0000"/>
        </patternFill>
      </fill>
    </dxf>
    <dxf>
      <fill>
        <patternFill>
          <bgColor rgb="FFE6BA00"/>
        </patternFill>
      </fill>
    </dxf>
    <dxf>
      <fill>
        <patternFill>
          <bgColor rgb="FFFF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E6BA00"/>
        </patternFill>
      </fill>
    </dxf>
    <dxf>
      <fill>
        <patternFill>
          <bgColor rgb="FFFFFF00"/>
        </patternFill>
      </fill>
    </dxf>
    <dxf>
      <fill>
        <patternFill>
          <bgColor rgb="FF00FF00"/>
        </patternFill>
      </fill>
    </dxf>
    <dxf>
      <fill>
        <patternFill>
          <bgColor rgb="FFFF0000"/>
        </patternFill>
      </fill>
    </dxf>
    <dxf>
      <fill>
        <patternFill>
          <bgColor rgb="FFE6BA00"/>
        </patternFill>
      </fill>
    </dxf>
    <dxf>
      <fill>
        <patternFill>
          <bgColor rgb="FFFFFF00"/>
        </patternFill>
      </fill>
    </dxf>
    <dxf>
      <fill>
        <patternFill>
          <bgColor rgb="FF00FF00"/>
        </patternFill>
      </fill>
    </dxf>
    <dxf>
      <fill>
        <patternFill>
          <bgColor rgb="FFFF0000"/>
        </patternFill>
      </fill>
    </dxf>
    <dxf>
      <fill>
        <patternFill>
          <bgColor rgb="FFE6BA00"/>
        </patternFill>
      </fill>
    </dxf>
    <dxf>
      <fill>
        <patternFill>
          <bgColor rgb="FFFFFF00"/>
        </patternFill>
      </fill>
    </dxf>
    <dxf>
      <fill>
        <patternFill>
          <bgColor rgb="FF00FF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127000</xdr:rowOff>
    </xdr:from>
    <xdr:to>
      <xdr:col>1</xdr:col>
      <xdr:colOff>1800376</xdr:colOff>
      <xdr:row>2</xdr:row>
      <xdr:rowOff>313871</xdr:rowOff>
    </xdr:to>
    <xdr:pic>
      <xdr:nvPicPr>
        <xdr:cNvPr id="2" name="0 Imagen"/>
        <xdr:cNvPicPr>
          <a:picLocks noChangeAspect="1" noChangeArrowheads="1"/>
        </xdr:cNvPicPr>
      </xdr:nvPicPr>
      <xdr:blipFill>
        <a:blip xmlns:r="http://schemas.openxmlformats.org/officeDocument/2006/relationships" r:embed="rId1" cstate="print"/>
        <a:srcRect/>
        <a:stretch>
          <a:fillRect/>
        </a:stretch>
      </xdr:blipFill>
      <xdr:spPr bwMode="auto">
        <a:xfrm>
          <a:off x="190500" y="127000"/>
          <a:ext cx="2901043" cy="88537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158750</xdr:colOff>
      <xdr:row>1</xdr:row>
      <xdr:rowOff>202222</xdr:rowOff>
    </xdr:from>
    <xdr:to>
      <xdr:col>0</xdr:col>
      <xdr:colOff>2794000</xdr:colOff>
      <xdr:row>3</xdr:row>
      <xdr:rowOff>85725</xdr:rowOff>
    </xdr:to>
    <xdr:pic>
      <xdr:nvPicPr>
        <xdr:cNvPr id="2" name="0 Imagen"/>
        <xdr:cNvPicPr>
          <a:picLocks noChangeAspect="1" noChangeArrowheads="1"/>
        </xdr:cNvPicPr>
      </xdr:nvPicPr>
      <xdr:blipFill>
        <a:blip xmlns:r="http://schemas.openxmlformats.org/officeDocument/2006/relationships" r:embed="rId1" cstate="print"/>
        <a:srcRect/>
        <a:stretch>
          <a:fillRect/>
        </a:stretch>
      </xdr:blipFill>
      <xdr:spPr bwMode="auto">
        <a:xfrm>
          <a:off x="158750" y="202222"/>
          <a:ext cx="2635250" cy="804253"/>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xdr:colOff>
      <xdr:row>0</xdr:row>
      <xdr:rowOff>118696</xdr:rowOff>
    </xdr:from>
    <xdr:to>
      <xdr:col>0</xdr:col>
      <xdr:colOff>1600200</xdr:colOff>
      <xdr:row>2</xdr:row>
      <xdr:rowOff>85725</xdr:rowOff>
    </xdr:to>
    <xdr:pic>
      <xdr:nvPicPr>
        <xdr:cNvPr id="2" name="0 Imagen"/>
        <xdr:cNvPicPr>
          <a:picLocks noChangeAspect="1" noChangeArrowheads="1"/>
        </xdr:cNvPicPr>
      </xdr:nvPicPr>
      <xdr:blipFill>
        <a:blip xmlns:r="http://schemas.openxmlformats.org/officeDocument/2006/relationships" r:embed="rId1" cstate="print"/>
        <a:srcRect/>
        <a:stretch>
          <a:fillRect/>
        </a:stretch>
      </xdr:blipFill>
      <xdr:spPr bwMode="auto">
        <a:xfrm>
          <a:off x="161925" y="118696"/>
          <a:ext cx="1438275" cy="49090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0"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0"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dimension ref="A1:H44"/>
  <sheetViews>
    <sheetView topLeftCell="A7" workbookViewId="0">
      <selection activeCell="F47" sqref="F47"/>
    </sheetView>
  </sheetViews>
  <sheetFormatPr baseColWidth="10" defaultRowHeight="12.75"/>
  <cols>
    <col min="1" max="1" width="0.7109375" style="68" customWidth="1"/>
    <col min="2" max="2" width="22.85546875" style="68" customWidth="1"/>
    <col min="3" max="3" width="5.7109375" style="68" customWidth="1"/>
    <col min="4" max="4" width="23.28515625" style="68" customWidth="1"/>
    <col min="5" max="5" width="1.140625" style="68" customWidth="1"/>
    <col min="6" max="6" width="24" style="68" customWidth="1"/>
    <col min="7" max="7" width="5.7109375" style="68" customWidth="1"/>
    <col min="8" max="8" width="33.7109375" style="68" customWidth="1"/>
    <col min="9" max="16384" width="11.42578125" style="68"/>
  </cols>
  <sheetData>
    <row r="1" spans="2:8" ht="18" customHeight="1"/>
    <row r="2" spans="2:8" ht="16.5">
      <c r="B2" s="187" t="s">
        <v>74</v>
      </c>
      <c r="C2" s="187"/>
      <c r="D2" s="187"/>
      <c r="E2" s="69"/>
    </row>
    <row r="3" spans="2:8" ht="18" customHeight="1">
      <c r="B3" s="189" t="s">
        <v>75</v>
      </c>
      <c r="C3" s="189"/>
      <c r="D3" s="189"/>
      <c r="E3" s="189"/>
      <c r="F3" s="189"/>
      <c r="G3" s="189"/>
      <c r="H3" s="189"/>
    </row>
    <row r="4" spans="2:8" ht="12.75" customHeight="1">
      <c r="B4" s="189"/>
      <c r="C4" s="189"/>
      <c r="D4" s="189"/>
      <c r="E4" s="189"/>
      <c r="F4" s="189"/>
      <c r="G4" s="189"/>
      <c r="H4" s="189"/>
    </row>
    <row r="5" spans="2:8" ht="12.75" customHeight="1">
      <c r="B5" s="189"/>
      <c r="C5" s="189"/>
      <c r="D5" s="189"/>
      <c r="E5" s="189"/>
      <c r="F5" s="189"/>
      <c r="G5" s="189"/>
      <c r="H5" s="189"/>
    </row>
    <row r="6" spans="2:8" ht="12.75" customHeight="1">
      <c r="B6" s="189"/>
      <c r="C6" s="189"/>
      <c r="D6" s="189"/>
      <c r="E6" s="189"/>
      <c r="F6" s="189"/>
      <c r="G6" s="189"/>
      <c r="H6" s="189"/>
    </row>
    <row r="7" spans="2:8" ht="12.75" customHeight="1">
      <c r="B7" s="189"/>
      <c r="C7" s="189"/>
      <c r="D7" s="189"/>
      <c r="E7" s="189"/>
      <c r="F7" s="189"/>
      <c r="G7" s="189"/>
      <c r="H7" s="189"/>
    </row>
    <row r="8" spans="2:8" ht="25.5" customHeight="1">
      <c r="B8" s="189"/>
      <c r="C8" s="189"/>
      <c r="D8" s="189"/>
      <c r="E8" s="189"/>
      <c r="F8" s="189"/>
      <c r="G8" s="189"/>
      <c r="H8" s="189"/>
    </row>
    <row r="9" spans="2:8" ht="37.5" customHeight="1">
      <c r="B9" s="189" t="s">
        <v>76</v>
      </c>
      <c r="C9" s="189"/>
      <c r="D9" s="189"/>
      <c r="E9" s="189"/>
      <c r="F9" s="189"/>
      <c r="G9" s="189"/>
      <c r="H9" s="189"/>
    </row>
    <row r="10" spans="2:8" ht="12.75" customHeight="1">
      <c r="B10" s="94"/>
      <c r="C10" s="94"/>
      <c r="D10" s="94"/>
      <c r="E10" s="94"/>
      <c r="F10" s="94"/>
      <c r="G10" s="94"/>
      <c r="H10" s="94"/>
    </row>
    <row r="11" spans="2:8" ht="18">
      <c r="B11" s="188" t="s">
        <v>77</v>
      </c>
      <c r="C11" s="188"/>
      <c r="D11" s="188"/>
      <c r="E11" s="188"/>
      <c r="F11" s="188"/>
      <c r="G11" s="188"/>
      <c r="H11" s="70"/>
    </row>
    <row r="12" spans="2:8" ht="14.25" customHeight="1"/>
    <row r="13" spans="2:8" s="71" customFormat="1" ht="16.5" thickBot="1">
      <c r="B13" s="72" t="s">
        <v>78</v>
      </c>
      <c r="C13" s="93" t="s">
        <v>123</v>
      </c>
      <c r="D13" s="93"/>
      <c r="E13" s="93"/>
      <c r="F13" s="93"/>
      <c r="G13" s="93"/>
      <c r="H13" s="93"/>
    </row>
    <row r="14" spans="2:8" s="71" customFormat="1" ht="13.5" customHeight="1">
      <c r="B14" s="73"/>
    </row>
    <row r="15" spans="2:8" s="71" customFormat="1" ht="15.75" customHeight="1">
      <c r="D15" s="92"/>
      <c r="E15" s="92"/>
      <c r="F15" s="92"/>
      <c r="G15" s="92"/>
      <c r="H15" s="92"/>
    </row>
    <row r="16" spans="2:8" s="71" customFormat="1" ht="60.75" customHeight="1">
      <c r="B16" s="74" t="s">
        <v>79</v>
      </c>
      <c r="C16" s="194" t="s">
        <v>131</v>
      </c>
      <c r="D16" s="194"/>
      <c r="E16" s="194"/>
      <c r="F16" s="194"/>
      <c r="G16" s="194"/>
      <c r="H16" s="194"/>
    </row>
    <row r="17" spans="1:8" s="71" customFormat="1" ht="6.75" customHeight="1"/>
    <row r="18" spans="1:8" s="71" customFormat="1" ht="14.25">
      <c r="B18" s="111" t="s">
        <v>80</v>
      </c>
      <c r="C18" s="112" t="s">
        <v>81</v>
      </c>
      <c r="D18" s="113" t="s">
        <v>82</v>
      </c>
      <c r="E18" s="114"/>
      <c r="F18" s="115" t="s">
        <v>83</v>
      </c>
      <c r="G18" s="116" t="s">
        <v>84</v>
      </c>
      <c r="H18" s="116" t="s">
        <v>82</v>
      </c>
    </row>
    <row r="19" spans="1:8" s="71" customFormat="1" ht="49.5" customHeight="1">
      <c r="A19" s="75">
        <v>1</v>
      </c>
      <c r="B19" s="106" t="s">
        <v>129</v>
      </c>
      <c r="C19" s="107" t="s">
        <v>120</v>
      </c>
      <c r="D19" s="106" t="s">
        <v>130</v>
      </c>
      <c r="E19" s="103"/>
      <c r="F19" s="105"/>
      <c r="G19" s="107"/>
      <c r="H19" s="102"/>
    </row>
    <row r="20" spans="1:8" s="71" customFormat="1" ht="51.75" customHeight="1">
      <c r="A20" s="75">
        <v>2</v>
      </c>
      <c r="B20" s="106" t="s">
        <v>129</v>
      </c>
      <c r="C20" s="107" t="s">
        <v>120</v>
      </c>
      <c r="D20" s="106" t="s">
        <v>130</v>
      </c>
      <c r="E20" s="103"/>
      <c r="F20" s="103"/>
      <c r="G20" s="103"/>
      <c r="H20" s="140"/>
    </row>
    <row r="21" spans="1:8" s="71" customFormat="1" ht="53.25" customHeight="1">
      <c r="A21" s="75">
        <v>3</v>
      </c>
      <c r="B21" s="106" t="s">
        <v>129</v>
      </c>
      <c r="C21" s="107" t="s">
        <v>120</v>
      </c>
      <c r="D21" s="106" t="s">
        <v>130</v>
      </c>
      <c r="E21" s="103"/>
      <c r="F21" s="108"/>
      <c r="G21" s="107"/>
      <c r="H21" s="106"/>
    </row>
    <row r="22" spans="1:8" s="71" customFormat="1" ht="47.25" customHeight="1">
      <c r="A22" s="75">
        <v>4</v>
      </c>
      <c r="B22" s="106" t="s">
        <v>129</v>
      </c>
      <c r="C22" s="107" t="s">
        <v>120</v>
      </c>
      <c r="D22" s="106" t="s">
        <v>130</v>
      </c>
      <c r="E22" s="103"/>
      <c r="F22" s="108"/>
      <c r="G22" s="107"/>
      <c r="H22" s="106"/>
    </row>
    <row r="23" spans="1:8" s="71" customFormat="1" ht="25.5" customHeight="1">
      <c r="A23" s="75">
        <v>5</v>
      </c>
      <c r="B23" s="106"/>
      <c r="C23" s="139"/>
      <c r="D23" s="127"/>
      <c r="E23" s="103"/>
      <c r="F23" s="108"/>
      <c r="G23" s="109"/>
      <c r="H23" s="106"/>
    </row>
    <row r="24" spans="1:8" s="71" customFormat="1" ht="25.5" customHeight="1">
      <c r="A24" s="75"/>
      <c r="B24" s="106"/>
      <c r="C24" s="129"/>
      <c r="D24" s="105"/>
      <c r="E24" s="103"/>
      <c r="F24" s="108"/>
      <c r="G24" s="109"/>
      <c r="H24" s="106"/>
    </row>
    <row r="25" spans="1:8" s="71" customFormat="1" ht="23.25" customHeight="1">
      <c r="A25" s="75"/>
      <c r="B25" s="106"/>
      <c r="C25" s="128"/>
      <c r="D25" s="106"/>
      <c r="E25" s="103"/>
      <c r="F25" s="108"/>
      <c r="G25" s="109"/>
      <c r="H25" s="106"/>
    </row>
    <row r="26" spans="1:8" s="71" customFormat="1" ht="17.25" customHeight="1">
      <c r="A26" s="75"/>
      <c r="B26" s="104"/>
      <c r="C26" s="107"/>
      <c r="D26" s="110"/>
      <c r="E26" s="103"/>
      <c r="F26" s="108"/>
      <c r="G26" s="109"/>
      <c r="H26" s="106"/>
    </row>
    <row r="27" spans="1:8" s="71" customFormat="1" ht="7.5" customHeight="1"/>
    <row r="28" spans="1:8" s="71" customFormat="1" ht="25.5" hidden="1" customHeight="1" thickBot="1">
      <c r="B28" s="190" t="s">
        <v>85</v>
      </c>
      <c r="C28" s="190"/>
      <c r="D28" s="190"/>
      <c r="E28" s="76"/>
      <c r="F28" s="190"/>
      <c r="G28" s="190"/>
      <c r="H28" s="190"/>
    </row>
    <row r="29" spans="1:8" s="71" customFormat="1" hidden="1">
      <c r="B29" s="130" t="s">
        <v>110</v>
      </c>
      <c r="C29" s="191" t="str">
        <f>D19</f>
        <v>Fallas en la documentación y/o aplicación de los controles de los procedimientos</v>
      </c>
      <c r="D29" s="192"/>
      <c r="E29" s="192"/>
      <c r="F29" s="192"/>
      <c r="G29" s="192"/>
      <c r="H29" s="193"/>
    </row>
    <row r="30" spans="1:8" s="71" customFormat="1" hidden="1">
      <c r="B30" s="131" t="s">
        <v>111</v>
      </c>
      <c r="C30" s="184" t="str">
        <f t="shared" ref="C30:C35" si="0">D20</f>
        <v>Fallas en la documentación y/o aplicación de los controles de los procedimientos</v>
      </c>
      <c r="D30" s="185"/>
      <c r="E30" s="185"/>
      <c r="F30" s="185"/>
      <c r="G30" s="185"/>
      <c r="H30" s="186"/>
    </row>
    <row r="31" spans="1:8" s="71" customFormat="1" hidden="1">
      <c r="B31" s="131" t="s">
        <v>112</v>
      </c>
      <c r="C31" s="184" t="str">
        <f t="shared" si="0"/>
        <v>Fallas en la documentación y/o aplicación de los controles de los procedimientos</v>
      </c>
      <c r="D31" s="185"/>
      <c r="E31" s="185"/>
      <c r="F31" s="185"/>
      <c r="G31" s="185"/>
      <c r="H31" s="186"/>
    </row>
    <row r="32" spans="1:8" s="71" customFormat="1" ht="12.75" hidden="1" customHeight="1">
      <c r="B32" s="131" t="s">
        <v>113</v>
      </c>
      <c r="C32" s="184" t="str">
        <f t="shared" si="0"/>
        <v>Fallas en la documentación y/o aplicación de los controles de los procedimientos</v>
      </c>
      <c r="D32" s="185"/>
      <c r="E32" s="185"/>
      <c r="F32" s="185"/>
      <c r="G32" s="185"/>
      <c r="H32" s="186"/>
    </row>
    <row r="33" spans="2:8" s="71" customFormat="1" ht="12.75" hidden="1" customHeight="1">
      <c r="B33" s="131" t="s">
        <v>114</v>
      </c>
      <c r="C33" s="184">
        <f t="shared" si="0"/>
        <v>0</v>
      </c>
      <c r="D33" s="185"/>
      <c r="E33" s="185"/>
      <c r="F33" s="185"/>
      <c r="G33" s="185"/>
      <c r="H33" s="186"/>
    </row>
    <row r="34" spans="2:8" s="71" customFormat="1" hidden="1">
      <c r="B34" s="131" t="s">
        <v>115</v>
      </c>
      <c r="C34" s="184">
        <f t="shared" si="0"/>
        <v>0</v>
      </c>
      <c r="D34" s="185"/>
      <c r="E34" s="185"/>
      <c r="F34" s="185"/>
      <c r="G34" s="185"/>
      <c r="H34" s="186"/>
    </row>
    <row r="35" spans="2:8" s="71" customFormat="1" ht="13.5" hidden="1" thickBot="1">
      <c r="B35" s="132" t="s">
        <v>116</v>
      </c>
      <c r="C35" s="198">
        <f t="shared" si="0"/>
        <v>0</v>
      </c>
      <c r="D35" s="196"/>
      <c r="E35" s="196"/>
      <c r="F35" s="196"/>
      <c r="G35" s="196"/>
      <c r="H35" s="197"/>
    </row>
    <row r="36" spans="2:8" s="71" customFormat="1" hidden="1">
      <c r="B36" s="117" t="s">
        <v>117</v>
      </c>
      <c r="C36" s="199">
        <f>H19</f>
        <v>0</v>
      </c>
      <c r="D36" s="199"/>
      <c r="E36" s="199"/>
      <c r="F36" s="199"/>
      <c r="G36" s="199"/>
      <c r="H36" s="200"/>
    </row>
    <row r="37" spans="2:8" s="71" customFormat="1" hidden="1">
      <c r="B37" s="118" t="s">
        <v>118</v>
      </c>
      <c r="C37" s="185">
        <v>0</v>
      </c>
      <c r="D37" s="185"/>
      <c r="E37" s="185"/>
      <c r="F37" s="185"/>
      <c r="G37" s="185"/>
      <c r="H37" s="186"/>
    </row>
    <row r="38" spans="2:8" s="71" customFormat="1" ht="13.5" hidden="1" thickBot="1">
      <c r="B38" s="119" t="s">
        <v>119</v>
      </c>
      <c r="C38" s="196">
        <f>H21</f>
        <v>0</v>
      </c>
      <c r="D38" s="196"/>
      <c r="E38" s="196"/>
      <c r="F38" s="196"/>
      <c r="G38" s="196"/>
      <c r="H38" s="197"/>
    </row>
    <row r="39" spans="2:8" s="71" customFormat="1" ht="24.75" hidden="1" customHeight="1">
      <c r="B39" s="77"/>
      <c r="C39" s="78"/>
      <c r="D39" s="78"/>
      <c r="E39" s="78"/>
      <c r="F39" s="78"/>
      <c r="G39" s="78"/>
      <c r="H39" s="78"/>
    </row>
    <row r="40" spans="2:8" s="71" customFormat="1" ht="24.75" customHeight="1">
      <c r="B40" s="77"/>
      <c r="C40" s="78"/>
      <c r="D40" s="78"/>
      <c r="E40" s="78"/>
      <c r="F40" s="78"/>
      <c r="G40" s="78"/>
      <c r="H40" s="78"/>
    </row>
    <row r="41" spans="2:8" s="71" customFormat="1" ht="12" hidden="1" customHeight="1"/>
    <row r="42" spans="2:8" s="79" customFormat="1" hidden="1">
      <c r="B42" s="195" t="s">
        <v>86</v>
      </c>
      <c r="C42" s="195"/>
      <c r="D42" s="195"/>
      <c r="E42" s="195"/>
      <c r="F42" s="195"/>
      <c r="G42" s="195"/>
      <c r="H42" s="195"/>
    </row>
    <row r="43" spans="2:8" s="71" customFormat="1" hidden="1"/>
    <row r="44" spans="2:8" hidden="1"/>
  </sheetData>
  <sheetProtection password="CDF2" sheet="1" objects="1" scenarios="1" selectLockedCells="1" selectUnlockedCells="1"/>
  <mergeCells count="18">
    <mergeCell ref="B42:H42"/>
    <mergeCell ref="C37:H37"/>
    <mergeCell ref="C38:H38"/>
    <mergeCell ref="C33:H33"/>
    <mergeCell ref="C34:H34"/>
    <mergeCell ref="C35:H35"/>
    <mergeCell ref="C36:H36"/>
    <mergeCell ref="C32:H32"/>
    <mergeCell ref="B2:D2"/>
    <mergeCell ref="B11:G11"/>
    <mergeCell ref="B9:H9"/>
    <mergeCell ref="B3:H8"/>
    <mergeCell ref="B28:D28"/>
    <mergeCell ref="C29:H29"/>
    <mergeCell ref="C16:H16"/>
    <mergeCell ref="F28:H28"/>
    <mergeCell ref="C31:H31"/>
    <mergeCell ref="C30:H30"/>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dimension ref="B1:H15"/>
  <sheetViews>
    <sheetView workbookViewId="0">
      <selection activeCell="H6" sqref="H6"/>
    </sheetView>
  </sheetViews>
  <sheetFormatPr baseColWidth="10" defaultRowHeight="12.75"/>
  <cols>
    <col min="1" max="1" width="2.5703125" style="18" customWidth="1"/>
    <col min="2" max="2" width="17.140625" style="17" bestFit="1" customWidth="1"/>
    <col min="3" max="3" width="2" style="18" hidden="1" customWidth="1"/>
    <col min="4" max="4" width="18.7109375" style="19" bestFit="1" customWidth="1"/>
    <col min="5" max="5" width="10.42578125" style="19" bestFit="1" customWidth="1"/>
    <col min="6" max="6" width="14.42578125" style="19" bestFit="1" customWidth="1"/>
    <col min="7" max="7" width="10.42578125" style="19" bestFit="1" customWidth="1"/>
    <col min="8" max="8" width="18.42578125" style="19" bestFit="1" customWidth="1"/>
    <col min="9" max="16384" width="11.42578125" style="18"/>
  </cols>
  <sheetData>
    <row r="1" spans="2:8" ht="13.5" thickBot="1"/>
    <row r="2" spans="2:8">
      <c r="B2" s="207" t="s">
        <v>40</v>
      </c>
      <c r="C2" s="20"/>
      <c r="D2" s="204" t="s">
        <v>39</v>
      </c>
      <c r="E2" s="205"/>
      <c r="F2" s="205"/>
      <c r="G2" s="205"/>
      <c r="H2" s="206"/>
    </row>
    <row r="3" spans="2:8" ht="13.5" thickBot="1">
      <c r="B3" s="208"/>
      <c r="C3" s="21"/>
      <c r="D3" s="22" t="s">
        <v>48</v>
      </c>
      <c r="E3" s="23" t="s">
        <v>49</v>
      </c>
      <c r="F3" s="23" t="s">
        <v>50</v>
      </c>
      <c r="G3" s="23" t="s">
        <v>51</v>
      </c>
      <c r="H3" s="24" t="s">
        <v>52</v>
      </c>
    </row>
    <row r="4" spans="2:8" hidden="1">
      <c r="B4" s="25"/>
      <c r="C4" s="26"/>
      <c r="D4" s="27">
        <v>1</v>
      </c>
      <c r="E4" s="28">
        <v>2</v>
      </c>
      <c r="F4" s="28">
        <v>3</v>
      </c>
      <c r="G4" s="28">
        <v>4</v>
      </c>
      <c r="H4" s="29">
        <v>5</v>
      </c>
    </row>
    <row r="5" spans="2:8">
      <c r="B5" s="30" t="s">
        <v>53</v>
      </c>
      <c r="C5" s="31">
        <v>1</v>
      </c>
      <c r="D5" s="32">
        <f t="shared" ref="D5:H9" si="0">$C5*D$4</f>
        <v>1</v>
      </c>
      <c r="E5" s="32">
        <f t="shared" si="0"/>
        <v>2</v>
      </c>
      <c r="F5" s="33">
        <f t="shared" si="0"/>
        <v>3</v>
      </c>
      <c r="G5" s="34">
        <f t="shared" si="0"/>
        <v>4</v>
      </c>
      <c r="H5" s="35">
        <f t="shared" si="0"/>
        <v>5</v>
      </c>
    </row>
    <row r="6" spans="2:8">
      <c r="B6" s="36" t="s">
        <v>54</v>
      </c>
      <c r="C6" s="37">
        <v>2</v>
      </c>
      <c r="D6" s="32">
        <f t="shared" si="0"/>
        <v>2</v>
      </c>
      <c r="E6" s="32">
        <f t="shared" si="0"/>
        <v>4</v>
      </c>
      <c r="F6" s="33">
        <f t="shared" si="0"/>
        <v>6</v>
      </c>
      <c r="G6" s="34">
        <f t="shared" si="0"/>
        <v>8</v>
      </c>
      <c r="H6" s="38">
        <f t="shared" si="0"/>
        <v>10</v>
      </c>
    </row>
    <row r="7" spans="2:8">
      <c r="B7" s="36" t="s">
        <v>50</v>
      </c>
      <c r="C7" s="37">
        <v>3</v>
      </c>
      <c r="D7" s="32">
        <f t="shared" si="0"/>
        <v>3</v>
      </c>
      <c r="E7" s="33">
        <f t="shared" si="0"/>
        <v>6</v>
      </c>
      <c r="F7" s="34">
        <f t="shared" si="0"/>
        <v>9</v>
      </c>
      <c r="G7" s="39">
        <f t="shared" si="0"/>
        <v>12</v>
      </c>
      <c r="H7" s="38">
        <f t="shared" si="0"/>
        <v>15</v>
      </c>
    </row>
    <row r="8" spans="2:8">
      <c r="B8" s="36" t="s">
        <v>55</v>
      </c>
      <c r="C8" s="37">
        <v>4</v>
      </c>
      <c r="D8" s="33">
        <f t="shared" si="0"/>
        <v>4</v>
      </c>
      <c r="E8" s="34">
        <f t="shared" si="0"/>
        <v>8</v>
      </c>
      <c r="F8" s="34">
        <f t="shared" si="0"/>
        <v>12</v>
      </c>
      <c r="G8" s="39">
        <f t="shared" si="0"/>
        <v>16</v>
      </c>
      <c r="H8" s="38">
        <f t="shared" si="0"/>
        <v>20</v>
      </c>
    </row>
    <row r="9" spans="2:8" ht="13.5" thickBot="1">
      <c r="B9" s="40" t="s">
        <v>56</v>
      </c>
      <c r="C9" s="41">
        <v>5</v>
      </c>
      <c r="D9" s="42">
        <f t="shared" si="0"/>
        <v>5</v>
      </c>
      <c r="E9" s="42">
        <f t="shared" si="0"/>
        <v>10</v>
      </c>
      <c r="F9" s="43">
        <f t="shared" si="0"/>
        <v>15</v>
      </c>
      <c r="G9" s="43">
        <f t="shared" si="0"/>
        <v>20</v>
      </c>
      <c r="H9" s="44">
        <f t="shared" si="0"/>
        <v>25</v>
      </c>
    </row>
    <row r="10" spans="2:8" ht="13.5" thickBot="1"/>
    <row r="11" spans="2:8" ht="22.5" customHeight="1" thickBot="1">
      <c r="B11" s="209" t="s">
        <v>41</v>
      </c>
      <c r="C11" s="210"/>
      <c r="D11" s="210"/>
      <c r="E11" s="209" t="s">
        <v>61</v>
      </c>
      <c r="F11" s="210"/>
      <c r="G11" s="211"/>
    </row>
    <row r="12" spans="2:8" s="49" customFormat="1" ht="42.75" customHeight="1">
      <c r="B12" s="45"/>
      <c r="C12" s="46"/>
      <c r="D12" s="47" t="s">
        <v>22</v>
      </c>
      <c r="E12" s="212" t="s">
        <v>29</v>
      </c>
      <c r="F12" s="213"/>
      <c r="G12" s="214"/>
      <c r="H12" s="48"/>
    </row>
    <row r="13" spans="2:8" s="49" customFormat="1" ht="42.75" customHeight="1">
      <c r="B13" s="50"/>
      <c r="C13" s="51"/>
      <c r="D13" s="52" t="s">
        <v>15</v>
      </c>
      <c r="E13" s="215" t="s">
        <v>11</v>
      </c>
      <c r="F13" s="216"/>
      <c r="G13" s="217"/>
      <c r="H13" s="48"/>
    </row>
    <row r="14" spans="2:8" s="49" customFormat="1" ht="42.75" customHeight="1">
      <c r="B14" s="53"/>
      <c r="C14" s="51"/>
      <c r="D14" s="52" t="s">
        <v>23</v>
      </c>
      <c r="E14" s="215" t="s">
        <v>10</v>
      </c>
      <c r="F14" s="216"/>
      <c r="G14" s="217"/>
      <c r="H14" s="48"/>
    </row>
    <row r="15" spans="2:8" s="49" customFormat="1" ht="42.75" customHeight="1" thickBot="1">
      <c r="B15" s="54"/>
      <c r="C15" s="55"/>
      <c r="D15" s="56" t="s">
        <v>24</v>
      </c>
      <c r="E15" s="201" t="s">
        <v>9</v>
      </c>
      <c r="F15" s="202"/>
      <c r="G15" s="203"/>
      <c r="H15" s="48"/>
    </row>
  </sheetData>
  <sheetProtection password="CD52" sheet="1" objects="1" scenarios="1"/>
  <mergeCells count="8">
    <mergeCell ref="E15:G15"/>
    <mergeCell ref="D2:H2"/>
    <mergeCell ref="B2:B3"/>
    <mergeCell ref="B11:D11"/>
    <mergeCell ref="E11:G11"/>
    <mergeCell ref="E12:G12"/>
    <mergeCell ref="E13:G13"/>
    <mergeCell ref="E14:G14"/>
  </mergeCells>
  <phoneticPr fontId="16"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sheetPr codeName="Hoja1">
    <pageSetUpPr fitToPage="1"/>
  </sheetPr>
  <dimension ref="A1:AK29"/>
  <sheetViews>
    <sheetView topLeftCell="O1" zoomScale="55" zoomScaleNormal="55" zoomScaleSheetLayoutView="75" workbookViewId="0">
      <selection activeCell="T9" sqref="T9"/>
    </sheetView>
  </sheetViews>
  <sheetFormatPr baseColWidth="10" defaultRowHeight="15.75"/>
  <cols>
    <col min="1" max="1" width="19.28515625" style="59" customWidth="1"/>
    <col min="2" max="2" width="29.7109375" style="57" customWidth="1"/>
    <col min="3" max="3" width="33.5703125" style="60" customWidth="1"/>
    <col min="4" max="4" width="41.7109375" style="60" hidden="1" customWidth="1"/>
    <col min="5" max="5" width="47" style="60" customWidth="1"/>
    <col min="6" max="6" width="13.42578125" style="60" customWidth="1"/>
    <col min="7" max="7" width="17.28515625" style="60" customWidth="1"/>
    <col min="8" max="8" width="47" style="60" customWidth="1"/>
    <col min="9" max="9" width="51.5703125" style="60" customWidth="1"/>
    <col min="10" max="10" width="7.7109375" style="57" customWidth="1"/>
    <col min="11" max="11" width="38.7109375" style="57" customWidth="1"/>
    <col min="12" max="12" width="8.140625" style="57" customWidth="1"/>
    <col min="13" max="13" width="34.85546875" style="59" bestFit="1" customWidth="1"/>
    <col min="14" max="14" width="9.140625" style="8" bestFit="1" customWidth="1"/>
    <col min="15" max="15" width="28.7109375" style="61" customWidth="1"/>
    <col min="16" max="16" width="56.42578125" style="62" customWidth="1"/>
    <col min="17" max="17" width="9.140625" style="8" customWidth="1"/>
    <col min="18" max="18" width="36.5703125" style="57" customWidth="1"/>
    <col min="19" max="19" width="38" style="57" customWidth="1"/>
    <col min="20" max="20" width="48.85546875" style="57" customWidth="1"/>
    <col min="21" max="21" width="36.42578125" style="57" customWidth="1"/>
    <col min="22" max="22" width="31.5703125" style="57" customWidth="1"/>
    <col min="23" max="23" width="32.28515625" style="57" customWidth="1"/>
    <col min="24" max="24" width="28" style="57" hidden="1" customWidth="1"/>
    <col min="25" max="25" width="15.28515625" style="57" customWidth="1"/>
    <col min="26" max="35" width="11.42578125" style="57"/>
    <col min="36" max="36" width="3.85546875" style="64" customWidth="1"/>
    <col min="37" max="37" width="19.140625" style="57" customWidth="1"/>
    <col min="38" max="16384" width="11.42578125" style="57"/>
  </cols>
  <sheetData>
    <row r="1" spans="1:37" ht="21" thickBot="1">
      <c r="A1" s="257"/>
      <c r="B1" s="258"/>
      <c r="C1" s="263" t="s">
        <v>197</v>
      </c>
      <c r="D1" s="264"/>
      <c r="E1" s="264"/>
      <c r="F1" s="264"/>
      <c r="G1" s="264"/>
      <c r="H1" s="264"/>
      <c r="I1" s="264"/>
      <c r="J1" s="264"/>
      <c r="K1" s="264"/>
      <c r="L1" s="264"/>
      <c r="M1" s="264"/>
      <c r="N1" s="264"/>
      <c r="O1" s="264"/>
      <c r="P1" s="264"/>
      <c r="Q1" s="264"/>
      <c r="R1" s="265"/>
      <c r="S1" s="266" t="s">
        <v>200</v>
      </c>
      <c r="T1" s="267"/>
      <c r="U1" s="267"/>
      <c r="V1" s="267"/>
      <c r="W1" s="268"/>
    </row>
    <row r="2" spans="1:37" ht="33.75" customHeight="1">
      <c r="A2" s="259"/>
      <c r="B2" s="260"/>
      <c r="C2" s="269" t="s">
        <v>199</v>
      </c>
      <c r="D2" s="270"/>
      <c r="E2" s="270"/>
      <c r="F2" s="270"/>
      <c r="G2" s="270"/>
      <c r="H2" s="270"/>
      <c r="I2" s="271"/>
      <c r="J2" s="275" t="s">
        <v>196</v>
      </c>
      <c r="K2" s="276"/>
      <c r="L2" s="276"/>
      <c r="M2" s="276"/>
      <c r="N2" s="276"/>
      <c r="O2" s="276"/>
      <c r="P2" s="276"/>
      <c r="Q2" s="276"/>
      <c r="R2" s="277"/>
      <c r="S2" s="278" t="s">
        <v>195</v>
      </c>
      <c r="T2" s="279"/>
      <c r="U2" s="279"/>
      <c r="V2" s="279"/>
      <c r="W2" s="280"/>
    </row>
    <row r="3" spans="1:37" ht="35.25" customHeight="1" thickBot="1">
      <c r="A3" s="261"/>
      <c r="B3" s="262"/>
      <c r="C3" s="272"/>
      <c r="D3" s="273"/>
      <c r="E3" s="273"/>
      <c r="F3" s="273"/>
      <c r="G3" s="273"/>
      <c r="H3" s="273"/>
      <c r="I3" s="274"/>
      <c r="J3" s="272"/>
      <c r="K3" s="273"/>
      <c r="L3" s="273"/>
      <c r="M3" s="273"/>
      <c r="N3" s="273"/>
      <c r="O3" s="273"/>
      <c r="P3" s="273"/>
      <c r="Q3" s="273"/>
      <c r="R3" s="274"/>
      <c r="S3" s="281" t="s">
        <v>203</v>
      </c>
      <c r="T3" s="282"/>
      <c r="U3" s="282"/>
      <c r="V3" s="282"/>
      <c r="W3" s="283"/>
    </row>
    <row r="4" spans="1:37" ht="16.5" customHeight="1" thickBot="1">
      <c r="A4" s="227" t="str">
        <f>IF(J5=1,"INSIGNIFICANTE",IF(J5=2,"MENOR",IF(J5=3,"MODERADO",IF(J5=4,"MAYOR",IF(J5=5,"CATASTROFICO"," ")))))</f>
        <v xml:space="preserve"> </v>
      </c>
      <c r="B4" s="228"/>
      <c r="C4" s="231" t="s">
        <v>62</v>
      </c>
      <c r="D4" s="232"/>
      <c r="E4" s="232"/>
      <c r="F4" s="232"/>
      <c r="G4" s="232"/>
      <c r="H4" s="232"/>
      <c r="I4" s="232"/>
      <c r="J4" s="232"/>
      <c r="K4" s="232"/>
      <c r="L4" s="232"/>
      <c r="M4" s="232"/>
      <c r="N4" s="232"/>
      <c r="O4" s="232"/>
      <c r="P4" s="232"/>
      <c r="Q4" s="232"/>
      <c r="R4" s="232"/>
      <c r="S4" s="232"/>
      <c r="T4" s="232"/>
      <c r="U4" s="232"/>
      <c r="V4" s="232"/>
      <c r="W4" s="232"/>
      <c r="X4" s="235"/>
      <c r="AJ4" s="65">
        <v>1</v>
      </c>
      <c r="AK4" s="66" t="s">
        <v>65</v>
      </c>
    </row>
    <row r="5" spans="1:37" thickBot="1">
      <c r="A5" s="229"/>
      <c r="B5" s="230"/>
      <c r="C5" s="231" t="s">
        <v>63</v>
      </c>
      <c r="D5" s="232"/>
      <c r="E5" s="232"/>
      <c r="F5" s="232"/>
      <c r="G5" s="232"/>
      <c r="H5" s="232"/>
      <c r="I5" s="232"/>
      <c r="J5" s="232"/>
      <c r="K5" s="232"/>
      <c r="L5" s="232"/>
      <c r="M5" s="232"/>
      <c r="N5" s="232"/>
      <c r="O5" s="232"/>
      <c r="P5" s="232"/>
      <c r="Q5" s="233"/>
      <c r="R5" s="233"/>
      <c r="S5" s="233"/>
      <c r="T5" s="233"/>
      <c r="U5" s="233"/>
      <c r="V5" s="233"/>
      <c r="W5" s="233"/>
      <c r="X5" s="234"/>
      <c r="Y5" s="58"/>
      <c r="AJ5" s="65">
        <v>2</v>
      </c>
      <c r="AK5" s="66" t="s">
        <v>66</v>
      </c>
    </row>
    <row r="6" spans="1:37" ht="16.5" customHeight="1" thickBot="1">
      <c r="A6" s="240" t="s">
        <v>33</v>
      </c>
      <c r="B6" s="240" t="s">
        <v>34</v>
      </c>
      <c r="C6" s="236" t="s">
        <v>35</v>
      </c>
      <c r="D6" s="240" t="s">
        <v>69</v>
      </c>
      <c r="E6" s="244" t="s">
        <v>36</v>
      </c>
      <c r="F6" s="245"/>
      <c r="G6" s="246"/>
      <c r="H6" s="96" t="s">
        <v>37</v>
      </c>
      <c r="I6" s="97" t="s">
        <v>38</v>
      </c>
      <c r="J6" s="237" t="s">
        <v>39</v>
      </c>
      <c r="K6" s="254"/>
      <c r="L6" s="237" t="s">
        <v>40</v>
      </c>
      <c r="M6" s="254"/>
      <c r="N6" s="237" t="s">
        <v>41</v>
      </c>
      <c r="O6" s="254"/>
      <c r="P6" s="252" t="s">
        <v>64</v>
      </c>
      <c r="Q6" s="237" t="s">
        <v>42</v>
      </c>
      <c r="R6" s="254"/>
      <c r="S6" s="223" t="s">
        <v>43</v>
      </c>
      <c r="T6" s="223" t="s">
        <v>44</v>
      </c>
      <c r="U6" s="223" t="s">
        <v>45</v>
      </c>
      <c r="V6" s="223" t="s">
        <v>46</v>
      </c>
      <c r="W6" s="224" t="s">
        <v>47</v>
      </c>
      <c r="X6" s="224"/>
      <c r="Y6" s="251"/>
      <c r="AJ6" s="65">
        <v>3</v>
      </c>
      <c r="AK6" s="66" t="s">
        <v>15</v>
      </c>
    </row>
    <row r="7" spans="1:37" ht="16.5" customHeight="1" thickBot="1">
      <c r="A7" s="241"/>
      <c r="B7" s="241"/>
      <c r="C7" s="236"/>
      <c r="D7" s="241"/>
      <c r="E7" s="238" t="s">
        <v>73</v>
      </c>
      <c r="F7" s="225" t="s">
        <v>16</v>
      </c>
      <c r="G7" s="249" t="s">
        <v>17</v>
      </c>
      <c r="H7" s="247" t="s">
        <v>13</v>
      </c>
      <c r="I7" s="242" t="s">
        <v>12</v>
      </c>
      <c r="J7" s="255"/>
      <c r="K7" s="256"/>
      <c r="L7" s="255"/>
      <c r="M7" s="256"/>
      <c r="N7" s="255"/>
      <c r="O7" s="256"/>
      <c r="P7" s="252"/>
      <c r="Q7" s="255"/>
      <c r="R7" s="256"/>
      <c r="S7" s="224"/>
      <c r="T7" s="224"/>
      <c r="U7" s="224"/>
      <c r="V7" s="224"/>
      <c r="W7" s="224"/>
      <c r="X7" s="224"/>
      <c r="Y7" s="251"/>
      <c r="AJ7" s="65">
        <v>4</v>
      </c>
      <c r="AK7" s="66" t="s">
        <v>67</v>
      </c>
    </row>
    <row r="8" spans="1:37" ht="16.5" customHeight="1">
      <c r="A8" s="241"/>
      <c r="B8" s="241"/>
      <c r="C8" s="237"/>
      <c r="D8" s="241"/>
      <c r="E8" s="239"/>
      <c r="F8" s="248"/>
      <c r="G8" s="250"/>
      <c r="H8" s="238"/>
      <c r="I8" s="243"/>
      <c r="J8" s="255"/>
      <c r="K8" s="256"/>
      <c r="L8" s="255"/>
      <c r="M8" s="256"/>
      <c r="N8" s="255"/>
      <c r="O8" s="256"/>
      <c r="P8" s="253"/>
      <c r="Q8" s="255"/>
      <c r="R8" s="256"/>
      <c r="S8" s="225"/>
      <c r="T8" s="225"/>
      <c r="U8" s="225"/>
      <c r="V8" s="225"/>
      <c r="W8" s="225"/>
      <c r="X8" s="224"/>
      <c r="Y8" s="251"/>
      <c r="AJ8" s="65">
        <v>5</v>
      </c>
      <c r="AK8" s="66" t="s">
        <v>68</v>
      </c>
    </row>
    <row r="9" spans="1:37" ht="89.25" customHeight="1">
      <c r="A9" s="218" t="str">
        <f>'CONTEXTO ESTRATÉGICO'!C13</f>
        <v>DESARROLLO DEL TALENTO HUMANO</v>
      </c>
      <c r="B9" s="226" t="str">
        <f>'CONTEXTO ESTRATÉGICO'!C16</f>
        <v>Administrar y promover el desarrollo integral del talento humano teniendo en cuenta las necesidades de rtvc y aplicando la normatividad vigente.</v>
      </c>
      <c r="C9" s="126" t="s">
        <v>107</v>
      </c>
      <c r="D9" s="124" t="str">
        <f>'CONTEXTO ESTRATÉGICO'!B19</f>
        <v>controles existentes, procesos y procedimeintos</v>
      </c>
      <c r="E9" s="124" t="s">
        <v>178</v>
      </c>
      <c r="F9" s="126" t="s">
        <v>120</v>
      </c>
      <c r="G9" s="126"/>
      <c r="H9" s="124" t="s">
        <v>121</v>
      </c>
      <c r="I9" s="124" t="s">
        <v>181</v>
      </c>
      <c r="J9" s="180">
        <v>4</v>
      </c>
      <c r="K9" s="179" t="str">
        <f>IF(J9=1,"INSIGNIFICANTE",IF(J9=2,"MENOR",IF(J9=3,"MODERADO",IF(J9=4,"MAYOR",IF(J9=5,"CATASTROFICO"," ")))))</f>
        <v>MAYOR</v>
      </c>
      <c r="L9" s="180">
        <v>1</v>
      </c>
      <c r="M9" s="179" t="str">
        <f t="shared" ref="M9:M14" si="0">IF(L9=1,"RARO",IF(L9=2,"IMPROBABLE",IF(L9=3,"MODERADO",IF(L9=4,"PROBABLE",IF(L9=5,"CASI CERTEZA"," ")))))</f>
        <v>RARO</v>
      </c>
      <c r="N9" s="101">
        <f>IF(OR(J9=" ",J9=0,L9=" ",L9=0)," ",J9*L9)</f>
        <v>4</v>
      </c>
      <c r="O9" s="101" t="str">
        <f>IF(OR(J9=" ",J9=0,L9=" ",L9=0)," ",IF(AND(J9=1,L9=3),"BAJO",IF(AND(J9=1,L9=4),"MODERADO",IF(AND(J9=2,L9=5),"EXTREMO",IF(AND(J9=3,L9=4),"ALTO",IF(AND(J9=2,L9=2),"BAJO",VLOOKUP(N9,Evaluacion!A:B,2)))))))</f>
        <v>ALTO</v>
      </c>
      <c r="P9" s="142" t="s">
        <v>122</v>
      </c>
      <c r="Q9" s="141">
        <f>IF(OR(J9=" ",J9=0,L9=" ",L9=0)," ",CONTROLES!M8)</f>
        <v>3</v>
      </c>
      <c r="R9" s="141" t="str">
        <f>IF(OR(J9=" ",J9=0,L9=" ",L9=0)," ",CONTROLES!N8)</f>
        <v>MODERADO</v>
      </c>
      <c r="S9" s="125" t="str">
        <f>IF(OR(R9=" ",R9=0)," ",VLOOKUP(R9,Evaluacion!D:E,2,0))</f>
        <v>* Asumir el riesgo
* Reducir el riesgo</v>
      </c>
      <c r="T9" s="173" t="s">
        <v>158</v>
      </c>
      <c r="U9" s="125" t="s">
        <v>124</v>
      </c>
      <c r="V9" s="125" t="s">
        <v>190</v>
      </c>
      <c r="W9" s="125" t="s">
        <v>193</v>
      </c>
      <c r="X9" s="177"/>
      <c r="Y9" s="58"/>
      <c r="AJ9" s="63"/>
      <c r="AK9" s="120" t="s">
        <v>106</v>
      </c>
    </row>
    <row r="10" spans="1:37" ht="90.75" customHeight="1">
      <c r="A10" s="219"/>
      <c r="B10" s="226"/>
      <c r="C10" s="126" t="s">
        <v>108</v>
      </c>
      <c r="D10" s="124" t="str">
        <f>'CONTEXTO ESTRATÉGICO'!B21</f>
        <v>controles existentes, procesos y procedimeintos</v>
      </c>
      <c r="E10" s="124" t="s">
        <v>179</v>
      </c>
      <c r="F10" s="126" t="s">
        <v>120</v>
      </c>
      <c r="G10" s="126"/>
      <c r="H10" s="124" t="s">
        <v>162</v>
      </c>
      <c r="I10" s="124" t="s">
        <v>127</v>
      </c>
      <c r="J10" s="180">
        <v>2</v>
      </c>
      <c r="K10" s="179" t="str">
        <f t="shared" ref="K10:K14" si="1">IF(J10=1,"INSIGNIFICANTE",IF(J10=2,"MENOR",IF(J10=3,"MODERADO",IF(J10=4,"MAYOR",IF(J10=5,"CATASTROFICO"," ")))))</f>
        <v>MENOR</v>
      </c>
      <c r="L10" s="180">
        <v>1</v>
      </c>
      <c r="M10" s="179" t="str">
        <f t="shared" si="0"/>
        <v>RARO</v>
      </c>
      <c r="N10" s="95">
        <f t="shared" ref="N10:N12" si="2">IF(OR(J10=" ",J10=0,L10=" ",L10=0)," ",J10*L10)</f>
        <v>2</v>
      </c>
      <c r="O10" s="122" t="str">
        <f>IF(OR(J10=" ",J10=0,L10=" ",L10=0)," ",IF(AND(J10=1,L10=3),"BAJO",IF(AND(J10=1,L10=4),"MODERADO",IF(AND(J10=2,L10=5),"ALTO",IF(AND(J10=3,L10=4),"ALTO",IF(AND(J10=2,L10=2),"BAJO",VLOOKUP(N10,Evaluacion!A:B,2)))))))</f>
        <v>BAJO</v>
      </c>
      <c r="P10" s="142" t="s">
        <v>182</v>
      </c>
      <c r="Q10" s="141">
        <f>IF(OR(J10=" ",J10=0,L10=" ",L10=0)," ",CONTROLES!M12)</f>
        <v>2</v>
      </c>
      <c r="R10" s="141" t="str">
        <f>IF(OR(J10=" ",J10=0,L10=" ",L10=0)," ",CONTROLES!N9)</f>
        <v>BAJO</v>
      </c>
      <c r="S10" s="125" t="str">
        <f>IF(OR(R10=" ",R10=0)," ",VLOOKUP(R10,Evaluacion!D:E,2,0))</f>
        <v>* Asumir el riesgo</v>
      </c>
      <c r="T10" s="173" t="s">
        <v>164</v>
      </c>
      <c r="U10" s="173" t="s">
        <v>165</v>
      </c>
      <c r="V10" s="176">
        <v>41516</v>
      </c>
      <c r="W10" s="125" t="s">
        <v>192</v>
      </c>
      <c r="X10" s="138"/>
      <c r="Y10" s="58"/>
      <c r="AK10" s="121" t="s">
        <v>107</v>
      </c>
    </row>
    <row r="11" spans="1:37" ht="99" customHeight="1">
      <c r="A11" s="219"/>
      <c r="B11" s="226"/>
      <c r="C11" s="126" t="s">
        <v>107</v>
      </c>
      <c r="D11" s="124" t="str">
        <f>'CONTEXTO ESTRATÉGICO'!B22</f>
        <v>controles existentes, procesos y procedimeintos</v>
      </c>
      <c r="E11" s="124" t="s">
        <v>180</v>
      </c>
      <c r="F11" s="126" t="s">
        <v>120</v>
      </c>
      <c r="G11" s="126"/>
      <c r="H11" s="124" t="s">
        <v>126</v>
      </c>
      <c r="I11" s="124" t="s">
        <v>128</v>
      </c>
      <c r="J11" s="180">
        <v>4</v>
      </c>
      <c r="K11" s="179" t="str">
        <f t="shared" si="1"/>
        <v>MAYOR</v>
      </c>
      <c r="L11" s="180">
        <v>1</v>
      </c>
      <c r="M11" s="179" t="str">
        <f t="shared" si="0"/>
        <v>RARO</v>
      </c>
      <c r="N11" s="95">
        <f t="shared" si="2"/>
        <v>4</v>
      </c>
      <c r="O11" s="122" t="str">
        <f>IF(OR(J11=" ",J11=0,L11=" ",L11=0)," ",IF(AND(J11=1,L11=3),"BAJO",IF(AND(J11=1,L11=4),"MODERADO",IF(AND(J11=2,L11=5),"ALTO",IF(AND(J11=3,L11=4),"ALTO",IF(AND(J11=2,L11=2),"BAJO",VLOOKUP(N11,Evaluacion!A:B,2)))))))</f>
        <v>ALTO</v>
      </c>
      <c r="P11" s="142" t="s">
        <v>183</v>
      </c>
      <c r="Q11" s="141">
        <f>IF(OR(J11=" ",J11=0,L11=" ",L11=0)," ",CONTROLES!M12)</f>
        <v>2</v>
      </c>
      <c r="R11" s="141" t="str">
        <f>IF(OR(J11=" ",J11=0,L11=" ",L11=0)," ",CONTROLES!N10)</f>
        <v>MODERADO</v>
      </c>
      <c r="S11" s="125" t="str">
        <f>IF(OR(R11=" ",R11=0)," ",VLOOKUP(R11,Evaluacion!D:E,2,0))</f>
        <v>* Asumir el riesgo
* Reducir el riesgo</v>
      </c>
      <c r="T11" s="173" t="s">
        <v>167</v>
      </c>
      <c r="U11" s="173" t="s">
        <v>168</v>
      </c>
      <c r="V11" s="176">
        <v>41516</v>
      </c>
      <c r="W11" s="125" t="s">
        <v>191</v>
      </c>
      <c r="X11" s="221"/>
      <c r="Y11" s="58"/>
      <c r="AK11" s="121" t="s">
        <v>108</v>
      </c>
    </row>
    <row r="12" spans="1:37" ht="293.25" customHeight="1">
      <c r="A12" s="219"/>
      <c r="B12" s="226"/>
      <c r="C12" s="126" t="s">
        <v>138</v>
      </c>
      <c r="D12" s="124"/>
      <c r="E12" s="124" t="s">
        <v>134</v>
      </c>
      <c r="F12" s="126" t="s">
        <v>135</v>
      </c>
      <c r="G12" s="124"/>
      <c r="H12" s="124" t="s">
        <v>169</v>
      </c>
      <c r="I12" s="124" t="s">
        <v>170</v>
      </c>
      <c r="J12" s="180">
        <v>5</v>
      </c>
      <c r="K12" s="179" t="str">
        <f t="shared" si="1"/>
        <v>CATASTROFICO</v>
      </c>
      <c r="L12" s="180">
        <v>3</v>
      </c>
      <c r="M12" s="179" t="str">
        <f t="shared" si="0"/>
        <v>MODERADO</v>
      </c>
      <c r="N12" s="95">
        <f t="shared" si="2"/>
        <v>15</v>
      </c>
      <c r="O12" s="122" t="str">
        <f>IF(OR(J12=" ",J12=0,L12=" ",L12=0)," ",IF(AND(J12=1,L12=3),"BAJO",IF(AND(J12=1,L12=4),"MODERADO",IF(AND(J12=2,L12=5),"ALTO",IF(AND(J12=3,L12=4),"ALTO",IF(AND(J12=2,L12=2),"BAJO",VLOOKUP(N12,Evaluacion!A:B,2)))))))</f>
        <v>EXTREMO</v>
      </c>
      <c r="P12" s="142" t="s">
        <v>184</v>
      </c>
      <c r="Q12" s="141">
        <f>IF(OR(J12=" ",J12=0,L12=" ",L12=0)," ",CONTROLES!M13)</f>
        <v>4</v>
      </c>
      <c r="R12" s="141" t="str">
        <f>IF(OR(J12=" ",J12=0,L12=" ",L12=0)," ",CONTROLES!N11)</f>
        <v>BAJO</v>
      </c>
      <c r="S12" s="125" t="str">
        <f>IF(OR(R12=" ",R12=0)," ",VLOOKUP(R12,Evaluacion!D:E,2,0))</f>
        <v>* Asumir el riesgo</v>
      </c>
      <c r="T12" s="125" t="s">
        <v>171</v>
      </c>
      <c r="U12" s="125" t="s">
        <v>125</v>
      </c>
      <c r="V12" s="176">
        <v>41516</v>
      </c>
      <c r="W12" s="125" t="s">
        <v>172</v>
      </c>
      <c r="X12" s="222"/>
      <c r="Y12" s="58"/>
      <c r="AK12" s="121" t="s">
        <v>136</v>
      </c>
    </row>
    <row r="13" spans="1:37" ht="94.5" customHeight="1">
      <c r="A13" s="219"/>
      <c r="B13" s="226"/>
      <c r="C13" s="126" t="s">
        <v>138</v>
      </c>
      <c r="D13" s="124">
        <f>'CONTEXTO ESTRATÉGICO'!B25</f>
        <v>0</v>
      </c>
      <c r="E13" s="124" t="s">
        <v>173</v>
      </c>
      <c r="F13" s="126" t="s">
        <v>135</v>
      </c>
      <c r="G13" s="126"/>
      <c r="H13" s="133" t="s">
        <v>139</v>
      </c>
      <c r="I13" s="124" t="s">
        <v>174</v>
      </c>
      <c r="J13" s="180">
        <v>5</v>
      </c>
      <c r="K13" s="178" t="str">
        <f t="shared" si="1"/>
        <v>CATASTROFICO</v>
      </c>
      <c r="L13" s="180">
        <v>3</v>
      </c>
      <c r="M13" s="181" t="str">
        <f t="shared" si="0"/>
        <v>MODERADO</v>
      </c>
      <c r="N13" s="95">
        <f>IF(OR(J13=" ",J13=0,L13=" ",L13=0)," ",J13*L13)</f>
        <v>15</v>
      </c>
      <c r="O13" s="122" t="str">
        <f>IF(OR(J13=" ",J13=0,L13=" ",L13=0)," ",IF(AND(J13=1,L13=3),"BAJO",IF(AND(J13=1,L13=4),"MODERADO",IF(AND(J13=2,L13=5),"ALTO",IF(AND(J13=3,L13=4),"ALTO",IF(AND(J13=2,L13=2),"BAJO",VLOOKUP(N13,Evaluacion!A:B,2)))))))</f>
        <v>EXTREMO</v>
      </c>
      <c r="P13" s="142" t="s">
        <v>185</v>
      </c>
      <c r="Q13" s="141">
        <f>IF(OR(J13=" ",J13=0,L13=" ",L13=0)," ",CONTROLES!M14)</f>
        <v>0</v>
      </c>
      <c r="R13" s="141" t="str">
        <f>IF(OR(J13=" ",J13=0,L13=" ",L13=0)," ",CONTROLES!N12)</f>
        <v>BAJO</v>
      </c>
      <c r="S13" s="125" t="str">
        <f>IF(OR(R13=" ",R13=0)," ",VLOOKUP(R13,Evaluacion!D:E,2,0))</f>
        <v>* Asumir el riesgo</v>
      </c>
      <c r="T13" s="125" t="s">
        <v>175</v>
      </c>
      <c r="U13" s="125" t="s">
        <v>161</v>
      </c>
      <c r="V13" s="176">
        <v>41639</v>
      </c>
      <c r="W13" s="125" t="s">
        <v>176</v>
      </c>
      <c r="X13" s="138"/>
      <c r="Y13" s="58"/>
      <c r="AK13" s="121" t="s">
        <v>137</v>
      </c>
    </row>
    <row r="14" spans="1:37" ht="169.5" customHeight="1">
      <c r="A14" s="220"/>
      <c r="B14" s="226"/>
      <c r="C14" s="126" t="s">
        <v>138</v>
      </c>
      <c r="D14" s="124"/>
      <c r="E14" s="124" t="s">
        <v>177</v>
      </c>
      <c r="F14" s="126" t="s">
        <v>135</v>
      </c>
      <c r="G14" s="126"/>
      <c r="H14" s="133" t="s">
        <v>140</v>
      </c>
      <c r="I14" s="124" t="s">
        <v>141</v>
      </c>
      <c r="J14" s="180">
        <v>5</v>
      </c>
      <c r="K14" s="182" t="str">
        <f t="shared" si="1"/>
        <v>CATASTROFICO</v>
      </c>
      <c r="L14" s="180">
        <v>3</v>
      </c>
      <c r="M14" s="181" t="str">
        <f t="shared" si="0"/>
        <v>MODERADO</v>
      </c>
      <c r="N14" s="95">
        <f>IF(OR(J14=" ",J14=0,L14=" ",L14=0)," ",J14*L14)</f>
        <v>15</v>
      </c>
      <c r="O14" s="122" t="str">
        <f>IF(OR(J14=" ",J14=0,L14=" ",L14=0)," ",IF(AND(J14=1,L14=3),"BAJO",IF(AND(J14=1,L14=4),"MODERADO",IF(AND(J14=2,L14=5),"ALTO",IF(AND(J14=3,L14=4),"ALTO",IF(AND(J14=2,L14=2),"BAJO",VLOOKUP(N14,Evaluacion!A:B,2)))))))</f>
        <v>EXTREMO</v>
      </c>
      <c r="P14" s="183" t="s">
        <v>186</v>
      </c>
      <c r="Q14" s="101">
        <f>IF(OR(J14=" ",J14=0,L14=" ",L14=0)," ",CONTROLES!M14)</f>
        <v>0</v>
      </c>
      <c r="R14" s="141" t="str">
        <f>IF(OR(J14=" ",J14=0,L14=" ",L14=0)," ",CONTROLES!N13)</f>
        <v>ALTO</v>
      </c>
      <c r="S14" s="125" t="str">
        <f>IF(OR(R14=" ",R14=0)," ",VLOOKUP(R14,Evaluacion!D:E,2,0))</f>
        <v>* Reducir el riesgo
* Evitar el riesgo
* Compartir o transferir</v>
      </c>
      <c r="T14" s="125" t="s">
        <v>187</v>
      </c>
      <c r="U14" s="125" t="s">
        <v>188</v>
      </c>
      <c r="V14" s="176">
        <v>41639</v>
      </c>
      <c r="W14" s="125" t="s">
        <v>189</v>
      </c>
      <c r="X14" s="138" t="s">
        <v>109</v>
      </c>
      <c r="Y14" s="58"/>
      <c r="AK14" s="121" t="s">
        <v>138</v>
      </c>
    </row>
    <row r="15" spans="1:37" ht="36.75" customHeight="1">
      <c r="A15" s="144"/>
      <c r="B15" s="145"/>
      <c r="C15" s="146"/>
      <c r="D15" s="147"/>
      <c r="E15" s="148"/>
      <c r="F15" s="149"/>
      <c r="G15" s="149"/>
      <c r="H15" s="148"/>
      <c r="I15" s="147"/>
      <c r="J15" s="150"/>
      <c r="K15" s="86"/>
      <c r="L15" s="150"/>
      <c r="M15" s="87"/>
      <c r="N15" s="151"/>
      <c r="O15" s="152"/>
      <c r="P15" s="88"/>
      <c r="Q15" s="153"/>
      <c r="R15" s="153"/>
      <c r="S15" s="154"/>
      <c r="T15" s="155"/>
      <c r="U15" s="156"/>
      <c r="V15" s="156"/>
      <c r="W15" s="156"/>
      <c r="X15" s="156"/>
      <c r="Y15" s="58"/>
    </row>
    <row r="16" spans="1:37" ht="36.75" customHeight="1">
      <c r="A16" s="144"/>
      <c r="B16" s="145"/>
      <c r="C16" s="146"/>
      <c r="D16" s="147"/>
      <c r="E16" s="148"/>
      <c r="F16" s="149"/>
      <c r="G16" s="149"/>
      <c r="H16" s="148"/>
      <c r="I16" s="147"/>
      <c r="J16" s="150"/>
      <c r="K16" s="86"/>
      <c r="L16" s="150"/>
      <c r="M16" s="87"/>
      <c r="N16" s="151"/>
      <c r="O16" s="152"/>
      <c r="P16" s="88"/>
      <c r="Q16" s="153"/>
      <c r="R16" s="153"/>
      <c r="S16" s="154"/>
      <c r="T16" s="155"/>
      <c r="U16" s="156"/>
      <c r="V16" s="156"/>
      <c r="W16" s="156"/>
      <c r="X16" s="156"/>
      <c r="Y16" s="58"/>
    </row>
    <row r="17" spans="1:25" ht="36.75" customHeight="1">
      <c r="A17" s="144"/>
      <c r="B17" s="145"/>
      <c r="C17" s="146"/>
      <c r="D17" s="147"/>
      <c r="E17" s="148"/>
      <c r="F17" s="149"/>
      <c r="G17" s="149"/>
      <c r="H17" s="148"/>
      <c r="I17" s="147"/>
      <c r="J17" s="150"/>
      <c r="K17" s="86"/>
      <c r="L17" s="150"/>
      <c r="M17" s="87"/>
      <c r="N17" s="151"/>
      <c r="O17" s="152"/>
      <c r="P17" s="88"/>
      <c r="Q17" s="153"/>
      <c r="R17" s="153"/>
      <c r="S17" s="154"/>
      <c r="T17" s="155"/>
      <c r="U17" s="156"/>
      <c r="V17" s="156"/>
      <c r="W17" s="156"/>
      <c r="X17" s="156"/>
      <c r="Y17" s="58"/>
    </row>
    <row r="18" spans="1:25" ht="36.75" customHeight="1">
      <c r="A18" s="144"/>
      <c r="B18" s="145"/>
      <c r="C18" s="146"/>
      <c r="D18" s="147"/>
      <c r="E18" s="148"/>
      <c r="F18" s="149"/>
      <c r="G18" s="149"/>
      <c r="H18" s="148"/>
      <c r="I18" s="147"/>
      <c r="J18" s="150"/>
      <c r="K18" s="86"/>
      <c r="L18" s="150"/>
      <c r="M18" s="87"/>
      <c r="N18" s="151"/>
      <c r="O18" s="152"/>
      <c r="P18" s="88"/>
      <c r="Q18" s="153"/>
      <c r="R18" s="153"/>
      <c r="S18" s="154"/>
      <c r="T18" s="155"/>
      <c r="U18" s="156"/>
      <c r="V18" s="156"/>
      <c r="W18" s="156"/>
      <c r="X18" s="156"/>
      <c r="Y18" s="58"/>
    </row>
    <row r="19" spans="1:25">
      <c r="A19" s="82"/>
      <c r="B19" s="83"/>
      <c r="C19" s="84"/>
      <c r="D19" s="84"/>
      <c r="E19" s="84"/>
      <c r="F19" s="84"/>
      <c r="G19" s="84"/>
      <c r="H19" s="84"/>
      <c r="I19" s="84"/>
      <c r="J19" s="85"/>
      <c r="K19" s="86"/>
      <c r="L19" s="85"/>
      <c r="M19" s="87"/>
      <c r="N19" s="87"/>
      <c r="O19" s="87"/>
      <c r="P19" s="88"/>
      <c r="Q19" s="87"/>
      <c r="R19" s="87"/>
      <c r="S19" s="89"/>
      <c r="T19" s="90"/>
      <c r="U19" s="91"/>
      <c r="V19" s="91"/>
      <c r="W19" s="91"/>
      <c r="X19" s="91"/>
      <c r="Y19" s="58"/>
    </row>
    <row r="24" spans="1:25" ht="52.5">
      <c r="C24" s="67" t="s">
        <v>14</v>
      </c>
      <c r="D24" s="67" t="s">
        <v>2</v>
      </c>
      <c r="E24" s="67" t="s">
        <v>91</v>
      </c>
      <c r="F24" s="67"/>
      <c r="G24" s="67" t="s">
        <v>18</v>
      </c>
      <c r="H24" s="67" t="s">
        <v>1</v>
      </c>
      <c r="I24" s="67" t="s">
        <v>91</v>
      </c>
    </row>
    <row r="25" spans="1:25" ht="60">
      <c r="C25" s="80">
        <v>1</v>
      </c>
      <c r="D25" s="81" t="s">
        <v>87</v>
      </c>
      <c r="E25" s="81" t="s">
        <v>88</v>
      </c>
      <c r="F25" s="81"/>
      <c r="G25" s="81" t="s">
        <v>89</v>
      </c>
      <c r="H25" s="81" t="s">
        <v>65</v>
      </c>
      <c r="I25" s="81" t="s">
        <v>90</v>
      </c>
    </row>
    <row r="26" spans="1:25" ht="60">
      <c r="C26" s="80">
        <v>2</v>
      </c>
      <c r="D26" s="81" t="s">
        <v>71</v>
      </c>
      <c r="E26" s="81" t="s">
        <v>92</v>
      </c>
      <c r="F26" s="81"/>
      <c r="G26" s="81" t="s">
        <v>93</v>
      </c>
      <c r="H26" s="81" t="s">
        <v>66</v>
      </c>
      <c r="I26" s="81" t="s">
        <v>94</v>
      </c>
    </row>
    <row r="27" spans="1:25" ht="60">
      <c r="C27" s="80">
        <v>3</v>
      </c>
      <c r="D27" s="81" t="s">
        <v>95</v>
      </c>
      <c r="E27" s="81" t="s">
        <v>96</v>
      </c>
      <c r="F27" s="81"/>
      <c r="G27" s="81" t="s">
        <v>97</v>
      </c>
      <c r="H27" s="81" t="s">
        <v>15</v>
      </c>
      <c r="I27" s="81" t="s">
        <v>98</v>
      </c>
    </row>
    <row r="28" spans="1:25" ht="45">
      <c r="C28" s="80">
        <v>4</v>
      </c>
      <c r="D28" s="81" t="s">
        <v>72</v>
      </c>
      <c r="E28" s="81" t="s">
        <v>100</v>
      </c>
      <c r="F28" s="81"/>
      <c r="G28" s="81" t="s">
        <v>101</v>
      </c>
      <c r="H28" s="81" t="s">
        <v>67</v>
      </c>
      <c r="I28" s="81" t="s">
        <v>102</v>
      </c>
    </row>
    <row r="29" spans="1:25" ht="45">
      <c r="C29" s="80">
        <v>5</v>
      </c>
      <c r="D29" s="81" t="s">
        <v>99</v>
      </c>
      <c r="E29" s="81" t="s">
        <v>103</v>
      </c>
      <c r="F29" s="81"/>
      <c r="G29" s="81" t="s">
        <v>104</v>
      </c>
      <c r="H29" s="81" t="s">
        <v>70</v>
      </c>
      <c r="I29" s="81" t="s">
        <v>105</v>
      </c>
    </row>
  </sheetData>
  <sheetProtection password="CC32" sheet="1" objects="1" scenarios="1" selectLockedCells="1" selectUnlockedCells="1"/>
  <mergeCells count="34">
    <mergeCell ref="A1:B3"/>
    <mergeCell ref="C1:R1"/>
    <mergeCell ref="S1:W1"/>
    <mergeCell ref="C2:I3"/>
    <mergeCell ref="J2:R3"/>
    <mergeCell ref="S2:W2"/>
    <mergeCell ref="S3:W3"/>
    <mergeCell ref="H7:H8"/>
    <mergeCell ref="F7:F8"/>
    <mergeCell ref="G7:G8"/>
    <mergeCell ref="Y6:Y8"/>
    <mergeCell ref="P6:P8"/>
    <mergeCell ref="S6:S8"/>
    <mergeCell ref="J6:K8"/>
    <mergeCell ref="L6:M8"/>
    <mergeCell ref="N6:O8"/>
    <mergeCell ref="Q6:R8"/>
    <mergeCell ref="T6:T8"/>
    <mergeCell ref="A9:A14"/>
    <mergeCell ref="X11:X12"/>
    <mergeCell ref="V6:V8"/>
    <mergeCell ref="B9:B14"/>
    <mergeCell ref="A4:B5"/>
    <mergeCell ref="C5:X5"/>
    <mergeCell ref="C4:X4"/>
    <mergeCell ref="C6:C8"/>
    <mergeCell ref="E7:E8"/>
    <mergeCell ref="U6:U8"/>
    <mergeCell ref="A6:A8"/>
    <mergeCell ref="W6:X8"/>
    <mergeCell ref="B6:B8"/>
    <mergeCell ref="D6:D8"/>
    <mergeCell ref="I7:I8"/>
    <mergeCell ref="E6:G6"/>
  </mergeCells>
  <phoneticPr fontId="0" type="noConversion"/>
  <conditionalFormatting sqref="O9:O65484 R9:R19">
    <cfRule type="cellIs" dxfId="31" priority="42" stopIfTrue="1" operator="equal">
      <formula>"BAJO"</formula>
    </cfRule>
    <cfRule type="cellIs" dxfId="30" priority="43" stopIfTrue="1" operator="equal">
      <formula>"MODERADO"</formula>
    </cfRule>
    <cfRule type="cellIs" dxfId="29" priority="44" stopIfTrue="1" operator="equal">
      <formula>"ALTO"</formula>
    </cfRule>
    <cfRule type="cellIs" dxfId="28" priority="45" stopIfTrue="1" operator="equal">
      <formula>"EXTREMO"</formula>
    </cfRule>
  </conditionalFormatting>
  <conditionalFormatting sqref="N9:N19">
    <cfRule type="expression" dxfId="27" priority="29" stopIfTrue="1">
      <formula>$O9="BAJO"</formula>
    </cfRule>
    <cfRule type="expression" dxfId="26" priority="30" stopIfTrue="1">
      <formula>$O9="MODERADO"</formula>
    </cfRule>
    <cfRule type="expression" dxfId="25" priority="31" stopIfTrue="1">
      <formula>$O9="ALTO"</formula>
    </cfRule>
    <cfRule type="expression" dxfId="24" priority="32" stopIfTrue="1">
      <formula>$O9="EXTREMO"</formula>
    </cfRule>
  </conditionalFormatting>
  <conditionalFormatting sqref="Q9:Q19">
    <cfRule type="expression" dxfId="23" priority="25" stopIfTrue="1">
      <formula>$R9="BAJO"</formula>
    </cfRule>
    <cfRule type="expression" dxfId="22" priority="26" stopIfTrue="1">
      <formula>$R9="MODERADO"</formula>
    </cfRule>
    <cfRule type="expression" dxfId="21" priority="27" stopIfTrue="1">
      <formula>$R9="ALTO"</formula>
    </cfRule>
    <cfRule type="expression" dxfId="20" priority="28" stopIfTrue="1">
      <formula>$R9="EXTREMO"</formula>
    </cfRule>
  </conditionalFormatting>
  <dataValidations count="3">
    <dataValidation type="list" allowBlank="1" showInputMessage="1" showErrorMessage="1" sqref="C15:C18">
      <formula1>$AK$9:$AK$11</formula1>
    </dataValidation>
    <dataValidation type="list" allowBlank="1" showInputMessage="1" showErrorMessage="1" error="Seleccione un dato de la lista" promptTitle="CALIFICACION" sqref="J9:J19 L9:L19">
      <formula1>$AJ$4:$AJ$8</formula1>
    </dataValidation>
    <dataValidation type="list" allowBlank="1" showInputMessage="1" showErrorMessage="1" sqref="C9:C14">
      <formula1>$AK$9:$AK$14</formula1>
    </dataValidation>
  </dataValidations>
  <printOptions horizontalCentered="1" verticalCentered="1"/>
  <pageMargins left="1.1811023622047245" right="0.39370078740157483" top="0.39370078740157483" bottom="0.39370078740157483" header="0" footer="0"/>
  <pageSetup paperSize="5" scale="23" fitToHeight="0" orientation="landscape" r:id="rId1"/>
  <headerFooter alignWithMargins="0">
    <oddFooter>&amp;L&amp;8FO-016
 V-02&amp;R&amp;8Página &amp;P de &amp;N</oddFooter>
  </headerFooter>
  <drawing r:id="rId2"/>
  <legacyDrawing r:id="rId3"/>
  <oleObjects>
    <oleObject progId="PBrush" shapeId="1025" r:id="rId4"/>
  </oleObjects>
</worksheet>
</file>

<file path=xl/worksheets/sheet4.xml><?xml version="1.0" encoding="utf-8"?>
<worksheet xmlns="http://schemas.openxmlformats.org/spreadsheetml/2006/main" xmlns:r="http://schemas.openxmlformats.org/officeDocument/2006/relationships">
  <dimension ref="A1:O13"/>
  <sheetViews>
    <sheetView tabSelected="1" topLeftCell="A2" zoomScale="60" zoomScaleNormal="60" workbookViewId="0">
      <pane xSplit="3" ySplit="6" topLeftCell="D8" activePane="bottomRight" state="frozen"/>
      <selection activeCell="A2" sqref="A2"/>
      <selection pane="topRight" activeCell="D2" sqref="D2"/>
      <selection pane="bottomLeft" activeCell="A7" sqref="A7"/>
      <selection pane="bottomRight" activeCell="C8" sqref="C8"/>
    </sheetView>
  </sheetViews>
  <sheetFormatPr baseColWidth="10" defaultRowHeight="18"/>
  <cols>
    <col min="1" max="1" width="44.140625" style="1" customWidth="1"/>
    <col min="2" max="2" width="47" style="1" customWidth="1"/>
    <col min="3" max="3" width="51.140625" style="1" customWidth="1"/>
    <col min="4" max="4" width="15.42578125" style="10" customWidth="1"/>
    <col min="5" max="5" width="16.140625" style="10" customWidth="1"/>
    <col min="6" max="6" width="11.140625" style="10" customWidth="1"/>
    <col min="7" max="7" width="14.42578125" style="10" customWidth="1"/>
    <col min="8" max="8" width="20" style="10" customWidth="1"/>
    <col min="9" max="9" width="29.7109375" style="10" bestFit="1" customWidth="1"/>
    <col min="10" max="10" width="16.28515625" style="1" hidden="1" customWidth="1"/>
    <col min="11" max="11" width="11.7109375" style="1" hidden="1" customWidth="1"/>
    <col min="12" max="12" width="18.28515625" style="1" hidden="1" customWidth="1"/>
    <col min="13" max="13" width="8.140625" style="1" customWidth="1"/>
    <col min="14" max="14" width="30.28515625" style="1" customWidth="1"/>
    <col min="15" max="15" width="11.42578125" style="2"/>
    <col min="16" max="16384" width="11.42578125" style="1"/>
  </cols>
  <sheetData>
    <row r="1" spans="1:15" ht="18" hidden="1" customHeight="1">
      <c r="B1" s="1" t="s">
        <v>20</v>
      </c>
      <c r="C1" s="1" t="s">
        <v>21</v>
      </c>
      <c r="D1" s="1" t="s">
        <v>32</v>
      </c>
      <c r="F1" s="10" t="s">
        <v>8</v>
      </c>
      <c r="G1" s="10" t="s">
        <v>25</v>
      </c>
    </row>
    <row r="2" spans="1:15" ht="40.5" customHeight="1" thickBot="1">
      <c r="A2" s="294"/>
      <c r="B2" s="297" t="s">
        <v>194</v>
      </c>
      <c r="C2" s="298"/>
      <c r="D2" s="298"/>
      <c r="E2" s="298"/>
      <c r="F2" s="298"/>
      <c r="G2" s="298"/>
      <c r="H2" s="298"/>
      <c r="I2" s="299"/>
      <c r="J2" s="300" t="s">
        <v>201</v>
      </c>
      <c r="K2" s="301"/>
      <c r="L2" s="301"/>
      <c r="M2" s="301"/>
      <c r="N2" s="302"/>
    </row>
    <row r="3" spans="1:15" ht="33" customHeight="1" thickBot="1">
      <c r="A3" s="295"/>
      <c r="B3" s="269" t="s">
        <v>198</v>
      </c>
      <c r="C3" s="271"/>
      <c r="D3" s="270" t="s">
        <v>133</v>
      </c>
      <c r="E3" s="270"/>
      <c r="F3" s="270"/>
      <c r="G3" s="270"/>
      <c r="H3" s="270"/>
      <c r="I3" s="271"/>
      <c r="J3" s="300" t="s">
        <v>195</v>
      </c>
      <c r="K3" s="301"/>
      <c r="L3" s="301"/>
      <c r="M3" s="301"/>
      <c r="N3" s="302"/>
    </row>
    <row r="4" spans="1:15" ht="36" customHeight="1" thickBot="1">
      <c r="A4" s="296"/>
      <c r="B4" s="272"/>
      <c r="C4" s="274"/>
      <c r="D4" s="273"/>
      <c r="E4" s="273"/>
      <c r="F4" s="273"/>
      <c r="G4" s="273"/>
      <c r="H4" s="273"/>
      <c r="I4" s="274"/>
      <c r="J4" s="303" t="s">
        <v>202</v>
      </c>
      <c r="K4" s="304"/>
      <c r="L4" s="304"/>
      <c r="M4" s="304"/>
      <c r="N4" s="305"/>
    </row>
    <row r="5" spans="1:15" ht="7.5" customHeight="1" thickBot="1">
      <c r="A5" s="14"/>
      <c r="B5" s="4"/>
      <c r="C5" s="4"/>
      <c r="D5" s="15"/>
      <c r="E5" s="15"/>
      <c r="F5" s="15"/>
      <c r="G5" s="15"/>
      <c r="H5" s="15"/>
      <c r="I5" s="15"/>
      <c r="J5" s="4"/>
      <c r="K5" s="4"/>
      <c r="L5" s="4"/>
      <c r="M5" s="4"/>
      <c r="N5" s="16"/>
    </row>
    <row r="6" spans="1:15" s="11" customFormat="1" ht="21.75" customHeight="1">
      <c r="A6" s="292" t="s">
        <v>0</v>
      </c>
      <c r="B6" s="285" t="s">
        <v>57</v>
      </c>
      <c r="C6" s="285" t="s">
        <v>58</v>
      </c>
      <c r="D6" s="291" t="s">
        <v>59</v>
      </c>
      <c r="E6" s="291"/>
      <c r="F6" s="287" t="s">
        <v>60</v>
      </c>
      <c r="G6" s="288"/>
      <c r="H6" s="288"/>
      <c r="I6" s="288"/>
      <c r="J6" s="288"/>
      <c r="K6" s="288"/>
      <c r="L6" s="288"/>
      <c r="M6" s="288"/>
      <c r="N6" s="289"/>
      <c r="O6" s="13"/>
    </row>
    <row r="7" spans="1:15" s="11" customFormat="1" ht="36.75" customHeight="1">
      <c r="A7" s="293"/>
      <c r="B7" s="286"/>
      <c r="C7" s="286"/>
      <c r="D7" s="123" t="s">
        <v>3</v>
      </c>
      <c r="E7" s="123" t="s">
        <v>4</v>
      </c>
      <c r="F7" s="134" t="s">
        <v>6</v>
      </c>
      <c r="G7" s="134" t="s">
        <v>7</v>
      </c>
      <c r="H7" s="134" t="s">
        <v>5</v>
      </c>
      <c r="I7" s="134" t="s">
        <v>27</v>
      </c>
      <c r="J7" s="135"/>
      <c r="K7" s="136" t="s">
        <v>20</v>
      </c>
      <c r="L7" s="136" t="s">
        <v>21</v>
      </c>
      <c r="M7" s="286" t="s">
        <v>42</v>
      </c>
      <c r="N7" s="290"/>
      <c r="O7" s="7"/>
    </row>
    <row r="8" spans="1:15" ht="158.25" customHeight="1">
      <c r="A8" s="284" t="str">
        <f>'MATRIZ MAPA DE RIESGOS'!A9</f>
        <v>DESARROLLO DEL TALENTO HUMANO</v>
      </c>
      <c r="B8" s="100" t="str">
        <f>'MATRIZ MAPA DE RIESGOS'!H9</f>
        <v>Liquidar la nomina en forma erronea</v>
      </c>
      <c r="C8" s="100" t="str">
        <f>'MATRIZ MAPA DE RIESGOS'!P9</f>
        <v>Software Kactus parametrizado</v>
      </c>
      <c r="D8" s="143" t="s">
        <v>8</v>
      </c>
      <c r="E8" s="100" t="s">
        <v>25</v>
      </c>
      <c r="F8" s="100" t="s">
        <v>8</v>
      </c>
      <c r="G8" s="100" t="s">
        <v>8</v>
      </c>
      <c r="H8" s="100" t="s">
        <v>8</v>
      </c>
      <c r="I8" s="100" t="s">
        <v>21</v>
      </c>
      <c r="J8" s="99" t="str">
        <f>IF(OR(F8="",I8="",G8="",H8="",F8="no",G8="no"),"T","F")</f>
        <v>F</v>
      </c>
      <c r="K8" s="98">
        <f>IF(J8="T","N/A",IF(H8="NO",IF(AND(F8="SI",G8="SI"),IF(OR(I8="Impacto",I8="Impacto y Probabilidad"),IF('MATRIZ MAPA DE RIESGOS'!J9&gt;1,'MATRIZ MAPA DE RIESGOS'!J9-1,'MATRIZ MAPA DE RIESGOS'!J9),'MATRIZ MAPA DE RIESGOS'!J9),"N/A"),IF(I8="Impacto",IF('MATRIZ MAPA DE RIESGOS'!J9&gt;2,'MATRIZ MAPA DE RIESGOS'!J9-2,'MATRIZ MAPA DE RIESGOS'!J9),IF(I8="Probabilidad",IF('MATRIZ MAPA DE RIESGOS'!J9&gt;1,'MATRIZ MAPA DE RIESGOS'!J9-1,'MATRIZ MAPA DE RIESGOS'!J9),IF(I8="Impacto y Probabilidad",IF('MATRIZ MAPA DE RIESGOS'!J9&gt;2,'MATRIZ MAPA DE RIESGOS'!J9-2,'MATRIZ MAPA DE RIESGOS'!J9))))))</f>
        <v>3</v>
      </c>
      <c r="L8" s="98">
        <f>IF(J8="T","N/A",IF(H8="NO",IF(AND(F8="SI",G8="SI"),IF(OR(I8="Probabilidad",I8="Impacto y Probabilidad"),IF('MATRIZ MAPA DE RIESGOS'!L9&gt;1,'MATRIZ MAPA DE RIESGOS'!L9-1,'MATRIZ MAPA DE RIESGOS'!L9),'MATRIZ MAPA DE RIESGOS'!L9),"N/A"),IF(I8="Probabilidad",IF('MATRIZ MAPA DE RIESGOS'!L9&gt;2,'MATRIZ MAPA DE RIESGOS'!L9-2,'MATRIZ MAPA DE RIESGOS'!L9),IF(I8="Impacto",IF('MATRIZ MAPA DE RIESGOS'!L9&gt;1,'MATRIZ MAPA DE RIESGOS'!L9-1,'MATRIZ MAPA DE RIESGOS'!L9),IF(I8="Impacto y Probabilidad",IF('MATRIZ MAPA DE RIESGOS'!L9&gt;2,'MATRIZ MAPA DE RIESGOS'!L9-2,'MATRIZ MAPA DE RIESGOS'!L9))))))</f>
        <v>1</v>
      </c>
      <c r="M8" s="137">
        <f>IF(J8="T",'MATRIZ MAPA DE RIESGOS'!N9,(IF(AND(F8="SI",G8="SI"),K8*L8,"N/A")))</f>
        <v>3</v>
      </c>
      <c r="N8" s="137" t="str">
        <f>IF(J8="T",'MATRIZ MAPA DE RIESGOS'!O9,IF(AND(F8="SI",G8="SI"),IF(AND(K8=1,L8=3),"BAJO",IF(AND(K8=1,L8=4),"MODERADO",IF(AND(K8=2,L8=5),"ALTO",IF(AND(K8=3,L8=4),"ALTO",IF(AND(K8=2,L8=2),"BAJO",VLOOKUP(M8,Evaluacion!A:B,2)))))),"N/A"))</f>
        <v>MODERADO</v>
      </c>
      <c r="O8" s="7"/>
    </row>
    <row r="9" spans="1:15" ht="86.25" customHeight="1">
      <c r="A9" s="284"/>
      <c r="B9" s="100" t="str">
        <f>'MATRIZ MAPA DE RIESGOS'!H10</f>
        <v>Desvincular a un funcionario por justa causa sin fundamento probatorio que lo soporte</v>
      </c>
      <c r="C9" s="100" t="str">
        <f>'MATRIZ MAPA DE RIESGOS'!P10</f>
        <v>3.  Analisis jurídico previo</v>
      </c>
      <c r="D9" s="100"/>
      <c r="E9" s="100" t="s">
        <v>8</v>
      </c>
      <c r="F9" s="100" t="s">
        <v>8</v>
      </c>
      <c r="G9" s="100" t="s">
        <v>8</v>
      </c>
      <c r="H9" s="100" t="s">
        <v>8</v>
      </c>
      <c r="I9" s="100" t="s">
        <v>21</v>
      </c>
      <c r="J9" s="99" t="str">
        <f>IF(OR(F9="",I9="",G9="",H9="",F9="no",G9="no"),"T","F")</f>
        <v>F</v>
      </c>
      <c r="K9" s="98">
        <f>IF(J9="T","N/A",IF(H9="NO",IF(AND(F9="SI",G9="SI"),IF(OR(I9="Impacto",I9="Impacto y Probabilidad"),IF('MATRIZ MAPA DE RIESGOS'!J10&gt;1,'MATRIZ MAPA DE RIESGOS'!J10-1,'MATRIZ MAPA DE RIESGOS'!J10),'MATRIZ MAPA DE RIESGOS'!J10),"N/A"),IF(I9="Impacto",IF('MATRIZ MAPA DE RIESGOS'!J10&gt;2,'MATRIZ MAPA DE RIESGOS'!J10-2,'MATRIZ MAPA DE RIESGOS'!J10),IF(I9="Probabilidad",IF('MATRIZ MAPA DE RIESGOS'!J10&gt;1,'MATRIZ MAPA DE RIESGOS'!J10-1,'MATRIZ MAPA DE RIESGOS'!J10),IF(I9="Impacto y Probabilidad",IF('MATRIZ MAPA DE RIESGOS'!J10&gt;2,'MATRIZ MAPA DE RIESGOS'!J10-2,'MATRIZ MAPA DE RIESGOS'!J10))))))</f>
        <v>1</v>
      </c>
      <c r="L9" s="98">
        <f>IF(J9="T","N/A",IF(H9="NO",IF(AND(F9="SI",G9="SI"),IF(OR(I9="Probabilidad",I9="Impacto y Probabilidad"),IF('MATRIZ MAPA DE RIESGOS'!L10&gt;1,'MATRIZ MAPA DE RIESGOS'!L10-1,'MATRIZ MAPA DE RIESGOS'!L10),'MATRIZ MAPA DE RIESGOS'!L10),"N/A"),IF(I9="Probabilidad",IF('MATRIZ MAPA DE RIESGOS'!L10&gt;2,'MATRIZ MAPA DE RIESGOS'!L10-2,'MATRIZ MAPA DE RIESGOS'!L10),IF(I9="Impacto",IF('MATRIZ MAPA DE RIESGOS'!L10&gt;1,'MATRIZ MAPA DE RIESGOS'!L10-1,'MATRIZ MAPA DE RIESGOS'!L10),IF(I9="Impacto y Probabilidad",IF('MATRIZ MAPA DE RIESGOS'!L10&gt;2,'MATRIZ MAPA DE RIESGOS'!L10-2,'MATRIZ MAPA DE RIESGOS'!L10))))))</f>
        <v>1</v>
      </c>
      <c r="M9" s="137">
        <f>IF(J9="T",'MATRIZ MAPA DE RIESGOS'!#REF!,(IF(AND(F9="SI",G9="SI"),K9*L9,"N/A")))</f>
        <v>1</v>
      </c>
      <c r="N9" s="137" t="str">
        <f>IF(J9="T",'MATRIZ MAPA DE RIESGOS'!O10,IF(AND(F9="SI",G9="SI"),IF(AND(K9=1,L9=3),"BAJO",IF(AND(K9=1,L9=4),"MODERADO",IF(AND(K9=2,L9=5),"ALTO",IF(AND(K9=3,L9=4),"ALTO",IF(AND(K9=2,L9=2),"BAJO",VLOOKUP(M9,Evaluacion!A:B,2)))))),"N/A"))</f>
        <v>BAJO</v>
      </c>
      <c r="O9" s="7"/>
    </row>
    <row r="10" spans="1:15" ht="129" customHeight="1">
      <c r="A10" s="284"/>
      <c r="B10" s="100" t="str">
        <f>'MATRIZ MAPA DE RIESGOS'!H11</f>
        <v>Vincular personal no competente</v>
      </c>
      <c r="C10" s="100" t="str">
        <f>'MATRIZ MAPA DE RIESGOS'!P11</f>
        <v>1.  Lista de chequeo de documentos, 
2.  Entrevista,
3.  Manual de Funciones, 
4.  Pruebas Psiciotecnicas, 
4.  Proceso Público Meritocrático.  
5.  Calificación del periodo de prueba</v>
      </c>
      <c r="D10" s="100"/>
      <c r="E10" s="100" t="s">
        <v>8</v>
      </c>
      <c r="F10" s="100" t="s">
        <v>8</v>
      </c>
      <c r="G10" s="100" t="s">
        <v>8</v>
      </c>
      <c r="H10" s="100" t="s">
        <v>8</v>
      </c>
      <c r="I10" s="100" t="s">
        <v>21</v>
      </c>
      <c r="J10" s="99" t="str">
        <f>IF(OR(F10="",I10="",G10="",H10="",F10="no",G10="no"),"T","F")</f>
        <v>F</v>
      </c>
      <c r="K10" s="98">
        <f>IF(J10="T","N/A",IF(H10="NO",IF(AND(F10="SI",G10="SI"),IF(OR(I10="Impacto",I10="Impacto y Probabilidad"),IF('MATRIZ MAPA DE RIESGOS'!J11&gt;1,'MATRIZ MAPA DE RIESGOS'!J11-1,'MATRIZ MAPA DE RIESGOS'!J11),'MATRIZ MAPA DE RIESGOS'!J11),"N/A"),IF(I10="Impacto",IF('MATRIZ MAPA DE RIESGOS'!J11&gt;2,'MATRIZ MAPA DE RIESGOS'!J11-2,'MATRIZ MAPA DE RIESGOS'!J11),IF(I10="Probabilidad",IF('MATRIZ MAPA DE RIESGOS'!J11&gt;1,'MATRIZ MAPA DE RIESGOS'!J11-1,'MATRIZ MAPA DE RIESGOS'!J11),IF(I10="Impacto y Probabilidad",IF('MATRIZ MAPA DE RIESGOS'!J11&gt;2,'MATRIZ MAPA DE RIESGOS'!J11-2,'MATRIZ MAPA DE RIESGOS'!J11))))))</f>
        <v>3</v>
      </c>
      <c r="L10" s="98">
        <f>IF(J10="T","N/A",IF(H10="NO",IF(AND(F10="SI",G10="SI"),IF(OR(I10="Probabilidad",I10="Impacto y Probabilidad"),IF('MATRIZ MAPA DE RIESGOS'!L11&gt;1,'MATRIZ MAPA DE RIESGOS'!L11-1,'MATRIZ MAPA DE RIESGOS'!L11),'MATRIZ MAPA DE RIESGOS'!L11),"N/A"),IF(I10="Probabilidad",IF('MATRIZ MAPA DE RIESGOS'!L11&gt;2,'MATRIZ MAPA DE RIESGOS'!L11-2,'MATRIZ MAPA DE RIESGOS'!L11),IF(I10="Impacto",IF('MATRIZ MAPA DE RIESGOS'!L11&gt;1,'MATRIZ MAPA DE RIESGOS'!L11-1,'MATRIZ MAPA DE RIESGOS'!L11),IF(I10="Impacto y Probabilidad",IF('MATRIZ MAPA DE RIESGOS'!L11&gt;2,'MATRIZ MAPA DE RIESGOS'!L11-2,'MATRIZ MAPA DE RIESGOS'!L11))))))</f>
        <v>1</v>
      </c>
      <c r="M10" s="137">
        <f>IF(J10="T",'MATRIZ MAPA DE RIESGOS'!#REF!,(IF(AND(F10="SI",G10="SI"),K10*L10,"N/A")))</f>
        <v>3</v>
      </c>
      <c r="N10" s="137" t="str">
        <f>IF(J10="T",'MATRIZ MAPA DE RIESGOS'!#REF!,IF(AND(F10="SI",G10="SI"),IF(AND(K10=1,L10=3),"BAJO",IF(AND(K10=1,L10=4),"MODERADO",IF(AND(K10=2,L10=5),"ALTO",IF(AND(K10=3,L10=4),"ALTO",IF(AND(K10=2,L10=2),"BAJO",VLOOKUP(M10,Evaluacion!A:B,2)))))),"N/A"))</f>
        <v>MODERADO</v>
      </c>
      <c r="O10" s="7"/>
    </row>
    <row r="11" spans="1:15" ht="71.25" customHeight="1">
      <c r="A11" s="284"/>
      <c r="B11" s="100" t="str">
        <f>'MATRIZ MAPA DE RIESGOS'!H12</f>
        <v>Sustracción, concentración y manipulación de la información institucional.</v>
      </c>
      <c r="C11" s="100" t="str">
        <f>'MATRIZ MAPA DE RIESGOS'!P12</f>
        <v>1.  Instalación de cámara para vigilancia de archivos
2.  Formato de control de préstamo de documentos
3.  Contratos con clausulas de confidencialidad de la información
4.  Inventario de documentos por hoja de vida
5.  Aplicación de política de archivo para manejo de información</v>
      </c>
      <c r="D11" s="100"/>
      <c r="E11" s="100" t="s">
        <v>8</v>
      </c>
      <c r="F11" s="100" t="s">
        <v>8</v>
      </c>
      <c r="G11" s="100" t="s">
        <v>8</v>
      </c>
      <c r="H11" s="100" t="s">
        <v>8</v>
      </c>
      <c r="I11" s="100" t="s">
        <v>32</v>
      </c>
      <c r="J11" s="99" t="str">
        <f>IF(OR(F11="",I11="",G11="",H11="",F11="no",G11="no"),"T","F")</f>
        <v>F</v>
      </c>
      <c r="K11" s="98">
        <f>IF(J11="T","N/A",IF(H11="NO",IF(AND(F11="SI",G11="SI"),IF(OR(I11="Impacto",I11="Impacto y Probabilidad"),IF('MATRIZ MAPA DE RIESGOS'!J10&gt;1,'MATRIZ MAPA DE RIESGOS'!J10-1,'MATRIZ MAPA DE RIESGOS'!J10),'MATRIZ MAPA DE RIESGOS'!J10),"N/A"),IF(I11="Impacto",IF('MATRIZ MAPA DE RIESGOS'!J10&gt;2,'MATRIZ MAPA DE RIESGOS'!J10-2,'MATRIZ MAPA DE RIESGOS'!J10),IF(I11="Probabilidad",IF('MATRIZ MAPA DE RIESGOS'!J10&gt;1,'MATRIZ MAPA DE RIESGOS'!J10-1,'MATRIZ MAPA DE RIESGOS'!J10),IF(I11="Impacto y Probabilidad",IF('MATRIZ MAPA DE RIESGOS'!J10&gt;2,'MATRIZ MAPA DE RIESGOS'!J10-2,'MATRIZ MAPA DE RIESGOS'!J10))))))</f>
        <v>2</v>
      </c>
      <c r="L11" s="98">
        <f>IF(J11="T","N/A",IF(H11="NO",IF(AND(F11="SI",G11="SI"),IF(OR(I11="Probabilidad",I11="Impacto y Probabilidad"),IF('MATRIZ MAPA DE RIESGOS'!L10&gt;1,'MATRIZ MAPA DE RIESGOS'!L10-1,'MATRIZ MAPA DE RIESGOS'!L10),'MATRIZ MAPA DE RIESGOS'!L10),"N/A"),IF(I11="Probabilidad",IF('MATRIZ MAPA DE RIESGOS'!L10&gt;2,'MATRIZ MAPA DE RIESGOS'!L10-2,'MATRIZ MAPA DE RIESGOS'!L10),IF(I11="Impacto",IF('MATRIZ MAPA DE RIESGOS'!L10&gt;1,'MATRIZ MAPA DE RIESGOS'!L10-1,'MATRIZ MAPA DE RIESGOS'!L10),IF(I11="Impacto y Probabilidad",IF('MATRIZ MAPA DE RIESGOS'!L10&gt;2,'MATRIZ MAPA DE RIESGOS'!L10-2,'MATRIZ MAPA DE RIESGOS'!L10))))))</f>
        <v>1</v>
      </c>
      <c r="M11" s="137">
        <f>IF(J11="T",'MATRIZ MAPA DE RIESGOS'!N10,(IF(AND(F11="SI",G11="SI"),K11*L11,"N/A")))</f>
        <v>2</v>
      </c>
      <c r="N11" s="137" t="str">
        <f>IF(J11="T",'MATRIZ MAPA DE RIESGOS'!O10,IF(AND(F11="SI",G11="SI"),IF(AND(K11=1,L11=3),"BAJO",IF(AND(K11=1,L11=4),"MODERADO",IF(AND(K11=2,L11=5),"ALTO",IF(AND(K11=3,L11=4),"ALTO",IF(AND(K11=2,L11=2),"BAJO",VLOOKUP(M11,Evaluacion!A:B,2)))))),"N/A"))</f>
        <v>BAJO</v>
      </c>
      <c r="O11" s="7"/>
    </row>
    <row r="12" spans="1:15" ht="180" customHeight="1">
      <c r="A12" s="284"/>
      <c r="B12" s="100" t="str">
        <f>'MATRIZ MAPA DE RIESGOS'!H13</f>
        <v>Falsedad en documentos</v>
      </c>
      <c r="C12" s="100" t="str">
        <f>'MATRIZ MAPA DE RIESGOS'!P13</f>
        <v>1.  Exigencia de diploma original Universitario para cotejarlo con la copia o autenticación de diploma si es copia</v>
      </c>
      <c r="D12" s="100" t="s">
        <v>8</v>
      </c>
      <c r="E12" s="100" t="s">
        <v>8</v>
      </c>
      <c r="F12" s="100" t="s">
        <v>8</v>
      </c>
      <c r="G12" s="100" t="s">
        <v>8</v>
      </c>
      <c r="H12" s="100" t="s">
        <v>8</v>
      </c>
      <c r="I12" s="100" t="s">
        <v>32</v>
      </c>
      <c r="J12" s="99" t="str">
        <f>IF(OR(F12="",I12="",G12="",H12="",F12="no",G12="no"),"T","F")</f>
        <v>F</v>
      </c>
      <c r="K12" s="98">
        <f>IF(J12="T","N/A",IF(H12="NO",IF(AND(F12="SI",G12="SI"),IF(OR(I12="Impacto",I12="Impacto y Probabilidad"),IF('MATRIZ MAPA DE RIESGOS'!J11&gt;1,'MATRIZ MAPA DE RIESGOS'!J11-1,'MATRIZ MAPA DE RIESGOS'!J11),'MATRIZ MAPA DE RIESGOS'!J11),"N/A"),IF(I12="Impacto",IF('MATRIZ MAPA DE RIESGOS'!J11&gt;2,'MATRIZ MAPA DE RIESGOS'!J11-2,'MATRIZ MAPA DE RIESGOS'!J11),IF(I12="Probabilidad",IF('MATRIZ MAPA DE RIESGOS'!J11&gt;1,'MATRIZ MAPA DE RIESGOS'!J11-1,'MATRIZ MAPA DE RIESGOS'!J11),IF(I12="Impacto y Probabilidad",IF('MATRIZ MAPA DE RIESGOS'!J11&gt;2,'MATRIZ MAPA DE RIESGOS'!J11-2,'MATRIZ MAPA DE RIESGOS'!J11))))))</f>
        <v>2</v>
      </c>
      <c r="L12" s="98">
        <f>IF(J12="T","N/A",IF(H12="NO",IF(AND(F12="SI",G12="SI"),IF(OR(I12="Probabilidad",I12="Impacto y Probabilidad"),IF('MATRIZ MAPA DE RIESGOS'!L11&gt;1,'MATRIZ MAPA DE RIESGOS'!L11-1,'MATRIZ MAPA DE RIESGOS'!L11),'MATRIZ MAPA DE RIESGOS'!L11),"N/A"),IF(I12="Probabilidad",IF('MATRIZ MAPA DE RIESGOS'!L11&gt;2,'MATRIZ MAPA DE RIESGOS'!L11-2,'MATRIZ MAPA DE RIESGOS'!L11),IF(I12="Impacto",IF('MATRIZ MAPA DE RIESGOS'!L11&gt;1,'MATRIZ MAPA DE RIESGOS'!L11-1,'MATRIZ MAPA DE RIESGOS'!L11),IF(I12="Impacto y Probabilidad",IF('MATRIZ MAPA DE RIESGOS'!L11&gt;2,'MATRIZ MAPA DE RIESGOS'!L11-2,'MATRIZ MAPA DE RIESGOS'!L11))))))</f>
        <v>1</v>
      </c>
      <c r="M12" s="137">
        <f>IF(J12="T",'MATRIZ MAPA DE RIESGOS'!N10,(IF(AND(F12="SI",G12="SI"),K12*L12,"N/A")))</f>
        <v>2</v>
      </c>
      <c r="N12" s="137" t="str">
        <f>IF(J12="T",'MATRIZ MAPA DE RIESGOS'!O10,IF(AND(F12="SI",G12="SI"),IF(AND(K12=1,L12=3),"BAJO",IF(AND(K12=1,L12=4),"MODERADO",IF(AND(K12=2,L12=5),"ALTO",IF(AND(K12=3,L12=4),"ALTO",IF(AND(K12=2,L12=2),"BAJO",VLOOKUP(M12,Evaluacion!A:B,2)))))),"N/A"))</f>
        <v>BAJO</v>
      </c>
      <c r="O12" s="7"/>
    </row>
    <row r="13" spans="1:15" ht="222.75" customHeight="1">
      <c r="A13" s="284"/>
      <c r="B13" s="100" t="str">
        <f>'MATRIZ MAPA DE RIESGOS'!H14</f>
        <v>Utilización indebida de los recursos públicos</v>
      </c>
      <c r="C13" s="100" t="str">
        <f>'MATRIZ MAPA DE RIESGOS'!P14</f>
        <v>1.  Inducción con inclusión de temática relacionada con asuntos disciplinarias
2.  Difusión del estatuto anticorrupción</v>
      </c>
      <c r="D13" s="100"/>
      <c r="E13" s="100" t="s">
        <v>8</v>
      </c>
      <c r="F13" s="100" t="s">
        <v>8</v>
      </c>
      <c r="G13" s="100" t="s">
        <v>8</v>
      </c>
      <c r="H13" s="100" t="s">
        <v>8</v>
      </c>
      <c r="I13" s="100" t="s">
        <v>21</v>
      </c>
      <c r="J13" s="99" t="str">
        <f t="shared" ref="J13" si="0">IF(OR(F13="",I13="",G13="",H13="",F13="no",G13="no"),"T","F")</f>
        <v>F</v>
      </c>
      <c r="K13" s="98">
        <f>IF(J13="T","N/A",IF(H13="NO",IF(AND(F13="SI",G13="SI"),IF(OR(I13="Impacto",I13="Impacto y Probabilidad"),IF('MATRIZ MAPA DE RIESGOS'!J12&gt;1,'MATRIZ MAPA DE RIESGOS'!J12-1,'MATRIZ MAPA DE RIESGOS'!J12),'MATRIZ MAPA DE RIESGOS'!J12),"N/A"),IF(I13="Impacto",IF('MATRIZ MAPA DE RIESGOS'!J12&gt;2,'MATRIZ MAPA DE RIESGOS'!J12-2,'MATRIZ MAPA DE RIESGOS'!J12),IF(I13="Probabilidad",IF('MATRIZ MAPA DE RIESGOS'!J12&gt;1,'MATRIZ MAPA DE RIESGOS'!J12-1,'MATRIZ MAPA DE RIESGOS'!J12),IF(I13="Impacto y Probabilidad",IF('MATRIZ MAPA DE RIESGOS'!J12&gt;2,'MATRIZ MAPA DE RIESGOS'!J12-2,'MATRIZ MAPA DE RIESGOS'!J12))))))</f>
        <v>4</v>
      </c>
      <c r="L13" s="98">
        <f>IF(J13="T","N/A",IF(H13="NO",IF(AND(F13="SI",G13="SI"),IF(OR(I13="Probabilidad",I13="Impacto y Probabilidad"),IF('MATRIZ MAPA DE RIESGOS'!L12&gt;1,'MATRIZ MAPA DE RIESGOS'!L12-1,'MATRIZ MAPA DE RIESGOS'!L12),'MATRIZ MAPA DE RIESGOS'!L12),"N/A"),IF(I13="Probabilidad",IF('MATRIZ MAPA DE RIESGOS'!L12&gt;2,'MATRIZ MAPA DE RIESGOS'!L12-2,'MATRIZ MAPA DE RIESGOS'!L12),IF(I13="Impacto",IF('MATRIZ MAPA DE RIESGOS'!L12&gt;1,'MATRIZ MAPA DE RIESGOS'!L12-1,'MATRIZ MAPA DE RIESGOS'!L12),IF(I13="Impacto y Probabilidad",IF('MATRIZ MAPA DE RIESGOS'!L12&gt;2,'MATRIZ MAPA DE RIESGOS'!L12-2,'MATRIZ MAPA DE RIESGOS'!L12))))))</f>
        <v>1</v>
      </c>
      <c r="M13" s="137">
        <f>IF(J13="T",'MATRIZ MAPA DE RIESGOS'!N11,(IF(AND(F13="SI",G13="SI"),K13*L13,"N/A")))</f>
        <v>4</v>
      </c>
      <c r="N13" s="137" t="str">
        <f>IF(J13="T",'MATRIZ MAPA DE RIESGOS'!O11,IF(AND(F13="SI",G13="SI"),IF(AND(K13=1,L13=3),"BAJO",IF(AND(K13=1,L13=4),"MODERADO",IF(AND(K13=2,L13=5),"ALTO",IF(AND(K13=3,L13=4),"ALTO",IF(AND(K13=2,L13=2),"BAJO",VLOOKUP(M13,Evaluacion!A:B,2)))))),"N/A"))</f>
        <v>ALTO</v>
      </c>
      <c r="O13" s="7"/>
    </row>
  </sheetData>
  <sheetProtection password="CC32" sheet="1" objects="1" scenarios="1" selectLockedCells="1" selectUnlockedCells="1"/>
  <mergeCells count="14">
    <mergeCell ref="A2:A4"/>
    <mergeCell ref="B2:I2"/>
    <mergeCell ref="J2:N2"/>
    <mergeCell ref="B3:C4"/>
    <mergeCell ref="D3:I4"/>
    <mergeCell ref="J3:N3"/>
    <mergeCell ref="J4:N4"/>
    <mergeCell ref="A8:A13"/>
    <mergeCell ref="C6:C7"/>
    <mergeCell ref="F6:N6"/>
    <mergeCell ref="M7:N7"/>
    <mergeCell ref="D6:E6"/>
    <mergeCell ref="A6:A7"/>
    <mergeCell ref="B6:B7"/>
  </mergeCells>
  <phoneticPr fontId="0" type="noConversion"/>
  <conditionalFormatting sqref="N8:N13">
    <cfRule type="cellIs" dxfId="19" priority="13" stopIfTrue="1" operator="equal">
      <formula>"BAJO"</formula>
    </cfRule>
    <cfRule type="cellIs" dxfId="18" priority="14" stopIfTrue="1" operator="equal">
      <formula>"MODERADO"</formula>
    </cfRule>
    <cfRule type="cellIs" dxfId="17" priority="15" stopIfTrue="1" operator="equal">
      <formula>"ALTO"</formula>
    </cfRule>
    <cfRule type="cellIs" dxfId="16" priority="16" stopIfTrue="1" operator="equal">
      <formula>"EXTREMO"</formula>
    </cfRule>
  </conditionalFormatting>
  <conditionalFormatting sqref="M8:M13">
    <cfRule type="expression" dxfId="15" priority="9" stopIfTrue="1">
      <formula>$N8="BAJO"</formula>
    </cfRule>
    <cfRule type="expression" dxfId="14" priority="10" stopIfTrue="1">
      <formula>$N8="MODERADO"</formula>
    </cfRule>
    <cfRule type="expression" dxfId="13" priority="11" stopIfTrue="1">
      <formula>$N8="ALTO"</formula>
    </cfRule>
    <cfRule type="expression" dxfId="12" priority="12" stopIfTrue="1">
      <formula>$N8="EXTREMO"</formula>
    </cfRule>
  </conditionalFormatting>
  <dataValidations count="2">
    <dataValidation type="list" allowBlank="1" showInputMessage="1" showErrorMessage="1" sqref="I8:I13">
      <formula1>$B$1:$D$1</formula1>
    </dataValidation>
    <dataValidation type="list" allowBlank="1" showInputMessage="1" showErrorMessage="1" sqref="D8:H13">
      <formula1>$F$1:$G$1</formula1>
    </dataValidation>
  </dataValidations>
  <pageMargins left="0.75" right="0.75" top="1" bottom="1" header="0" footer="0"/>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dimension ref="A1:X17"/>
  <sheetViews>
    <sheetView topLeftCell="A7" workbookViewId="0">
      <selection activeCell="D11" sqref="D11:F12"/>
    </sheetView>
  </sheetViews>
  <sheetFormatPr baseColWidth="10" defaultRowHeight="12.75"/>
  <cols>
    <col min="1" max="1" width="26" customWidth="1"/>
    <col min="2" max="2" width="30.5703125" customWidth="1"/>
    <col min="3" max="3" width="36.28515625" customWidth="1"/>
    <col min="4" max="4" width="28" customWidth="1"/>
    <col min="5" max="5" width="20.5703125" customWidth="1"/>
    <col min="6" max="6" width="13" customWidth="1"/>
    <col min="7" max="7" width="37" customWidth="1"/>
    <col min="8" max="8" width="25.28515625" customWidth="1"/>
    <col min="9" max="9" width="14.28515625" customWidth="1"/>
    <col min="10" max="10" width="24.28515625" customWidth="1"/>
    <col min="11" max="11" width="25.85546875" customWidth="1"/>
    <col min="12" max="12" width="22.5703125" customWidth="1"/>
  </cols>
  <sheetData>
    <row r="1" spans="1:24" ht="21" customHeight="1">
      <c r="A1" s="306"/>
      <c r="B1" s="309" t="s">
        <v>132</v>
      </c>
      <c r="C1" s="309"/>
      <c r="D1" s="309"/>
      <c r="E1" s="309"/>
      <c r="F1" s="309"/>
      <c r="G1" s="309"/>
      <c r="H1" s="309"/>
      <c r="I1" s="309"/>
      <c r="J1" s="309"/>
      <c r="K1" s="157" t="s">
        <v>143</v>
      </c>
      <c r="L1" s="158" t="s">
        <v>144</v>
      </c>
      <c r="M1" s="159"/>
      <c r="N1" s="159"/>
      <c r="O1" s="159"/>
      <c r="P1" s="159"/>
      <c r="Q1" s="159"/>
      <c r="R1" s="159"/>
      <c r="S1" s="159"/>
      <c r="T1" s="160"/>
      <c r="U1" s="161"/>
      <c r="V1" s="161"/>
      <c r="W1" s="161"/>
      <c r="X1" s="161"/>
    </row>
    <row r="2" spans="1:24" ht="20.25" customHeight="1">
      <c r="A2" s="307"/>
      <c r="B2" s="310" t="s">
        <v>153</v>
      </c>
      <c r="C2" s="310"/>
      <c r="D2" s="310"/>
      <c r="E2" s="310"/>
      <c r="F2" s="310"/>
      <c r="G2" s="310" t="s">
        <v>132</v>
      </c>
      <c r="H2" s="310"/>
      <c r="I2" s="310"/>
      <c r="J2" s="310"/>
      <c r="K2" s="162" t="s">
        <v>145</v>
      </c>
      <c r="L2" s="163">
        <v>0</v>
      </c>
      <c r="M2" s="164"/>
      <c r="N2" s="164"/>
      <c r="O2" s="164"/>
      <c r="P2" s="164"/>
      <c r="Q2" s="164"/>
      <c r="R2" s="164"/>
      <c r="S2" s="164"/>
      <c r="T2" s="160"/>
      <c r="U2" s="161"/>
      <c r="V2" s="161"/>
      <c r="W2" s="161"/>
      <c r="X2" s="161"/>
    </row>
    <row r="3" spans="1:24" ht="21" customHeight="1" thickBot="1">
      <c r="A3" s="308"/>
      <c r="B3" s="311"/>
      <c r="C3" s="311"/>
      <c r="D3" s="311"/>
      <c r="E3" s="311"/>
      <c r="F3" s="311"/>
      <c r="G3" s="311"/>
      <c r="H3" s="311"/>
      <c r="I3" s="311"/>
      <c r="J3" s="311"/>
      <c r="K3" s="165" t="s">
        <v>142</v>
      </c>
      <c r="L3" s="166"/>
      <c r="M3" s="164"/>
      <c r="N3" s="164"/>
      <c r="O3" s="164"/>
      <c r="P3" s="164"/>
      <c r="Q3" s="164"/>
      <c r="R3" s="164"/>
      <c r="S3" s="164"/>
      <c r="T3" s="167"/>
      <c r="U3" s="168"/>
      <c r="V3" s="168"/>
      <c r="W3" s="168"/>
      <c r="X3" s="168"/>
    </row>
    <row r="6" spans="1:24" ht="22.5" customHeight="1">
      <c r="A6" s="312" t="s">
        <v>146</v>
      </c>
      <c r="B6" s="312" t="s">
        <v>147</v>
      </c>
      <c r="C6" s="313" t="s">
        <v>154</v>
      </c>
      <c r="D6" s="314"/>
      <c r="E6" s="314"/>
      <c r="F6" s="315"/>
      <c r="G6" s="312" t="s">
        <v>148</v>
      </c>
      <c r="H6" s="312"/>
      <c r="I6" s="312"/>
      <c r="J6" s="312" t="s">
        <v>149</v>
      </c>
      <c r="K6" s="312"/>
      <c r="L6" s="312"/>
    </row>
    <row r="7" spans="1:24" ht="25.5">
      <c r="A7" s="312"/>
      <c r="B7" s="312"/>
      <c r="C7" s="169" t="s">
        <v>150</v>
      </c>
      <c r="D7" s="170" t="s">
        <v>151</v>
      </c>
      <c r="E7" s="170" t="s">
        <v>155</v>
      </c>
      <c r="F7" s="171" t="s">
        <v>152</v>
      </c>
      <c r="G7" s="169" t="s">
        <v>150</v>
      </c>
      <c r="H7" s="170" t="s">
        <v>151</v>
      </c>
      <c r="I7" s="171" t="s">
        <v>152</v>
      </c>
      <c r="J7" s="169" t="s">
        <v>150</v>
      </c>
      <c r="K7" s="170" t="s">
        <v>151</v>
      </c>
      <c r="L7" s="171" t="s">
        <v>152</v>
      </c>
    </row>
    <row r="8" spans="1:24" s="174" customFormat="1" ht="129" customHeight="1">
      <c r="A8" s="172" t="str">
        <f>+'MATRIZ MAPA DE RIESGOS'!H9</f>
        <v>Liquidar la nomina en forma erronea</v>
      </c>
      <c r="B8" s="172" t="str">
        <f>+'MATRIZ MAPA DE RIESGOS'!T9</f>
        <v>Implementación de dos revisiones al proceso de liquidación de nómina y una tercera cuando existen cambios en retención en la fuente que se encuentra a cargo de contabilidad (agenda de revisión de correo, procedimiento definido)</v>
      </c>
      <c r="C8" s="173" t="s">
        <v>156</v>
      </c>
      <c r="D8" s="173" t="s">
        <v>158</v>
      </c>
      <c r="E8" s="173" t="s">
        <v>157</v>
      </c>
      <c r="F8" s="173" t="s">
        <v>159</v>
      </c>
      <c r="G8" s="173"/>
      <c r="H8" s="173"/>
      <c r="I8" s="172"/>
      <c r="J8" s="173"/>
      <c r="K8" s="173"/>
      <c r="L8" s="172"/>
    </row>
    <row r="9" spans="1:24" s="174" customFormat="1" ht="72.75" customHeight="1">
      <c r="A9" s="172" t="e">
        <f>+'MATRIZ MAPA DE RIESGOS'!#REF!</f>
        <v>#REF!</v>
      </c>
      <c r="B9" s="172" t="e">
        <f>+'MATRIZ MAPA DE RIESGOS'!#REF!</f>
        <v>#REF!</v>
      </c>
      <c r="C9" s="172"/>
      <c r="D9" s="173"/>
      <c r="E9" s="173"/>
      <c r="F9" s="172"/>
      <c r="G9" s="173"/>
      <c r="H9" s="173"/>
      <c r="I9" s="172"/>
      <c r="J9" s="173"/>
      <c r="K9" s="173"/>
      <c r="L9" s="172"/>
    </row>
    <row r="10" spans="1:24" s="174" customFormat="1" ht="134.25" customHeight="1">
      <c r="A10" s="173" t="s">
        <v>160</v>
      </c>
      <c r="B10" s="172"/>
      <c r="D10" s="173"/>
      <c r="E10" s="173"/>
      <c r="F10" s="172"/>
      <c r="G10" s="173"/>
      <c r="H10" s="173"/>
      <c r="I10" s="172"/>
      <c r="J10" s="173"/>
      <c r="K10" s="173"/>
      <c r="L10" s="172"/>
    </row>
    <row r="11" spans="1:24" s="174" customFormat="1" ht="63.75">
      <c r="A11" s="172" t="str">
        <f>+'MATRIZ MAPA DE RIESGOS'!H10</f>
        <v>Desvincular a un funcionario por justa causa sin fundamento probatorio que lo soporte</v>
      </c>
      <c r="B11" s="172" t="str">
        <f>+'MATRIZ MAPA DE RIESGOS'!T10</f>
        <v>Inducción a nuevos empleados donde se explica las condiciones laborales y procedimiento de evaluación de desempeño</v>
      </c>
      <c r="C11" s="173" t="s">
        <v>163</v>
      </c>
      <c r="D11" s="173" t="s">
        <v>164</v>
      </c>
      <c r="E11" s="173" t="s">
        <v>165</v>
      </c>
      <c r="F11" s="176">
        <v>41516</v>
      </c>
      <c r="G11" s="173"/>
      <c r="H11" s="173"/>
      <c r="I11" s="172"/>
      <c r="J11" s="173"/>
      <c r="K11" s="173"/>
      <c r="L11" s="172"/>
    </row>
    <row r="12" spans="1:24" s="174" customFormat="1" ht="69.75" customHeight="1">
      <c r="A12" s="172" t="str">
        <f>+'MATRIZ MAPA DE RIESGOS'!H11</f>
        <v>Vincular personal no competente</v>
      </c>
      <c r="B12" s="172" t="str">
        <f>+'MATRIZ MAPA DE RIESGOS'!T11</f>
        <v>Publicación de la vacante con el perfil requerido en la página web de la entidad del personal no directivo</v>
      </c>
      <c r="C12" s="173" t="s">
        <v>166</v>
      </c>
      <c r="D12" s="173" t="s">
        <v>167</v>
      </c>
      <c r="E12" s="173" t="s">
        <v>168</v>
      </c>
      <c r="F12" s="176">
        <v>41516</v>
      </c>
      <c r="G12" s="173"/>
      <c r="H12" s="172"/>
      <c r="I12" s="172"/>
      <c r="J12" s="173"/>
      <c r="K12" s="172"/>
      <c r="L12" s="172"/>
    </row>
    <row r="13" spans="1:24" s="174" customFormat="1" ht="51">
      <c r="A13" s="172" t="str">
        <f>+'MATRIZ MAPA DE RIESGOS'!H12</f>
        <v>Sustracción, concentración y manipulación de la información institucional.</v>
      </c>
      <c r="B13" s="172" t="str">
        <f>+'MATRIZ MAPA DE RIESGOS'!T12</f>
        <v>Incluir en los contratos de trabajo de los funcionarios la obligación de incluir, subir y actualizar la hoja de vida con soportes en el SIGEP</v>
      </c>
      <c r="C13" s="173"/>
      <c r="D13" s="173"/>
      <c r="E13" s="173"/>
      <c r="F13" s="176"/>
      <c r="G13" s="173"/>
      <c r="H13" s="173"/>
      <c r="I13" s="176"/>
      <c r="J13" s="173"/>
      <c r="K13" s="173"/>
      <c r="L13" s="176"/>
    </row>
    <row r="14" spans="1:24" s="174" customFormat="1" ht="38.25">
      <c r="A14" s="172" t="str">
        <f>+'MATRIZ MAPA DE RIESGOS'!H13</f>
        <v>Falsedad en documentos</v>
      </c>
      <c r="B14" s="172" t="str">
        <f>+'MATRIZ MAPA DE RIESGOS'!T13</f>
        <v xml:space="preserve">Cotejar documentos con el original y constancia de que fue cotejada
</v>
      </c>
      <c r="C14" s="173"/>
      <c r="D14" s="173"/>
      <c r="E14" s="173"/>
      <c r="F14" s="176"/>
      <c r="G14" s="173"/>
      <c r="H14" s="173"/>
      <c r="I14" s="176"/>
      <c r="J14" s="173"/>
      <c r="K14" s="173"/>
      <c r="L14" s="176"/>
    </row>
    <row r="15" spans="1:24" s="174" customFormat="1" ht="51">
      <c r="A15" s="172" t="str">
        <f>+'MATRIZ MAPA DE RIESGOS'!H14</f>
        <v>Utilización indebida de los recursos públicos</v>
      </c>
      <c r="B15" s="172" t="str">
        <f>+'MATRIZ MAPA DE RIESGOS'!T14</f>
        <v>Realizar capacitaciones preventivas frente a normatividad y asuntos relacionados con control Disciplinario</v>
      </c>
      <c r="C15" s="173"/>
      <c r="D15" s="173"/>
      <c r="E15" s="173"/>
      <c r="F15" s="176"/>
      <c r="G15" s="173"/>
      <c r="H15" s="173"/>
      <c r="I15" s="176"/>
      <c r="J15" s="173"/>
      <c r="K15" s="173"/>
      <c r="L15" s="176"/>
    </row>
    <row r="16" spans="1:24" s="174" customFormat="1">
      <c r="A16" s="172"/>
      <c r="B16" s="175"/>
      <c r="C16" s="173"/>
      <c r="D16" s="173"/>
      <c r="E16" s="173"/>
      <c r="F16" s="176"/>
      <c r="G16" s="173"/>
      <c r="H16" s="173"/>
      <c r="I16" s="176"/>
      <c r="J16" s="173"/>
      <c r="K16" s="173"/>
      <c r="L16" s="176"/>
    </row>
    <row r="17" s="174" customFormat="1"/>
  </sheetData>
  <mergeCells count="9">
    <mergeCell ref="A1:A3"/>
    <mergeCell ref="B1:J1"/>
    <mergeCell ref="B2:F3"/>
    <mergeCell ref="G2:J3"/>
    <mergeCell ref="A6:A7"/>
    <mergeCell ref="B6:B7"/>
    <mergeCell ref="C6:F6"/>
    <mergeCell ref="G6:I6"/>
    <mergeCell ref="J6:L6"/>
  </mergeCells>
  <conditionalFormatting sqref="P9:P65466 S9:S17">
    <cfRule type="cellIs" dxfId="11" priority="9" stopIfTrue="1" operator="equal">
      <formula>"BAJO"</formula>
    </cfRule>
    <cfRule type="cellIs" dxfId="10" priority="10" stopIfTrue="1" operator="equal">
      <formula>"MODERADO"</formula>
    </cfRule>
    <cfRule type="cellIs" dxfId="9" priority="11" stopIfTrue="1" operator="equal">
      <formula>"ALTO"</formula>
    </cfRule>
    <cfRule type="cellIs" dxfId="8" priority="12" stopIfTrue="1" operator="equal">
      <formula>"EXTREMO"</formula>
    </cfRule>
  </conditionalFormatting>
  <conditionalFormatting sqref="O9:O17">
    <cfRule type="expression" dxfId="7" priority="5" stopIfTrue="1">
      <formula>$P9="BAJO"</formula>
    </cfRule>
    <cfRule type="expression" dxfId="6" priority="6" stopIfTrue="1">
      <formula>$P9="MODERADO"</formula>
    </cfRule>
    <cfRule type="expression" dxfId="5" priority="7" stopIfTrue="1">
      <formula>$P9="ALTO"</formula>
    </cfRule>
    <cfRule type="expression" dxfId="4" priority="8" stopIfTrue="1">
      <formula>$P9="EXTREMO"</formula>
    </cfRule>
  </conditionalFormatting>
  <conditionalFormatting sqref="R9:R17">
    <cfRule type="expression" dxfId="3" priority="1" stopIfTrue="1">
      <formula>$S9="BAJO"</formula>
    </cfRule>
    <cfRule type="expression" dxfId="2" priority="2" stopIfTrue="1">
      <formula>$S9="MODERADO"</formula>
    </cfRule>
    <cfRule type="expression" dxfId="1" priority="3" stopIfTrue="1">
      <formula>$S9="ALTO"</formula>
    </cfRule>
    <cfRule type="expression" dxfId="0" priority="4" stopIfTrue="1">
      <formula>$S9="EXTREMO"</formula>
    </cfRule>
  </conditionalFormatting>
  <dataValidations count="2">
    <dataValidation type="list" allowBlank="1" showInputMessage="1" showErrorMessage="1" sqref="C9 C13:C14">
      <formula1>$AL$9:$AL$13</formula1>
    </dataValidation>
    <dataValidation type="list" allowBlank="1" showInputMessage="1" showErrorMessage="1" error="Seleccione un dato de la lista" promptTitle="CALIFICACION" sqref="M9:M11 K9:K11">
      <formula1>$AK$4:$AK$8</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dimension ref="A1:E15"/>
  <sheetViews>
    <sheetView workbookViewId="0"/>
  </sheetViews>
  <sheetFormatPr baseColWidth="10" defaultRowHeight="12.75"/>
  <sheetData>
    <row r="1" spans="1:5">
      <c r="A1" s="9" t="s">
        <v>26</v>
      </c>
      <c r="B1" s="9"/>
      <c r="C1" s="4"/>
      <c r="D1" s="4"/>
      <c r="E1" s="5"/>
    </row>
    <row r="2" spans="1:5">
      <c r="A2" s="6">
        <v>1</v>
      </c>
      <c r="B2" s="7" t="s">
        <v>22</v>
      </c>
      <c r="C2" s="1"/>
      <c r="D2" s="1" t="s">
        <v>28</v>
      </c>
      <c r="E2" s="3" t="s">
        <v>29</v>
      </c>
    </row>
    <row r="3" spans="1:5">
      <c r="A3" s="6">
        <v>2</v>
      </c>
      <c r="B3" s="7" t="s">
        <v>22</v>
      </c>
      <c r="C3" s="1"/>
      <c r="D3" s="1" t="s">
        <v>19</v>
      </c>
      <c r="E3" s="3" t="s">
        <v>11</v>
      </c>
    </row>
    <row r="4" spans="1:5">
      <c r="A4" s="6">
        <v>3</v>
      </c>
      <c r="B4" s="7" t="s">
        <v>15</v>
      </c>
      <c r="C4" s="1"/>
      <c r="D4" s="1" t="s">
        <v>30</v>
      </c>
      <c r="E4" s="3" t="s">
        <v>10</v>
      </c>
    </row>
    <row r="5" spans="1:5">
      <c r="A5" s="6">
        <v>4</v>
      </c>
      <c r="B5" s="7" t="s">
        <v>23</v>
      </c>
      <c r="C5" s="1"/>
      <c r="D5" s="1" t="s">
        <v>31</v>
      </c>
      <c r="E5" s="3" t="s">
        <v>9</v>
      </c>
    </row>
    <row r="6" spans="1:5">
      <c r="A6" s="6">
        <v>5</v>
      </c>
      <c r="B6" s="7" t="s">
        <v>23</v>
      </c>
      <c r="C6" s="1"/>
      <c r="D6" s="1"/>
      <c r="E6" s="3"/>
    </row>
    <row r="7" spans="1:5">
      <c r="A7" s="6">
        <v>6</v>
      </c>
      <c r="B7" s="7" t="s">
        <v>15</v>
      </c>
      <c r="C7" s="1"/>
      <c r="D7" s="1"/>
      <c r="E7" s="3"/>
    </row>
    <row r="8" spans="1:5">
      <c r="A8" s="6">
        <v>8</v>
      </c>
      <c r="B8" s="7" t="s">
        <v>23</v>
      </c>
      <c r="C8" s="1"/>
      <c r="D8" s="1"/>
      <c r="E8" s="3"/>
    </row>
    <row r="9" spans="1:5">
      <c r="A9" s="6">
        <v>9</v>
      </c>
      <c r="B9" s="7" t="s">
        <v>23</v>
      </c>
      <c r="C9" s="1"/>
      <c r="D9" s="1" t="s">
        <v>8</v>
      </c>
      <c r="E9" s="3" t="s">
        <v>20</v>
      </c>
    </row>
    <row r="10" spans="1:5">
      <c r="A10" s="6">
        <v>10</v>
      </c>
      <c r="B10" s="7" t="s">
        <v>24</v>
      </c>
      <c r="C10" s="1"/>
      <c r="D10" s="1" t="s">
        <v>25</v>
      </c>
      <c r="E10" s="3" t="s">
        <v>21</v>
      </c>
    </row>
    <row r="11" spans="1:5">
      <c r="A11" s="6">
        <v>12</v>
      </c>
      <c r="B11" s="2" t="s">
        <v>24</v>
      </c>
      <c r="C11" s="1"/>
      <c r="D11" s="1"/>
      <c r="E11" s="3" t="s">
        <v>32</v>
      </c>
    </row>
    <row r="12" spans="1:5">
      <c r="A12" s="6">
        <v>15</v>
      </c>
      <c r="B12" s="2" t="s">
        <v>24</v>
      </c>
      <c r="C12" s="1"/>
      <c r="D12" s="1"/>
      <c r="E12" s="3"/>
    </row>
    <row r="13" spans="1:5">
      <c r="A13" s="6">
        <v>16</v>
      </c>
      <c r="B13" s="2" t="s">
        <v>24</v>
      </c>
      <c r="C13" s="1"/>
      <c r="D13" s="1"/>
      <c r="E13" s="3"/>
    </row>
    <row r="14" spans="1:5">
      <c r="A14" s="6">
        <v>20</v>
      </c>
      <c r="B14" s="2" t="s">
        <v>24</v>
      </c>
      <c r="C14" s="1"/>
      <c r="D14" s="1"/>
      <c r="E14" s="12"/>
    </row>
    <row r="15" spans="1:5">
      <c r="A15" s="6">
        <v>25</v>
      </c>
      <c r="B15" s="2" t="s">
        <v>24</v>
      </c>
      <c r="C15" s="1"/>
      <c r="D15" s="1"/>
      <c r="E15" s="3"/>
    </row>
  </sheetData>
  <sheetProtection sheet="1"/>
  <phoneticPr fontId="16"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
  <sheetViews>
    <sheetView workbookViewId="0"/>
  </sheetViews>
  <sheetFormatPr baseColWidth="10" defaultRowHeight="12.75"/>
  <sheetData/>
  <phoneticPr fontId="1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CONTEXTO ESTRATÉGICO</vt:lpstr>
      <vt:lpstr>MAPEO</vt:lpstr>
      <vt:lpstr>MATRIZ MAPA DE RIESGOS</vt:lpstr>
      <vt:lpstr>CONTROLES</vt:lpstr>
      <vt:lpstr>SEGUIMIENTO</vt:lpstr>
      <vt:lpstr>Evaluacion</vt:lpstr>
      <vt:lpstr>Hoja1</vt:lpstr>
      <vt:lpstr>'MATRIZ MAPA DE RIESGOS'!Área_de_impresión</vt:lpstr>
      <vt:lpstr>'MATRIZ MAPA DE RIESGOS'!RIESGOS</vt:lpstr>
      <vt:lpstr>'MATRIZ MAPA DE RIESGOS'!Títulos_a_imprimir</vt:lpstr>
    </vt:vector>
  </TitlesOfParts>
  <Company>LOTERIA DE BOGOTA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cripac</dc:creator>
  <cp:lastModifiedBy>nalvarez</cp:lastModifiedBy>
  <cp:lastPrinted>2010-06-24T18:55:36Z</cp:lastPrinted>
  <dcterms:created xsi:type="dcterms:W3CDTF">2007-09-04T12:35:26Z</dcterms:created>
  <dcterms:modified xsi:type="dcterms:W3CDTF">2013-11-18T17:05:03Z</dcterms:modified>
</cp:coreProperties>
</file>