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15480" windowHeight="7755" activeTab="2"/>
  </bookViews>
  <sheets>
    <sheet name="CONTEXTO ESTRATÉGICO" sheetId="25" r:id="rId1"/>
    <sheet name="MAPEO" sheetId="22" state="hidden" r:id="rId2"/>
    <sheet name="MATRIZ MAPA DE RIESGOS" sheetId="3" r:id="rId3"/>
    <sheet name="CONTROLES" sheetId="6" r:id="rId4"/>
    <sheet name="SEGUIMIENTO" sheetId="27" state="hidden" r:id="rId5"/>
    <sheet name="Evaluacion" sheetId="21" state="hidden" r:id="rId6"/>
    <sheet name="Hoja1" sheetId="24" state="hidden" r:id="rId7"/>
    <sheet name="Hoja2" sheetId="26" r:id="rId8"/>
  </sheets>
  <externalReferences>
    <externalReference r:id="rId9"/>
  </externalReferences>
  <definedNames>
    <definedName name="_xlnm._FilterDatabase" localSheetId="3" hidden="1">CONTROLES!$A$6:$N$11</definedName>
    <definedName name="_xlnm.Print_Area" localSheetId="2">'MATRIZ MAPA DE RIESGOS'!$A$4:$X$12</definedName>
    <definedName name="RIESGOS" localSheetId="2">'MATRIZ MAPA DE RIESGOS'!$AK$9:$AK$12</definedName>
    <definedName name="_xlnm.Print_Titles" localSheetId="2">'MATRIZ MAPA DE RIESGOS'!$6:$8</definedName>
  </definedNames>
  <calcPr calcId="125725"/>
</workbook>
</file>

<file path=xl/calcChain.xml><?xml version="1.0" encoding="utf-8"?>
<calcChain xmlns="http://schemas.openxmlformats.org/spreadsheetml/2006/main">
  <c r="B9" i="3"/>
  <c r="C14" i="6"/>
  <c r="C13"/>
  <c r="C9"/>
  <c r="C10"/>
  <c r="C11"/>
  <c r="C12"/>
  <c r="B9"/>
  <c r="B10"/>
  <c r="B11"/>
  <c r="B12"/>
  <c r="B13"/>
  <c r="B14"/>
  <c r="D12" i="3"/>
  <c r="D11"/>
  <c r="D10"/>
  <c r="D9"/>
  <c r="N14"/>
  <c r="M14"/>
  <c r="K14"/>
  <c r="J12" i="6"/>
  <c r="L12" s="1"/>
  <c r="J13"/>
  <c r="L13" s="1"/>
  <c r="J14"/>
  <c r="J11"/>
  <c r="L11" s="1"/>
  <c r="B8"/>
  <c r="B9" i="27"/>
  <c r="B10"/>
  <c r="B11"/>
  <c r="B12"/>
  <c r="B13"/>
  <c r="B14"/>
  <c r="B15"/>
  <c r="B8"/>
  <c r="A15"/>
  <c r="A9"/>
  <c r="A10"/>
  <c r="A11"/>
  <c r="A12"/>
  <c r="A13"/>
  <c r="A14"/>
  <c r="A8"/>
  <c r="J9" i="6"/>
  <c r="L9" s="1"/>
  <c r="N10" i="3"/>
  <c r="O10" s="1"/>
  <c r="J8" i="6"/>
  <c r="K8" s="1"/>
  <c r="N13" i="3"/>
  <c r="O13" s="1"/>
  <c r="N15"/>
  <c r="O15" s="1"/>
  <c r="M13"/>
  <c r="M15"/>
  <c r="K13"/>
  <c r="K15"/>
  <c r="N12"/>
  <c r="O12" s="1"/>
  <c r="M12"/>
  <c r="K12"/>
  <c r="K10"/>
  <c r="M10"/>
  <c r="C47" i="25"/>
  <c r="C46"/>
  <c r="C45"/>
  <c r="N11" i="3"/>
  <c r="O11" s="1"/>
  <c r="M11"/>
  <c r="K11"/>
  <c r="C43" i="25"/>
  <c r="C44"/>
  <c r="C42"/>
  <c r="C40"/>
  <c r="C39"/>
  <c r="C38"/>
  <c r="J10" i="6"/>
  <c r="K10" s="1"/>
  <c r="C8"/>
  <c r="N9" i="3"/>
  <c r="O9" s="1"/>
  <c r="K9"/>
  <c r="M9"/>
  <c r="A4"/>
  <c r="H5" i="22"/>
  <c r="D6"/>
  <c r="E6"/>
  <c r="F6"/>
  <c r="G6"/>
  <c r="H6"/>
  <c r="D7"/>
  <c r="E7"/>
  <c r="F7"/>
  <c r="G7"/>
  <c r="H7"/>
  <c r="D8"/>
  <c r="E8"/>
  <c r="F8"/>
  <c r="G8"/>
  <c r="H8"/>
  <c r="D9"/>
  <c r="E9"/>
  <c r="F9"/>
  <c r="G9"/>
  <c r="H9"/>
  <c r="E5"/>
  <c r="F5"/>
  <c r="G5"/>
  <c r="D5"/>
  <c r="M13" i="6" l="1"/>
  <c r="N13"/>
  <c r="R14" i="3" s="1"/>
  <c r="S14" s="1"/>
  <c r="N11" i="6"/>
  <c r="R12" i="3" s="1"/>
  <c r="S12" s="1"/>
  <c r="M11" i="6"/>
  <c r="Q12" i="3" s="1"/>
  <c r="L8" i="6"/>
  <c r="K9"/>
  <c r="M9" s="1"/>
  <c r="Q10" i="3" s="1"/>
  <c r="K14" i="6"/>
  <c r="K12"/>
  <c r="M12" s="1"/>
  <c r="Q13" i="3" s="1"/>
  <c r="L14" i="6"/>
  <c r="L10"/>
  <c r="Q14" i="3"/>
  <c r="K13" i="6"/>
  <c r="K11"/>
  <c r="O14" i="3"/>
  <c r="N14" i="6" s="1"/>
  <c r="M14" l="1"/>
  <c r="Q15" i="3" s="1"/>
  <c r="N12" i="6"/>
  <c r="R13" i="3" s="1"/>
  <c r="S13" s="1"/>
  <c r="N8" i="6"/>
  <c r="R9" i="3" s="1"/>
  <c r="S9" s="1"/>
  <c r="M8" i="6"/>
  <c r="Q9" i="3" s="1"/>
  <c r="N9" i="6"/>
  <c r="R10" i="3" s="1"/>
  <c r="S10" s="1"/>
  <c r="R15"/>
  <c r="S15" s="1"/>
  <c r="M10" i="6"/>
  <c r="Q11" i="3" s="1"/>
  <c r="N10" i="6" l="1"/>
  <c r="R11" i="3" s="1"/>
  <c r="S11" s="1"/>
</calcChain>
</file>

<file path=xl/comments1.xml><?xml version="1.0" encoding="utf-8"?>
<comments xmlns="http://schemas.openxmlformats.org/spreadsheetml/2006/main">
  <authors>
    <author>asalinas</author>
    <author>Maria Angelica Escarraga Lopez</author>
  </authors>
  <commentList>
    <comment ref="C13" authorId="0">
      <text>
        <r>
          <rPr>
            <b/>
            <sz val="8"/>
            <color indexed="81"/>
            <rFont val="Tahoma"/>
            <family val="2"/>
          </rPr>
          <t xml:space="preserve">Proceso: </t>
        </r>
        <r>
          <rPr>
            <sz val="7"/>
            <color indexed="81"/>
            <rFont val="Tahoma"/>
            <family val="2"/>
          </rPr>
          <t>Coloque aquí el proceso que se va aestudiar (Estratégico,Misional,Apoyo,Evaluación)</t>
        </r>
        <r>
          <rPr>
            <sz val="8"/>
            <color indexed="81"/>
            <rFont val="Tahoma"/>
            <family val="2"/>
          </rPr>
          <t xml:space="preserve">
</t>
        </r>
      </text>
    </comment>
    <comment ref="C16" authorId="0">
      <text>
        <r>
          <rPr>
            <b/>
            <sz val="8"/>
            <color indexed="81"/>
            <rFont val="Tahoma"/>
            <family val="2"/>
          </rPr>
          <t>Objetivo:</t>
        </r>
        <r>
          <rPr>
            <sz val="7"/>
            <color indexed="81"/>
            <rFont val="Tahoma"/>
            <family val="2"/>
          </rPr>
          <t>Coloque aquí el objetivo del proceso, claro, medible, cuantificable.</t>
        </r>
        <r>
          <rPr>
            <sz val="8"/>
            <color indexed="81"/>
            <rFont val="Tahoma"/>
            <family val="2"/>
          </rPr>
          <t xml:space="preserve">
</t>
        </r>
      </text>
    </comment>
    <comment ref="B19" authorId="1">
      <text>
        <r>
          <rPr>
            <b/>
            <sz val="9"/>
            <color indexed="81"/>
            <rFont val="Tahoma"/>
            <family val="2"/>
          </rPr>
          <t>F. Internos:</t>
        </r>
        <r>
          <rPr>
            <sz val="9"/>
            <color indexed="81"/>
            <rFont val="Tahoma"/>
            <family val="2"/>
          </rPr>
          <t xml:space="preserve"> Coloque la lista de factores internos que pueden convertirse en riesgos.</t>
        </r>
      </text>
    </comment>
    <comment ref="C19" authorId="0">
      <text>
        <r>
          <rPr>
            <b/>
            <sz val="8"/>
            <color indexed="81"/>
            <rFont val="Tahoma"/>
            <family val="2"/>
          </rPr>
          <t>Debilidades:</t>
        </r>
        <r>
          <rPr>
            <sz val="8"/>
            <color indexed="81"/>
            <rFont val="Tahoma"/>
            <family val="2"/>
          </rPr>
          <t>Coloque X, si es debilidad.</t>
        </r>
      </text>
    </comment>
    <comment ref="F19" authorId="0">
      <text>
        <r>
          <rPr>
            <b/>
            <sz val="8"/>
            <color indexed="81"/>
            <rFont val="Tahoma"/>
            <family val="2"/>
          </rPr>
          <t xml:space="preserve">F. Externos: </t>
        </r>
        <r>
          <rPr>
            <sz val="8"/>
            <color indexed="81"/>
            <rFont val="Tahoma"/>
            <family val="2"/>
          </rPr>
          <t>Coloque la lista de factores externos que pueden convertirse en riesgos.</t>
        </r>
      </text>
    </comment>
    <comment ref="G19" authorId="0">
      <text>
        <r>
          <rPr>
            <b/>
            <sz val="8"/>
            <color indexed="81"/>
            <rFont val="Tahoma"/>
            <family val="2"/>
          </rPr>
          <t xml:space="preserve">Amenazas: </t>
        </r>
        <r>
          <rPr>
            <sz val="8"/>
            <color indexed="81"/>
            <rFont val="Tahoma"/>
            <family val="2"/>
          </rPr>
          <t>Coloque X, si es una amenaza.</t>
        </r>
      </text>
    </comment>
  </commentList>
</comments>
</file>

<file path=xl/comments2.xml><?xml version="1.0" encoding="utf-8"?>
<comments xmlns="http://schemas.openxmlformats.org/spreadsheetml/2006/main">
  <authors>
    <author>NEIDA</author>
  </authors>
  <commentList>
    <comment ref="J11" authorId="0">
      <text>
        <r>
          <rPr>
            <b/>
            <sz val="9"/>
            <color indexed="81"/>
            <rFont val="Tahoma"/>
            <family val="2"/>
          </rPr>
          <t>Seleccione: 
1. Insignificante.
2. Menor.
3. Moderado.
4. Mayor.
5. Catástrofico.</t>
        </r>
        <r>
          <rPr>
            <sz val="9"/>
            <color indexed="81"/>
            <rFont val="Tahoma"/>
            <family val="2"/>
          </rPr>
          <t xml:space="preserve">
</t>
        </r>
      </text>
    </comment>
    <comment ref="L11" authorId="0">
      <text>
        <r>
          <rPr>
            <b/>
            <sz val="9"/>
            <color indexed="81"/>
            <rFont val="Tahoma"/>
            <family val="2"/>
          </rPr>
          <t xml:space="preserve">Seleccione: 
1. Raro. 
2. Improbable.
3. Moderado. 
4. Probable.
5. Casi Certeza. </t>
        </r>
      </text>
    </comment>
  </commentList>
</comments>
</file>

<file path=xl/comments3.xml><?xml version="1.0" encoding="utf-8"?>
<comments xmlns="http://schemas.openxmlformats.org/spreadsheetml/2006/main">
  <authors>
    <author>cripac</author>
  </authors>
  <commentList>
    <comment ref="B6" authorId="0">
      <text>
        <r>
          <rPr>
            <b/>
            <sz val="10"/>
            <color indexed="81"/>
            <rFont val="Tahoma"/>
            <family val="2"/>
          </rPr>
          <t xml:space="preserve">RIESGO:
</t>
        </r>
        <r>
          <rPr>
            <sz val="10"/>
            <color indexed="81"/>
            <rFont val="Tahoma"/>
            <family val="2"/>
          </rPr>
          <t>Representa la posibilidad de ocurrencia de un evento que pueda entorpecer el normal desarrollo de las funciones de la entidad y afectar el logro de sus objetivos.</t>
        </r>
      </text>
    </comment>
  </commentList>
</comments>
</file>

<file path=xl/sharedStrings.xml><?xml version="1.0" encoding="utf-8"?>
<sst xmlns="http://schemas.openxmlformats.org/spreadsheetml/2006/main" count="285" uniqueCount="204">
  <si>
    <t>PROCESO</t>
  </si>
  <si>
    <t>Correctivo</t>
  </si>
  <si>
    <t>Preventivo</t>
  </si>
  <si>
    <t>Esta Documentado</t>
  </si>
  <si>
    <t>Se Aplica</t>
  </si>
  <si>
    <t>Es Efectivo</t>
  </si>
  <si>
    <t>SI</t>
  </si>
  <si>
    <t>* Evitar el riesgo
* Reducir el riesgo
* Compartir o transferir</t>
  </si>
  <si>
    <t>* Reducir el riesgo
* Evitar el riesgo
* Compartir o transferir</t>
  </si>
  <si>
    <t>* Asumir el riesgo
* Reducir el riesgo</t>
  </si>
  <si>
    <t>Lo que podria ocasionar…</t>
  </si>
  <si>
    <t>Puede suceder …</t>
  </si>
  <si>
    <t>MODERADO</t>
  </si>
  <si>
    <t>INTERNO</t>
  </si>
  <si>
    <t>EXTERNO</t>
  </si>
  <si>
    <t>Moderado</t>
  </si>
  <si>
    <t>Impacto</t>
  </si>
  <si>
    <t>Probabilidad</t>
  </si>
  <si>
    <t>BAJO</t>
  </si>
  <si>
    <t>ALTO</t>
  </si>
  <si>
    <t>EXTREMO</t>
  </si>
  <si>
    <t>NO</t>
  </si>
  <si>
    <t xml:space="preserve">Evaluacion </t>
  </si>
  <si>
    <t>Disminuye Impacto o Probabilidad</t>
  </si>
  <si>
    <t>Bajo</t>
  </si>
  <si>
    <t>* Asumir el riesgo</t>
  </si>
  <si>
    <t>Alto</t>
  </si>
  <si>
    <t>Extremo</t>
  </si>
  <si>
    <t>Impacto y Probabilidad</t>
  </si>
  <si>
    <t>1. PROCESO</t>
  </si>
  <si>
    <t>2. OBJETIVO DEL PROCESO</t>
  </si>
  <si>
    <t>3. CLASIFICACIÓN DEL RIESGO</t>
  </si>
  <si>
    <t>4. CAUSAS</t>
  </si>
  <si>
    <t>6. CONSECUENCIA</t>
  </si>
  <si>
    <t>7. IMPACTO</t>
  </si>
  <si>
    <t>8. PROBABILIDAD</t>
  </si>
  <si>
    <t>9. EVALUACIÓN RIESGO</t>
  </si>
  <si>
    <t>11. VALORACIÓN RIESGO</t>
  </si>
  <si>
    <t>12. OPCIONES MANEJO</t>
  </si>
  <si>
    <t>13. ACCIONES</t>
  </si>
  <si>
    <t>14. RESPONSABLES</t>
  </si>
  <si>
    <t>15. CRONOGRAMA</t>
  </si>
  <si>
    <t>16. INDICADORES</t>
  </si>
  <si>
    <t>INSIGNIFICANTE (1)</t>
  </si>
  <si>
    <t>MENOR (2)</t>
  </si>
  <si>
    <t>MODERADO (3)</t>
  </si>
  <si>
    <t>MAYOR (4)</t>
  </si>
  <si>
    <t>CATASTROFICO (5)</t>
  </si>
  <si>
    <t>RARO (1)</t>
  </si>
  <si>
    <t>IMPROBABLE (2)</t>
  </si>
  <si>
    <t>PROBABLE (4)</t>
  </si>
  <si>
    <t>CASI CERTEZA (5)</t>
  </si>
  <si>
    <t xml:space="preserve">a) RIESGO </t>
  </si>
  <si>
    <t>b) CONTROLES EXISTENTES</t>
  </si>
  <si>
    <t>c) TIPO</t>
  </si>
  <si>
    <t>d) VALORACIÓN</t>
  </si>
  <si>
    <t>12. OPCIONES DE MANEJO</t>
  </si>
  <si>
    <t>10. CONTROLES EXISTENTES</t>
  </si>
  <si>
    <t>INSIGNIFICANTE</t>
  </si>
  <si>
    <t>MENOR</t>
  </si>
  <si>
    <t>MAYOR</t>
  </si>
  <si>
    <t>CASTASTRÓFICO</t>
  </si>
  <si>
    <t>FACTOR DE RIESGO
(Contexto)</t>
  </si>
  <si>
    <t>Debido a..</t>
  </si>
  <si>
    <t>CONTEXTO ESTRATÉGICO</t>
  </si>
  <si>
    <t>El Contexto Estratégico es la base para la identificación de los riesgos en los procesos y actividades, el análisis se realiza a partir del conocimiento de situaciones del entorno de la entidad tales como: lo social, económico, cultural, de orden público, político, legales y cambios tecnológicos, entre otros; se alimenta también con el análisis de la situación actual de la entidad, basado en los resultados de los Componentes de Ambiente de Control, Estructura Organizacional, el Modelo de Operación, el cumplimiento de los Planes y Programas,  los sistemas de información, los procesos y procedimientos y los recursos económicos, entre otros.</t>
  </si>
  <si>
    <t>Analice el contexto estratégico y establezca para el proceso seleccionado los factores internos y externos que puedan generar eventos que afecten el cumplimiento de su Misión o mandato legal</t>
  </si>
  <si>
    <t>Diligencie el siguiente formato:</t>
  </si>
  <si>
    <t>PROCESO:</t>
  </si>
  <si>
    <t>OBJETIVO DEL PROCESO:</t>
  </si>
  <si>
    <t>F.  INTERNOS</t>
  </si>
  <si>
    <t>DEB.</t>
  </si>
  <si>
    <t>AMPLIACIÓN / CAUSA ?</t>
  </si>
  <si>
    <t>F.  EXTERNOS</t>
  </si>
  <si>
    <t>AME.</t>
  </si>
  <si>
    <t xml:space="preserve">CAUSAS  </t>
  </si>
  <si>
    <r>
      <t xml:space="preserve">1 </t>
    </r>
    <r>
      <rPr>
        <b/>
        <sz val="8"/>
        <color indexed="8"/>
        <rFont val="Arial"/>
        <family val="2"/>
      </rPr>
      <t>Fi</t>
    </r>
  </si>
  <si>
    <r>
      <t xml:space="preserve">2 </t>
    </r>
    <r>
      <rPr>
        <b/>
        <sz val="8"/>
        <color indexed="8"/>
        <rFont val="Arial"/>
        <family val="2"/>
      </rPr>
      <t>Fi</t>
    </r>
  </si>
  <si>
    <r>
      <t xml:space="preserve">3 </t>
    </r>
    <r>
      <rPr>
        <b/>
        <sz val="8"/>
        <color indexed="8"/>
        <rFont val="Arial"/>
        <family val="2"/>
      </rPr>
      <t>Fi</t>
    </r>
  </si>
  <si>
    <r>
      <t xml:space="preserve">4 </t>
    </r>
    <r>
      <rPr>
        <b/>
        <sz val="8"/>
        <color indexed="8"/>
        <rFont val="Arial"/>
        <family val="2"/>
      </rPr>
      <t>Fi</t>
    </r>
  </si>
  <si>
    <r>
      <t xml:space="preserve">5 </t>
    </r>
    <r>
      <rPr>
        <b/>
        <sz val="8"/>
        <color indexed="8"/>
        <rFont val="Arial"/>
        <family val="2"/>
      </rPr>
      <t>Fi</t>
    </r>
  </si>
  <si>
    <r>
      <t xml:space="preserve">6 </t>
    </r>
    <r>
      <rPr>
        <b/>
        <sz val="8"/>
        <color indexed="8"/>
        <rFont val="Arial"/>
        <family val="2"/>
      </rPr>
      <t>Fi</t>
    </r>
  </si>
  <si>
    <r>
      <t xml:space="preserve">7 </t>
    </r>
    <r>
      <rPr>
        <b/>
        <sz val="8"/>
        <color indexed="8"/>
        <rFont val="Arial"/>
        <family val="2"/>
      </rPr>
      <t>Fi</t>
    </r>
  </si>
  <si>
    <r>
      <t xml:space="preserve">1 </t>
    </r>
    <r>
      <rPr>
        <b/>
        <sz val="8"/>
        <color indexed="8"/>
        <rFont val="Arial"/>
        <family val="2"/>
      </rPr>
      <t>Fe</t>
    </r>
  </si>
  <si>
    <r>
      <t xml:space="preserve">2 </t>
    </r>
    <r>
      <rPr>
        <b/>
        <sz val="8"/>
        <color indexed="8"/>
        <rFont val="Arial"/>
        <family val="2"/>
      </rPr>
      <t>Fe</t>
    </r>
  </si>
  <si>
    <r>
      <t xml:space="preserve">3 </t>
    </r>
    <r>
      <rPr>
        <b/>
        <sz val="8"/>
        <color indexed="8"/>
        <rFont val="Arial"/>
        <family val="2"/>
      </rPr>
      <t>Fe</t>
    </r>
  </si>
  <si>
    <t>Derechos reservados, ASS-DAFP.</t>
  </si>
  <si>
    <t>Riesgo Estratégico</t>
  </si>
  <si>
    <t>Riesgo Financiero</t>
  </si>
  <si>
    <t>Riesgo Operativo</t>
  </si>
  <si>
    <t>Riesgo de Cumplimiento</t>
  </si>
  <si>
    <t>Aspectos legales</t>
  </si>
  <si>
    <t>Aspectos tecnológicos</t>
  </si>
  <si>
    <t>Reformas administrativas</t>
  </si>
  <si>
    <t>Cambios en las expectativas o necesidades de los clientes</t>
  </si>
  <si>
    <t>Catastrofes naturales</t>
  </si>
  <si>
    <t>Controles existentes, procesos y procedimientos</t>
  </si>
  <si>
    <t>Sistemas de comunicación e información</t>
  </si>
  <si>
    <t>Estructura organizacional</t>
  </si>
  <si>
    <t>Talento humano</t>
  </si>
  <si>
    <t>Estilo de dirección</t>
  </si>
  <si>
    <t>Cambios en la dirección de la entidad</t>
  </si>
  <si>
    <t>Recursos financieros</t>
  </si>
  <si>
    <t>Procesos y procedimientos</t>
  </si>
  <si>
    <t>x</t>
  </si>
  <si>
    <t>Reducción o eliminación del presupuesto</t>
  </si>
  <si>
    <t xml:space="preserve">No se tiene en cuenta el plan de desarrollo nacional ni la planeación del sector en la definición de la planeación institucional de rtvc </t>
  </si>
  <si>
    <t>Falta de una cultura de planeación estratégica por parte de la alta dirección y/o de los funcionarios de la entidad</t>
  </si>
  <si>
    <t>Apatia o falta de interes por proponer o participar en las actividades de mejoramiento de rtvc</t>
  </si>
  <si>
    <t>Cultura de Resistencia al cambio</t>
  </si>
  <si>
    <t>Actitud pasiva frente asumir nuevos retos, adaptarse a los cambios</t>
  </si>
  <si>
    <t>No se hace seguimiento al cumplimiento de las funciones de los cargos.</t>
  </si>
  <si>
    <t>Falta de compromiso e interés al apropiarse de la normatividad interna.</t>
  </si>
  <si>
    <t>No comunicar frecuentemente la existencia y la importancia de cumplir con la normatividad interna.</t>
  </si>
  <si>
    <t>No se tiene definido y comunicados los niveles de responsabilidad y autoridad de los cargos.</t>
  </si>
  <si>
    <t>Desconocimiento de la normatividad.</t>
  </si>
  <si>
    <t>Mal proceso planificador</t>
  </si>
  <si>
    <t>Falta de seguimiento al cumplimiento de la planeación</t>
  </si>
  <si>
    <t>MEJORAMIENTO CONTINUO</t>
  </si>
  <si>
    <r>
      <rPr>
        <b/>
        <sz val="16"/>
        <color indexed="8"/>
        <rFont val="Arial Narrow"/>
        <family val="2"/>
      </rPr>
      <t>Fecha de emisión:</t>
    </r>
    <r>
      <rPr>
        <sz val="16"/>
        <color indexed="8"/>
        <rFont val="Arial Narrow"/>
        <family val="2"/>
      </rPr>
      <t xml:space="preserve"> 09/07/2013</t>
    </r>
  </si>
  <si>
    <t>5. EVENTO (RIESGO) Y DESCRIPCIÓN</t>
  </si>
  <si>
    <t>Utilización indebida de los recursos públicos</t>
  </si>
  <si>
    <t>1.  Afectación en la imagen institucional y credibilidad de la entidad, por cuanto lesiona la transparencia y probidad de la entidad y del Estado.
2.  Detrimento patrimonial.
3.  Posibles efectos disciplinarios, fiscales y penales.</t>
  </si>
  <si>
    <t xml:space="preserve">
1. Falta de observancia al principio de probidad y transparencia en la función pública.
2. Falta de ética y honestidad
3.  Desconocimiento de normatividad aplicable en el uso de los recursos
4.  Desconomiento en los procedimientos que establecen como debe ser el manejo de los recursos públicos</t>
  </si>
  <si>
    <t>RIESGOS</t>
  </si>
  <si>
    <t>ACCIONES</t>
  </si>
  <si>
    <t xml:space="preserve">Se construyó la propuesta de planeación estratégica, pero esta pendiente de aprobación por parte de la alta dirección.  </t>
  </si>
  <si>
    <t xml:space="preserve">Se realizó el seguimiento al cumplimiento del plan de acción de la entidad para el primer trimestre del año y en la actualidad se esta consolidando la información de medición para el segundo trimestre </t>
  </si>
  <si>
    <t>Formular una política de reporte y publicación de seguimiento a cumplimiento de indicadores de la planeación estratégica de la entidad</t>
  </si>
  <si>
    <t>Se realizará a septiembre de 2013</t>
  </si>
  <si>
    <t>Coordinar junto con los procesos responsables, políticas institucionales para el control y seguridad de la información.</t>
  </si>
  <si>
    <t>Dar aplicación a la reestructuración definida para la entidad, la cual define cargos, responsabilidades, y niveles de autoridad dentro de la propuesta.</t>
  </si>
  <si>
    <t>Creación del riesgo</t>
  </si>
  <si>
    <t>Gestionar aprobación de la planeación estratégica</t>
  </si>
  <si>
    <t>Cumplido</t>
  </si>
  <si>
    <t>FECHA DE EJECUCIÓN</t>
  </si>
  <si>
    <t>Coordinar y desarrollar capacitaciones preventivas con el proceso de control Disciplinario sobre el riesgo sobre malos manejos de recursos públicos.</t>
  </si>
  <si>
    <t>Se elaboró el plan de comunicaciones y se incluyó como una de las actividades la socialización de resultados y políticas institucionales.</t>
  </si>
  <si>
    <t>Realizar política de reporte de informes a Gerencia y periodicidad en las que se deben llevar a cabo las mismas.</t>
  </si>
  <si>
    <t>SEGUIMIENTO 09/07/13</t>
  </si>
  <si>
    <t>ACCIONES REALIZADAS</t>
  </si>
  <si>
    <t>ACCIONES POR REALIZAR</t>
  </si>
  <si>
    <t>SEGUIMIENTO 20/08/2013</t>
  </si>
  <si>
    <t>SEGUIMIENTO MAPA DE RIESGOS PROYECCION ESTRATEGICA</t>
  </si>
  <si>
    <r>
      <rPr>
        <b/>
        <sz val="16"/>
        <color indexed="8"/>
        <rFont val="Arial Narrow"/>
        <family val="2"/>
      </rPr>
      <t xml:space="preserve">Código: </t>
    </r>
    <r>
      <rPr>
        <sz val="16"/>
        <color indexed="8"/>
        <rFont val="Arial Narrow"/>
        <family val="2"/>
      </rPr>
      <t xml:space="preserve">  </t>
    </r>
  </si>
  <si>
    <t>DE-MC-FT-20</t>
  </si>
  <si>
    <r>
      <rPr>
        <b/>
        <sz val="16"/>
        <color indexed="8"/>
        <rFont val="Arial Narrow"/>
        <family val="2"/>
      </rPr>
      <t>Versión:</t>
    </r>
    <r>
      <rPr>
        <sz val="16"/>
        <color indexed="8"/>
        <rFont val="Arial Narrow"/>
        <family val="2"/>
      </rPr>
      <t xml:space="preserve"> </t>
    </r>
  </si>
  <si>
    <t>SEGUIMIENTO 15/12/2013</t>
  </si>
  <si>
    <t>No existe uniformidad en la imagen institucional de rtvc</t>
  </si>
  <si>
    <t>Falta de posicionamiento de las marcas del Sistema de Medios Públicos Señal Colombia en la mente de los colombianos</t>
  </si>
  <si>
    <t>No hay posicionamiento de la  entidad, no hay reconocimiento de la labor que cumple rtvc como el operador de la tv y radio publica en el País.</t>
  </si>
  <si>
    <t>Que no existan canales de comunicación efectivos en rtvc</t>
  </si>
  <si>
    <t>La información que se genera en la entidad no se de a conocer a todos los interesados o se de a conocer de manera distorsionada</t>
  </si>
  <si>
    <t>Desinformación, toma de decisiones equivocadas, que no se tomen decisiones oportunas</t>
  </si>
  <si>
    <t>Falta de un sistema de monitoreo de noticias</t>
  </si>
  <si>
    <t>Desconocimiento de la información que circula en los medios de comunicación sobre Sistema de Medios Públicos Señal Colombia y sus marcas.</t>
  </si>
  <si>
    <t>Mala imagen de la entidad y no tomar medidas correctivas a tiempo, riesgo de decisiones del Gobierno que afecten la continuidad de la entidad o de sus responsables.</t>
  </si>
  <si>
    <t>Falta de dotación al equipo de comunicaciones en cuanto a instrumentos y equipos de trabajo</t>
  </si>
  <si>
    <t>No se cuente con material audiovisual a tiempo</t>
  </si>
  <si>
    <t>No existiria un mecanismo de comunicación efectiva</t>
  </si>
  <si>
    <t>1.  Falta de compromiso y reconocimiento de las diferentes áreas frente al proceso de comunicaciones.
2.  Falta de posicionamiento de la Oficina de Divulgación y prensa como encargada de las comunicaciones de la entidad,
3. La alta dirección no le da la suficiente importancia a la gestión del proceso de comunicaciones a través de la Oficina de Divulgación y prensa.</t>
  </si>
  <si>
    <t>Desarticulación de las comunicaciones internas y externas de la entidad</t>
  </si>
  <si>
    <t xml:space="preserve">Desconocimiento entre las diferentes diferentes dependencias de los productos y servicios ofrecidos </t>
  </si>
  <si>
    <t>Riesgto de corrupción</t>
  </si>
  <si>
    <t>1.  Inadecuado sistema de archivo de los documentos que contienen la información institucional.
No aplicación de tablas de retención documental
2.  Intereses creados para favorecer a un tercero
3.  Desorden en el manejo de la documentación 
4.  Inseguridad en las instalaciones
5. Deficientes niveles de seguridad para el acceso a los sistemas de información que actualmente soportan la información de la entidad, que pueden generar acceso a información confidencial o de valor histórico para la entidad.
6. Violación del código de ética institucional.
7. No contar con procedimientos claros y/o estandarizados frente a la protección de la información confidencial, el almacenamiento y la transmisión electrónica de los resultados y los derechos de propiedad de los clientes.
8. Inobservancia de los procedimientos, directrices y puntos de control establecidos para ejecutar las actividades.</t>
  </si>
  <si>
    <t>Sustracción, concentración y manipulación de la información institucional.</t>
  </si>
  <si>
    <t>1.  Desgaste Administrativo.
2.  Afectación en la imagen institucional y credibilidad de la entidad, por cuanto lesiona la transparencia y probidad de la entidad y del Estado.
3.  Pérdida de trazabilidad de la información</t>
  </si>
  <si>
    <t>Uniformidad de lenguaje, periodicidad en envío de información sobre rtvc</t>
  </si>
  <si>
    <t>0</t>
  </si>
  <si>
    <t>Seguimiento mensual a medios</t>
  </si>
  <si>
    <t>Creación de consejo de redacción (grupo) en la entidad</t>
  </si>
  <si>
    <t>Difusión del estatuto anticorrupción
Inducción a nuevos funcionarios en normatividad y políticas de asuntos disciplinarios</t>
  </si>
  <si>
    <t xml:space="preserve">Actividades de socialización </t>
  </si>
  <si>
    <t>Porcentaje de cumplimiento</t>
  </si>
  <si>
    <t>Informes mensuales de monitores</t>
  </si>
  <si>
    <t>Procedimiento implementado</t>
  </si>
  <si>
    <t xml:space="preserve">Fortalecer la Oficina de Divulgación y Prensa con la contratación de un mayor número de profesionales
Gestionar la conformación del comité de comunicaciones </t>
  </si>
  <si>
    <t>Gerencia 
Profesional de Oficina de Divulgación y Prensa</t>
  </si>
  <si>
    <t>31/12/2013
30/07/2013</t>
  </si>
  <si>
    <t>No de personas contratadas para la oficina de divulgación y prensa
Comité conformado</t>
  </si>
  <si>
    <t>Incluir en las tablas de retención de Gerencia, los archivos relacionados con boletines internos</t>
  </si>
  <si>
    <t>Profesional de Oficina de Divulgación y Prensa</t>
  </si>
  <si>
    <t>Ajuste de tabla de retención documental de la gerencia</t>
  </si>
  <si>
    <t xml:space="preserve">Divulgar a nivel interno políticas que suministre la Oficina de de control Interno disciplinario </t>
  </si>
  <si>
    <t>Correos de divulgación</t>
  </si>
  <si>
    <t>Dar lineamientos frente a herramientas de comunicación de la entidad. (Polìtica de comunicaciones, el Plan de comunicaciones, El manual de comunicaciones y el manual de sitios web).
Administración de la red social del sistema de medios públicos Señal Colombia.
Administración de noticias en página web de la entidad.</t>
  </si>
  <si>
    <t>31/12/2013
31/12/2013
31/12/2013</t>
  </si>
  <si>
    <t>Desarrollo de cápsulas informativas ^Que buena señal^</t>
  </si>
  <si>
    <t>Contratación de empresa de monitoreo de medios. (Contrato)
Publicación en Que buena Señal de notas positivas que mencionen los medios de comunicación.</t>
  </si>
  <si>
    <t>05/09/2013
05/09/2013</t>
  </si>
  <si>
    <t>Realizar requerimiento para contar con material audiovisual de manera oportuna</t>
  </si>
  <si>
    <t>VALORACION DE CONTROLES COMUNICACIONES</t>
  </si>
  <si>
    <t>COMUNICACIONES</t>
  </si>
  <si>
    <t>Consolidar una estrategia de comunicaciones, con el fin de divulgar todas y cada una de las actividades y servicios de RTVC, buscando posicionar la marca de RTVC y el de las distintas áreas misionales tanto a nivel interno como externo.</t>
  </si>
  <si>
    <t xml:space="preserve">           MATRIZ MAPA DE RIESGOS COMUNICACIONES   </t>
  </si>
  <si>
    <t xml:space="preserve">                      RADIO TELEVISIÓN NACIONAL DE COLOMBIA - RTVC                                                                                                                       </t>
  </si>
  <si>
    <r>
      <rPr>
        <b/>
        <sz val="16"/>
        <color indexed="8"/>
        <rFont val="Arial"/>
        <family val="2"/>
      </rPr>
      <t>Versión:</t>
    </r>
    <r>
      <rPr>
        <sz val="16"/>
        <color indexed="8"/>
        <rFont val="Arial"/>
        <family val="2"/>
      </rPr>
      <t xml:space="preserve"> V.3</t>
    </r>
  </si>
  <si>
    <r>
      <rPr>
        <b/>
        <sz val="16"/>
        <color indexed="8"/>
        <rFont val="Arial"/>
        <family val="2"/>
      </rPr>
      <t xml:space="preserve">Código: </t>
    </r>
    <r>
      <rPr>
        <sz val="16"/>
        <color indexed="8"/>
        <rFont val="Arial"/>
        <family val="2"/>
      </rPr>
      <t xml:space="preserve">  DE-CO-MR-01</t>
    </r>
  </si>
  <si>
    <t xml:space="preserve"> RADIO TELEVISIÓN NACIONAL DE COLOMBIA - RTVC     </t>
  </si>
  <si>
    <r>
      <rPr>
        <b/>
        <sz val="16"/>
        <color indexed="8"/>
        <rFont val="Arial Narrow"/>
        <family val="2"/>
      </rPr>
      <t xml:space="preserve">Código: </t>
    </r>
    <r>
      <rPr>
        <sz val="16"/>
        <color indexed="8"/>
        <rFont val="Arial Narrow"/>
        <family val="2"/>
      </rPr>
      <t xml:space="preserve">  DE-CO-MR-02</t>
    </r>
  </si>
  <si>
    <t xml:space="preserve">  COMUNICACIÓN</t>
  </si>
  <si>
    <r>
      <rPr>
        <b/>
        <sz val="16"/>
        <color indexed="8"/>
        <rFont val="Arial"/>
        <family val="2"/>
      </rPr>
      <t>Fecha:</t>
    </r>
    <r>
      <rPr>
        <sz val="16"/>
        <color indexed="8"/>
        <rFont val="Arial"/>
        <family val="2"/>
      </rPr>
      <t xml:space="preserve"> 13/11/2013</t>
    </r>
  </si>
  <si>
    <r>
      <rPr>
        <b/>
        <sz val="16"/>
        <color indexed="8"/>
        <rFont val="Arial Narrow"/>
        <family val="2"/>
      </rPr>
      <t>Versión:</t>
    </r>
    <r>
      <rPr>
        <sz val="16"/>
        <color indexed="8"/>
        <rFont val="Arial Narrow"/>
        <family val="2"/>
      </rPr>
      <t xml:space="preserve"> V.3</t>
    </r>
  </si>
  <si>
    <r>
      <t xml:space="preserve">Fecha: </t>
    </r>
    <r>
      <rPr>
        <sz val="16"/>
        <color indexed="8"/>
        <rFont val="Arial Narrow"/>
        <family val="2"/>
      </rPr>
      <t>19/11/2013</t>
    </r>
  </si>
</sst>
</file>

<file path=xl/styles.xml><?xml version="1.0" encoding="utf-8"?>
<styleSheet xmlns="http://schemas.openxmlformats.org/spreadsheetml/2006/main">
  <fonts count="55">
    <font>
      <sz val="10"/>
      <name val="Arial"/>
    </font>
    <font>
      <b/>
      <sz val="14"/>
      <name val="Arial"/>
      <family val="2"/>
    </font>
    <font>
      <i/>
      <sz val="14"/>
      <name val="Arial"/>
      <family val="2"/>
    </font>
    <font>
      <b/>
      <sz val="12"/>
      <name val="Arial"/>
      <family val="2"/>
    </font>
    <font>
      <sz val="12"/>
      <name val="Arial"/>
      <family val="2"/>
    </font>
    <font>
      <b/>
      <sz val="10"/>
      <color indexed="81"/>
      <name val="Tahoma"/>
      <family val="2"/>
    </font>
    <font>
      <sz val="10"/>
      <color indexed="81"/>
      <name val="Tahoma"/>
      <family val="2"/>
    </font>
    <font>
      <sz val="14"/>
      <name val="Arial"/>
      <family val="2"/>
    </font>
    <font>
      <sz val="10"/>
      <name val="Arial"/>
      <family val="2"/>
    </font>
    <font>
      <sz val="10"/>
      <name val="Arial"/>
      <family val="2"/>
    </font>
    <font>
      <b/>
      <sz val="10"/>
      <name val="Arial"/>
      <family val="2"/>
    </font>
    <font>
      <sz val="8"/>
      <name val="Arial"/>
      <family val="2"/>
    </font>
    <font>
      <b/>
      <i/>
      <sz val="12"/>
      <name val="Arial"/>
      <family val="2"/>
    </font>
    <font>
      <b/>
      <i/>
      <sz val="10"/>
      <name val="Arial"/>
      <family val="2"/>
    </font>
    <font>
      <sz val="9"/>
      <color indexed="81"/>
      <name val="Tahoma"/>
      <family val="2"/>
    </font>
    <font>
      <b/>
      <sz val="9"/>
      <color indexed="81"/>
      <name val="Tahoma"/>
      <family val="2"/>
    </font>
    <font>
      <sz val="8"/>
      <name val="Arial"/>
      <family val="2"/>
    </font>
    <font>
      <sz val="10"/>
      <color indexed="8"/>
      <name val="Arial"/>
      <family val="2"/>
    </font>
    <font>
      <b/>
      <u/>
      <sz val="13"/>
      <name val="Arial"/>
      <family val="2"/>
    </font>
    <font>
      <b/>
      <sz val="13"/>
      <name val="Arial"/>
      <family val="2"/>
    </font>
    <font>
      <sz val="11"/>
      <name val="Arial"/>
      <family val="2"/>
    </font>
    <font>
      <b/>
      <sz val="11"/>
      <color indexed="8"/>
      <name val="Arial"/>
      <family val="2"/>
    </font>
    <font>
      <b/>
      <sz val="12"/>
      <color indexed="12"/>
      <name val="Arial"/>
      <family val="2"/>
    </font>
    <font>
      <sz val="11"/>
      <color indexed="8"/>
      <name val="Arial"/>
      <family val="2"/>
    </font>
    <font>
      <b/>
      <sz val="9"/>
      <color indexed="8"/>
      <name val="Arial"/>
      <family val="2"/>
    </font>
    <font>
      <b/>
      <sz val="8"/>
      <color indexed="8"/>
      <name val="Arial"/>
      <family val="2"/>
    </font>
    <font>
      <sz val="9"/>
      <color indexed="8"/>
      <name val="Arial"/>
      <family val="2"/>
    </font>
    <font>
      <b/>
      <sz val="8"/>
      <color indexed="10"/>
      <name val="Arial"/>
      <family val="2"/>
    </font>
    <font>
      <sz val="8"/>
      <color indexed="8"/>
      <name val="Arial"/>
      <family val="2"/>
    </font>
    <font>
      <b/>
      <sz val="14"/>
      <color indexed="8"/>
      <name val="Arial"/>
      <family val="2"/>
    </font>
    <font>
      <b/>
      <sz val="12"/>
      <color indexed="8"/>
      <name val="Arial"/>
      <family val="2"/>
    </font>
    <font>
      <sz val="10"/>
      <color indexed="10"/>
      <name val="Arial"/>
      <family val="2"/>
    </font>
    <font>
      <sz val="6"/>
      <name val="Arial"/>
      <family val="2"/>
    </font>
    <font>
      <b/>
      <sz val="8"/>
      <color indexed="81"/>
      <name val="Tahoma"/>
      <family val="2"/>
    </font>
    <font>
      <sz val="7"/>
      <color indexed="81"/>
      <name val="Tahoma"/>
      <family val="2"/>
    </font>
    <font>
      <sz val="8"/>
      <color indexed="81"/>
      <name val="Tahoma"/>
      <family val="2"/>
    </font>
    <font>
      <sz val="9"/>
      <name val="Arial Narrow"/>
      <family val="2"/>
    </font>
    <font>
      <sz val="9"/>
      <color indexed="8"/>
      <name val="Arial"/>
      <family val="2"/>
    </font>
    <font>
      <b/>
      <sz val="9"/>
      <color indexed="10"/>
      <name val="Arial"/>
      <family val="2"/>
    </font>
    <font>
      <sz val="9"/>
      <name val="Arial"/>
      <family val="2"/>
    </font>
    <font>
      <sz val="16"/>
      <color indexed="8"/>
      <name val="Arial Narrow"/>
      <family val="2"/>
    </font>
    <font>
      <b/>
      <sz val="16"/>
      <color indexed="8"/>
      <name val="Arial Narrow"/>
      <family val="2"/>
    </font>
    <font>
      <b/>
      <i/>
      <sz val="14"/>
      <name val="Arial"/>
      <family val="2"/>
    </font>
    <font>
      <b/>
      <sz val="16"/>
      <color theme="1"/>
      <name val="Arial Narrow"/>
      <family val="2"/>
    </font>
    <font>
      <b/>
      <sz val="14"/>
      <color theme="1"/>
      <name val="Arial Narrow"/>
      <family val="2"/>
    </font>
    <font>
      <sz val="16"/>
      <color theme="1"/>
      <name val="Arial Narrow"/>
      <family val="2"/>
    </font>
    <font>
      <sz val="14"/>
      <color theme="1"/>
      <name val="Arial Narrow"/>
      <family val="2"/>
    </font>
    <font>
      <sz val="16"/>
      <name val="Arial"/>
      <family val="2"/>
    </font>
    <font>
      <b/>
      <sz val="16"/>
      <name val="Arial"/>
      <family val="2"/>
    </font>
    <font>
      <sz val="14"/>
      <color theme="1"/>
      <name val="Arial"/>
      <family val="2"/>
    </font>
    <font>
      <b/>
      <sz val="16"/>
      <color theme="1"/>
      <name val="Arial"/>
      <family val="2"/>
    </font>
    <font>
      <sz val="16"/>
      <color indexed="8"/>
      <name val="Arial"/>
      <family val="2"/>
    </font>
    <font>
      <b/>
      <sz val="16"/>
      <color indexed="8"/>
      <name val="Arial"/>
      <family val="2"/>
    </font>
    <font>
      <sz val="16"/>
      <color theme="1"/>
      <name val="Arial"/>
      <family val="2"/>
    </font>
    <font>
      <b/>
      <i/>
      <sz val="16"/>
      <name val="Arial"/>
      <family val="2"/>
    </font>
  </fonts>
  <fills count="12">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17"/>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indexed="50"/>
        <bgColor indexed="64"/>
      </patternFill>
    </fill>
    <fill>
      <patternFill patternType="solid">
        <fgColor indexed="22"/>
        <bgColor indexed="64"/>
      </patternFill>
    </fill>
    <fill>
      <patternFill patternType="solid">
        <fgColor indexed="44"/>
        <bgColor indexed="64"/>
      </patternFill>
    </fill>
    <fill>
      <patternFill patternType="solid">
        <fgColor theme="0"/>
        <bgColor indexed="64"/>
      </patternFill>
    </fill>
  </fills>
  <borders count="62">
    <border>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348">
    <xf numFmtId="0" fontId="0" fillId="0" borderId="0" xfId="0"/>
    <xf numFmtId="0" fontId="0" fillId="0" borderId="0" xfId="0" applyProtection="1">
      <protection locked="0"/>
    </xf>
    <xf numFmtId="0" fontId="0" fillId="2" borderId="0" xfId="0" applyFill="1" applyProtection="1">
      <protection locked="0"/>
    </xf>
    <xf numFmtId="0" fontId="0" fillId="0" borderId="0" xfId="0"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9" fillId="0" borderId="0" xfId="0" applyFont="1" applyBorder="1" applyAlignment="1" applyProtection="1">
      <protection locked="0"/>
    </xf>
    <xf numFmtId="0" fontId="7" fillId="0" borderId="0" xfId="0" applyFont="1" applyAlignment="1" applyProtection="1">
      <alignment horizontal="center" vertical="center"/>
      <protection locked="0"/>
    </xf>
    <xf numFmtId="0" fontId="7" fillId="0" borderId="0" xfId="0" applyFont="1" applyAlignment="1" applyProtection="1">
      <alignment vertical="center" wrapText="1"/>
      <protection locked="0"/>
    </xf>
    <xf numFmtId="0" fontId="9" fillId="0" borderId="0" xfId="0" applyFont="1" applyAlignment="1" applyProtection="1">
      <protection locked="0"/>
    </xf>
    <xf numFmtId="0" fontId="0" fillId="0" borderId="0" xfId="0" applyAlignment="1" applyProtection="1">
      <alignment horizontal="center"/>
      <protection locked="0"/>
    </xf>
    <xf numFmtId="0" fontId="0" fillId="0" borderId="1" xfId="0" applyBorder="1" applyProtection="1">
      <protection locked="0"/>
    </xf>
    <xf numFmtId="0" fontId="7" fillId="0" borderId="0" xfId="0" applyFont="1" applyBorder="1" applyAlignment="1" applyProtection="1">
      <alignment horizontal="center" vertical="center"/>
      <protection locked="0"/>
    </xf>
    <xf numFmtId="0" fontId="0" fillId="0" borderId="2" xfId="0" applyBorder="1" applyProtection="1">
      <protection locked="0"/>
    </xf>
    <xf numFmtId="0" fontId="9" fillId="0" borderId="0" xfId="0" applyFont="1" applyAlignment="1" applyProtection="1">
      <alignment horizontal="center"/>
    </xf>
    <xf numFmtId="0" fontId="0" fillId="0" borderId="0" xfId="0" applyProtection="1"/>
    <xf numFmtId="0" fontId="0" fillId="0" borderId="0" xfId="0" applyAlignment="1" applyProtection="1">
      <alignment horizontal="center" vertical="center"/>
    </xf>
    <xf numFmtId="0" fontId="10" fillId="0" borderId="3" xfId="0" applyFont="1" applyBorder="1" applyProtection="1"/>
    <xf numFmtId="0" fontId="10" fillId="0" borderId="0" xfId="0" applyFont="1" applyBorder="1" applyProtection="1"/>
    <xf numFmtId="0" fontId="10" fillId="0" borderId="4" xfId="0" applyFont="1" applyFill="1" applyBorder="1" applyAlignment="1" applyProtection="1">
      <alignment horizontal="center"/>
    </xf>
    <xf numFmtId="0" fontId="10" fillId="0" borderId="5" xfId="0" applyFont="1" applyBorder="1" applyAlignment="1" applyProtection="1">
      <alignment horizontal="center"/>
    </xf>
    <xf numFmtId="0" fontId="10" fillId="0" borderId="6" xfId="0" applyFont="1" applyBorder="1" applyAlignment="1" applyProtection="1">
      <alignment horizontal="center"/>
    </xf>
    <xf numFmtId="0" fontId="10" fillId="0" borderId="7" xfId="0" applyFont="1" applyBorder="1" applyAlignment="1" applyProtection="1">
      <alignment horizontal="center"/>
    </xf>
    <xf numFmtId="0" fontId="0" fillId="0" borderId="0" xfId="0" applyBorder="1" applyProtection="1"/>
    <xf numFmtId="0" fontId="0" fillId="3"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2" xfId="0" applyBorder="1" applyAlignment="1" applyProtection="1">
      <alignment horizontal="center" vertical="center"/>
    </xf>
    <xf numFmtId="0" fontId="10" fillId="0" borderId="8"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0" fillId="4" borderId="0" xfId="0" applyFill="1" applyBorder="1" applyAlignment="1" applyProtection="1">
      <alignment horizontal="center" vertical="center"/>
    </xf>
    <xf numFmtId="0" fontId="0" fillId="5" borderId="0" xfId="0" applyFill="1" applyBorder="1" applyAlignment="1" applyProtection="1">
      <alignment horizontal="center" vertical="center"/>
    </xf>
    <xf numFmtId="0" fontId="0" fillId="6" borderId="0" xfId="0" applyFill="1" applyBorder="1" applyAlignment="1" applyProtection="1">
      <alignment horizontal="center" vertical="center"/>
    </xf>
    <xf numFmtId="0" fontId="0" fillId="6" borderId="2" xfId="0" applyFill="1" applyBorder="1" applyAlignment="1" applyProtection="1">
      <alignment horizontal="center" vertical="center"/>
    </xf>
    <xf numFmtId="0" fontId="10" fillId="0" borderId="8" xfId="0" applyFont="1" applyBorder="1" applyAlignment="1" applyProtection="1">
      <alignment horizontal="center" vertical="center"/>
    </xf>
    <xf numFmtId="0" fontId="0" fillId="0" borderId="0" xfId="0" applyBorder="1" applyAlignment="1" applyProtection="1">
      <alignment vertical="center"/>
    </xf>
    <xf numFmtId="0" fontId="0" fillId="7" borderId="2" xfId="0" applyFill="1" applyBorder="1" applyAlignment="1" applyProtection="1">
      <alignment horizontal="center" vertical="center"/>
    </xf>
    <xf numFmtId="0" fontId="0" fillId="7" borderId="0" xfId="0" applyFill="1" applyBorder="1" applyAlignment="1" applyProtection="1">
      <alignment horizontal="center" vertical="center"/>
    </xf>
    <xf numFmtId="0" fontId="10" fillId="0" borderId="9" xfId="0" applyFont="1" applyBorder="1" applyAlignment="1" applyProtection="1">
      <alignment horizontal="center" vertical="center"/>
    </xf>
    <xf numFmtId="0" fontId="0" fillId="0" borderId="10" xfId="0" applyBorder="1" applyAlignment="1" applyProtection="1">
      <alignment vertical="center"/>
    </xf>
    <xf numFmtId="0" fontId="0" fillId="6" borderId="10" xfId="0" applyFill="1" applyBorder="1" applyAlignment="1" applyProtection="1">
      <alignment horizontal="center" vertical="center"/>
    </xf>
    <xf numFmtId="0" fontId="0" fillId="7" borderId="10" xfId="0" applyFill="1" applyBorder="1" applyAlignment="1" applyProtection="1">
      <alignment horizontal="center" vertical="center"/>
    </xf>
    <xf numFmtId="0" fontId="0" fillId="7" borderId="11" xfId="0" applyFill="1" applyBorder="1" applyAlignment="1" applyProtection="1">
      <alignment horizontal="center" vertical="center"/>
    </xf>
    <xf numFmtId="0" fontId="0" fillId="4" borderId="12" xfId="0" applyFill="1" applyBorder="1" applyAlignment="1" applyProtection="1">
      <alignment horizontal="center" vertical="center" wrapText="1"/>
    </xf>
    <xf numFmtId="0" fontId="0" fillId="0" borderId="13" xfId="0" applyBorder="1" applyAlignment="1" applyProtection="1">
      <alignment wrapText="1"/>
    </xf>
    <xf numFmtId="0" fontId="10" fillId="0" borderId="14" xfId="0" applyFont="1" applyFill="1" applyBorder="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wrapText="1"/>
    </xf>
    <xf numFmtId="0" fontId="0" fillId="5" borderId="15" xfId="0" applyFill="1" applyBorder="1" applyAlignment="1" applyProtection="1">
      <alignment horizontal="center" vertical="center" wrapText="1"/>
    </xf>
    <xf numFmtId="0" fontId="0" fillId="0" borderId="16" xfId="0" applyBorder="1" applyAlignment="1" applyProtection="1">
      <alignment wrapText="1"/>
    </xf>
    <xf numFmtId="0" fontId="10" fillId="0" borderId="17" xfId="0" applyFont="1" applyBorder="1" applyAlignment="1" applyProtection="1">
      <alignment horizontal="left" vertical="center" wrapText="1"/>
    </xf>
    <xf numFmtId="0" fontId="0" fillId="6" borderId="15" xfId="0" applyFill="1" applyBorder="1" applyAlignment="1" applyProtection="1">
      <alignment horizontal="center" vertical="center" wrapText="1"/>
    </xf>
    <xf numFmtId="0" fontId="0" fillId="7" borderId="4" xfId="0" applyFill="1" applyBorder="1" applyAlignment="1" applyProtection="1">
      <alignment horizontal="center" vertical="center" wrapText="1"/>
    </xf>
    <xf numFmtId="0" fontId="0" fillId="0" borderId="5" xfId="0" applyBorder="1" applyAlignment="1" applyProtection="1">
      <alignment wrapText="1"/>
    </xf>
    <xf numFmtId="0" fontId="10" fillId="0" borderId="18" xfId="0" applyFont="1" applyBorder="1" applyAlignment="1" applyProtection="1">
      <alignment horizontal="left" vertical="center" wrapText="1"/>
    </xf>
    <xf numFmtId="0" fontId="4" fillId="0" borderId="0" xfId="0" applyFont="1" applyProtection="1">
      <protection locked="0"/>
    </xf>
    <xf numFmtId="0" fontId="4" fillId="0" borderId="0" xfId="0" applyFont="1" applyAlignment="1" applyProtection="1">
      <alignment wrapText="1"/>
      <protection locked="0"/>
    </xf>
    <xf numFmtId="0" fontId="3" fillId="0" borderId="0" xfId="0" applyFont="1" applyProtection="1">
      <protection locked="0"/>
    </xf>
    <xf numFmtId="0" fontId="4" fillId="0" borderId="0" xfId="0" applyFont="1" applyAlignment="1" applyProtection="1">
      <alignment textRotation="90"/>
      <protection locked="0"/>
    </xf>
    <xf numFmtId="0" fontId="3" fillId="0" borderId="0" xfId="0" applyFont="1" applyAlignment="1" applyProtection="1">
      <alignment horizontal="center" vertical="center"/>
      <protection locked="0"/>
    </xf>
    <xf numFmtId="49" fontId="4" fillId="0" borderId="0" xfId="0" applyNumberFormat="1" applyFont="1" applyProtection="1">
      <protection locked="0"/>
    </xf>
    <xf numFmtId="0" fontId="4" fillId="0" borderId="0" xfId="0" applyFont="1" applyAlignment="1" applyProtection="1">
      <alignment horizontal="center"/>
      <protection locked="0"/>
    </xf>
    <xf numFmtId="0" fontId="8" fillId="0" borderId="16" xfId="0" applyFont="1" applyBorder="1" applyAlignment="1" applyProtection="1">
      <alignment horizontal="center"/>
      <protection locked="0"/>
    </xf>
    <xf numFmtId="0" fontId="13" fillId="0" borderId="16" xfId="0" applyNumberFormat="1" applyFont="1" applyFill="1" applyBorder="1" applyAlignment="1" applyProtection="1">
      <alignment vertical="center" wrapText="1"/>
    </xf>
    <xf numFmtId="0" fontId="0" fillId="2" borderId="0" xfId="0" applyFill="1"/>
    <xf numFmtId="0" fontId="19" fillId="2" borderId="0" xfId="0" applyFont="1" applyFill="1" applyAlignment="1"/>
    <xf numFmtId="0" fontId="1" fillId="2" borderId="0" xfId="0" applyFont="1" applyFill="1" applyAlignment="1">
      <alignment horizontal="left"/>
    </xf>
    <xf numFmtId="0" fontId="17" fillId="2" borderId="0" xfId="0" applyFont="1" applyFill="1"/>
    <xf numFmtId="0" fontId="21" fillId="2" borderId="0" xfId="0" applyFont="1" applyFill="1"/>
    <xf numFmtId="0" fontId="23" fillId="2" borderId="0" xfId="0" applyFont="1" applyFill="1"/>
    <xf numFmtId="0" fontId="21" fillId="2" borderId="0" xfId="0" applyFont="1" applyFill="1" applyAlignment="1">
      <alignment horizontal="left" vertical="center" wrapText="1"/>
    </xf>
    <xf numFmtId="0" fontId="26" fillId="2" borderId="0" xfId="0" applyFont="1" applyFill="1" applyAlignment="1">
      <alignment horizontal="center"/>
    </xf>
    <xf numFmtId="0" fontId="28" fillId="2" borderId="0" xfId="0" applyFont="1" applyFill="1"/>
    <xf numFmtId="0" fontId="29" fillId="2" borderId="0" xfId="0" applyFont="1" applyFill="1" applyAlignment="1">
      <alignment horizontal="center" vertical="center" wrapText="1"/>
    </xf>
    <xf numFmtId="0" fontId="30" fillId="2" borderId="19" xfId="0" applyFont="1" applyFill="1" applyBorder="1" applyAlignment="1">
      <alignment horizontal="center"/>
    </xf>
    <xf numFmtId="0" fontId="30" fillId="2" borderId="20" xfId="0" applyFont="1" applyFill="1" applyBorder="1" applyAlignment="1">
      <alignment horizontal="center"/>
    </xf>
    <xf numFmtId="0" fontId="30" fillId="2" borderId="21" xfId="0" applyFont="1" applyFill="1" applyBorder="1" applyAlignment="1">
      <alignment horizontal="center"/>
    </xf>
    <xf numFmtId="0" fontId="30" fillId="2" borderId="22" xfId="0" applyFont="1" applyFill="1" applyBorder="1" applyAlignment="1">
      <alignment horizontal="center"/>
    </xf>
    <xf numFmtId="0" fontId="30" fillId="2" borderId="0" xfId="0" applyFont="1" applyFill="1" applyBorder="1" applyAlignment="1">
      <alignment horizontal="center"/>
    </xf>
    <xf numFmtId="0" fontId="26" fillId="2" borderId="0" xfId="0" applyFont="1" applyFill="1" applyBorder="1" applyAlignment="1">
      <alignment horizontal="left" vertical="center" wrapText="1"/>
    </xf>
    <xf numFmtId="0" fontId="31" fillId="2" borderId="0" xfId="0" applyFont="1" applyFill="1"/>
    <xf numFmtId="0" fontId="11" fillId="2" borderId="8" xfId="0" applyFont="1" applyFill="1" applyBorder="1" applyAlignment="1">
      <alignment vertical="center" wrapText="1"/>
    </xf>
    <xf numFmtId="0" fontId="11" fillId="2" borderId="9" xfId="0" applyFont="1" applyFill="1" applyBorder="1" applyAlignment="1">
      <alignment vertical="center" wrapText="1"/>
    </xf>
    <xf numFmtId="0" fontId="20" fillId="2" borderId="0" xfId="0" applyFont="1" applyFill="1" applyBorder="1" applyAlignment="1">
      <alignment vertical="center" wrapText="1"/>
    </xf>
    <xf numFmtId="0" fontId="22" fillId="2" borderId="10" xfId="0" applyFont="1" applyFill="1" applyBorder="1" applyAlignment="1"/>
    <xf numFmtId="0" fontId="20" fillId="2" borderId="0" xfId="0" applyFont="1" applyFill="1" applyAlignment="1">
      <alignment vertical="center" wrapText="1"/>
    </xf>
    <xf numFmtId="0" fontId="27" fillId="2" borderId="23" xfId="0" applyFont="1" applyFill="1" applyBorder="1" applyAlignment="1">
      <alignment horizontal="center"/>
    </xf>
    <xf numFmtId="0" fontId="27" fillId="2" borderId="24" xfId="0" applyFont="1" applyFill="1" applyBorder="1" applyAlignment="1">
      <alignment horizontal="center"/>
    </xf>
    <xf numFmtId="0" fontId="11" fillId="2" borderId="20" xfId="0" applyFont="1" applyFill="1" applyBorder="1" applyAlignment="1">
      <alignment vertical="center" wrapText="1"/>
    </xf>
    <xf numFmtId="0" fontId="27" fillId="2" borderId="20" xfId="0" applyFont="1" applyFill="1" applyBorder="1" applyAlignment="1">
      <alignment horizontal="center" vertical="center"/>
    </xf>
    <xf numFmtId="0" fontId="27" fillId="2" borderId="21" xfId="0" applyFont="1" applyFill="1" applyBorder="1" applyAlignment="1">
      <alignment horizontal="center" vertical="center"/>
    </xf>
    <xf numFmtId="0" fontId="28" fillId="2" borderId="21" xfId="0" applyFont="1" applyFill="1" applyBorder="1" applyAlignment="1">
      <alignment vertical="center"/>
    </xf>
    <xf numFmtId="0" fontId="28" fillId="2" borderId="7" xfId="0" applyFont="1" applyFill="1" applyBorder="1" applyAlignment="1">
      <alignment horizontal="left"/>
    </xf>
    <xf numFmtId="0" fontId="28" fillId="2" borderId="9" xfId="0" applyFont="1" applyFill="1" applyBorder="1" applyAlignment="1">
      <alignment horizontal="left"/>
    </xf>
    <xf numFmtId="0" fontId="24" fillId="2" borderId="25" xfId="0" applyFont="1" applyFill="1" applyBorder="1" applyAlignment="1">
      <alignment horizontal="center" vertical="center"/>
    </xf>
    <xf numFmtId="0" fontId="25" fillId="2" borderId="26" xfId="0" applyFont="1" applyFill="1" applyBorder="1" applyAlignment="1">
      <alignment horizontal="center" vertical="center"/>
    </xf>
    <xf numFmtId="0" fontId="7" fillId="0" borderId="16" xfId="0" applyFont="1" applyFill="1" applyBorder="1" applyAlignment="1" applyProtection="1">
      <alignment horizontal="center" vertical="center"/>
    </xf>
    <xf numFmtId="0" fontId="7" fillId="0" borderId="16" xfId="0" applyFont="1" applyFill="1" applyBorder="1" applyAlignment="1" applyProtection="1">
      <alignment horizontal="left" vertical="center" wrapText="1"/>
    </xf>
    <xf numFmtId="0" fontId="0" fillId="0" borderId="16" xfId="0" applyBorder="1" applyAlignment="1" applyProtection="1">
      <alignment horizontal="center" vertical="center"/>
    </xf>
    <xf numFmtId="0" fontId="7" fillId="0" borderId="16" xfId="0" applyFont="1" applyFill="1" applyBorder="1" applyAlignment="1" applyProtection="1">
      <alignment vertical="center" wrapText="1"/>
    </xf>
    <xf numFmtId="0" fontId="28" fillId="2" borderId="0" xfId="0" applyFont="1" applyFill="1" applyBorder="1" applyAlignment="1">
      <alignment vertical="center"/>
    </xf>
    <xf numFmtId="0" fontId="27" fillId="2" borderId="0" xfId="0" applyFont="1" applyFill="1" applyBorder="1" applyAlignment="1">
      <alignment horizontal="center" vertical="center"/>
    </xf>
    <xf numFmtId="0" fontId="36" fillId="2" borderId="0" xfId="0" applyFont="1" applyFill="1" applyBorder="1" applyAlignment="1">
      <alignment vertical="center" wrapText="1"/>
    </xf>
    <xf numFmtId="0" fontId="28" fillId="2" borderId="0" xfId="0" applyFont="1" applyFill="1" applyBorder="1" applyAlignment="1">
      <alignment horizontal="left"/>
    </xf>
    <xf numFmtId="0" fontId="27" fillId="2" borderId="0" xfId="0" applyFont="1" applyFill="1" applyBorder="1" applyAlignment="1">
      <alignment horizontal="center"/>
    </xf>
    <xf numFmtId="0" fontId="11" fillId="2" borderId="0" xfId="0" applyFont="1" applyFill="1" applyBorder="1" applyAlignment="1">
      <alignment vertical="center" wrapText="1"/>
    </xf>
    <xf numFmtId="0" fontId="37" fillId="2" borderId="8" xfId="0" applyFont="1" applyFill="1" applyBorder="1" applyAlignment="1">
      <alignment horizontal="left" vertical="center" wrapText="1"/>
    </xf>
    <xf numFmtId="0" fontId="38" fillId="2" borderId="19" xfId="0" applyFont="1" applyFill="1" applyBorder="1" applyAlignment="1">
      <alignment horizontal="center" vertical="center" wrapText="1"/>
    </xf>
    <xf numFmtId="0" fontId="39" fillId="0" borderId="16" xfId="0" applyNumberFormat="1" applyFont="1" applyFill="1" applyBorder="1" applyAlignment="1" applyProtection="1">
      <alignment vertical="center" wrapText="1"/>
      <protection locked="0"/>
    </xf>
    <xf numFmtId="0" fontId="37" fillId="2" borderId="0" xfId="0" applyFont="1" applyFill="1" applyAlignment="1">
      <alignment vertical="center" wrapText="1"/>
    </xf>
    <xf numFmtId="0" fontId="39" fillId="2" borderId="20" xfId="0" applyFont="1" applyFill="1" applyBorder="1" applyAlignment="1">
      <alignment vertical="center" wrapText="1"/>
    </xf>
    <xf numFmtId="0" fontId="38" fillId="2" borderId="20" xfId="0" applyFont="1" applyFill="1" applyBorder="1" applyAlignment="1">
      <alignment horizontal="center" vertical="center" wrapText="1"/>
    </xf>
    <xf numFmtId="0" fontId="37" fillId="2" borderId="8" xfId="0" applyFont="1" applyFill="1" applyBorder="1" applyAlignment="1">
      <alignment vertical="center" wrapText="1"/>
    </xf>
    <xf numFmtId="0" fontId="37" fillId="2" borderId="23" xfId="0" applyFont="1" applyFill="1" applyBorder="1" applyAlignment="1">
      <alignment vertical="center" wrapText="1"/>
    </xf>
    <xf numFmtId="0" fontId="37" fillId="2" borderId="7" xfId="0" applyFont="1" applyFill="1" applyBorder="1" applyAlignment="1">
      <alignment horizontal="left" vertical="center" wrapText="1"/>
    </xf>
    <xf numFmtId="0" fontId="38" fillId="2" borderId="27" xfId="0" applyFont="1" applyFill="1" applyBorder="1" applyAlignment="1">
      <alignment horizontal="center" vertical="center" wrapText="1"/>
    </xf>
    <xf numFmtId="0" fontId="39" fillId="2" borderId="7" xfId="0" applyFont="1" applyFill="1" applyBorder="1" applyAlignment="1">
      <alignment vertical="center" wrapText="1"/>
    </xf>
    <xf numFmtId="0" fontId="39" fillId="2" borderId="8" xfId="0" applyFont="1" applyFill="1" applyBorder="1" applyAlignment="1">
      <alignment vertical="center" wrapText="1"/>
    </xf>
    <xf numFmtId="0" fontId="37" fillId="2" borderId="28" xfId="0" applyFont="1" applyFill="1" applyBorder="1" applyAlignment="1">
      <alignment horizontal="left" vertical="center" wrapText="1"/>
    </xf>
    <xf numFmtId="0" fontId="38" fillId="2" borderId="23" xfId="0" applyFont="1" applyFill="1" applyBorder="1" applyAlignment="1">
      <alignment horizontal="center" vertical="center" wrapText="1"/>
    </xf>
    <xf numFmtId="0" fontId="37" fillId="2" borderId="26" xfId="0" applyFont="1" applyFill="1" applyBorder="1" applyAlignment="1">
      <alignment vertical="center" wrapText="1"/>
    </xf>
    <xf numFmtId="0" fontId="1" fillId="6" borderId="29" xfId="0" applyFont="1" applyFill="1" applyBorder="1" applyAlignment="1" applyProtection="1">
      <alignment vertical="center" wrapText="1"/>
      <protection locked="0"/>
    </xf>
    <xf numFmtId="0" fontId="1" fillId="8" borderId="29" xfId="0" applyFont="1" applyFill="1" applyBorder="1" applyAlignment="1" applyProtection="1">
      <alignment horizontal="center" vertical="center" wrapText="1"/>
      <protection locked="0"/>
    </xf>
    <xf numFmtId="0" fontId="7" fillId="0" borderId="29" xfId="0" applyFont="1" applyBorder="1" applyAlignment="1" applyProtection="1">
      <alignment vertical="center" wrapText="1"/>
      <protection locked="0"/>
    </xf>
    <xf numFmtId="0" fontId="1" fillId="9" borderId="29" xfId="0" applyFont="1" applyFill="1" applyBorder="1" applyAlignment="1" applyProtection="1">
      <alignment horizontal="center" vertical="center" wrapText="1"/>
      <protection locked="0"/>
    </xf>
    <xf numFmtId="0" fontId="7" fillId="0" borderId="16" xfId="0" applyNumberFormat="1" applyFont="1" applyFill="1" applyBorder="1" applyAlignment="1" applyProtection="1">
      <alignment vertical="center" wrapText="1"/>
    </xf>
    <xf numFmtId="0" fontId="37" fillId="2" borderId="7" xfId="0" applyFont="1" applyFill="1" applyBorder="1" applyAlignment="1">
      <alignment vertical="center" wrapText="1"/>
    </xf>
    <xf numFmtId="0" fontId="37" fillId="2" borderId="27" xfId="0" applyFont="1" applyFill="1" applyBorder="1" applyAlignment="1">
      <alignment vertical="center" wrapText="1"/>
    </xf>
    <xf numFmtId="0" fontId="24" fillId="2" borderId="30" xfId="0" applyFont="1" applyFill="1" applyBorder="1" applyAlignment="1">
      <alignment horizontal="center"/>
    </xf>
    <xf numFmtId="0" fontId="37" fillId="2" borderId="31" xfId="0" applyFont="1" applyFill="1" applyBorder="1" applyAlignment="1">
      <alignment horizontal="left" vertical="center" wrapText="1"/>
    </xf>
    <xf numFmtId="0" fontId="37" fillId="2" borderId="19" xfId="0" applyFont="1" applyFill="1" applyBorder="1" applyAlignment="1">
      <alignment horizontal="left" vertical="center" wrapText="1"/>
    </xf>
    <xf numFmtId="0" fontId="25" fillId="2" borderId="32" xfId="0" applyFont="1" applyFill="1" applyBorder="1" applyAlignment="1">
      <alignment horizontal="center"/>
    </xf>
    <xf numFmtId="0" fontId="17" fillId="2" borderId="20" xfId="0" applyFont="1" applyFill="1" applyBorder="1"/>
    <xf numFmtId="0" fontId="25" fillId="2" borderId="32" xfId="0" applyFont="1" applyFill="1" applyBorder="1" applyAlignment="1"/>
    <xf numFmtId="0" fontId="39" fillId="2" borderId="9" xfId="0" applyFont="1" applyFill="1" applyBorder="1" applyAlignment="1">
      <alignment vertical="center" wrapText="1"/>
    </xf>
    <xf numFmtId="0" fontId="0" fillId="0" borderId="0" xfId="0" applyAlignment="1">
      <alignment wrapText="1"/>
    </xf>
    <xf numFmtId="0" fontId="10" fillId="0" borderId="16" xfId="0" applyFont="1" applyBorder="1" applyAlignment="1">
      <alignment horizontal="center"/>
    </xf>
    <xf numFmtId="14" fontId="10" fillId="0" borderId="16" xfId="0" applyNumberFormat="1" applyFont="1" applyBorder="1" applyAlignment="1">
      <alignment horizontal="center"/>
    </xf>
    <xf numFmtId="0" fontId="10" fillId="0" borderId="16" xfId="0" applyFont="1" applyBorder="1" applyAlignment="1">
      <alignment horizontal="center" wrapText="1"/>
    </xf>
    <xf numFmtId="0" fontId="0" fillId="0" borderId="16" xfId="0" applyBorder="1" applyAlignment="1">
      <alignment horizontal="justify" vertical="center" wrapText="1"/>
    </xf>
    <xf numFmtId="0" fontId="8" fillId="0" borderId="16" xfId="0" applyFont="1" applyBorder="1" applyAlignment="1">
      <alignment horizontal="justify" vertical="center" wrapText="1"/>
    </xf>
    <xf numFmtId="14" fontId="0" fillId="0" borderId="16" xfId="0" applyNumberFormat="1" applyBorder="1" applyAlignment="1">
      <alignment horizontal="justify" vertical="center" wrapText="1"/>
    </xf>
    <xf numFmtId="0" fontId="7" fillId="0" borderId="16" xfId="0" applyFont="1" applyFill="1" applyBorder="1" applyAlignment="1" applyProtection="1">
      <alignment horizontal="center" vertical="center" wrapText="1"/>
    </xf>
    <xf numFmtId="0" fontId="0" fillId="0" borderId="16" xfId="0" applyBorder="1" applyAlignment="1">
      <alignment horizontal="left" vertical="center" wrapText="1"/>
    </xf>
    <xf numFmtId="0" fontId="7" fillId="0" borderId="16" xfId="0" applyFont="1" applyFill="1" applyBorder="1" applyAlignment="1" applyProtection="1">
      <alignment horizontal="justify" vertical="center" wrapText="1"/>
    </xf>
    <xf numFmtId="0" fontId="43" fillId="0" borderId="0" xfId="0" applyFont="1" applyBorder="1" applyAlignment="1">
      <alignment vertical="center" wrapText="1"/>
    </xf>
    <xf numFmtId="0" fontId="44" fillId="0" borderId="0" xfId="0" applyFont="1" applyBorder="1" applyAlignment="1">
      <alignment vertical="center" wrapText="1"/>
    </xf>
    <xf numFmtId="0" fontId="40" fillId="0" borderId="0" xfId="0" applyFont="1" applyBorder="1" applyAlignment="1">
      <alignment vertical="center" wrapText="1"/>
    </xf>
    <xf numFmtId="0" fontId="45" fillId="0" borderId="0" xfId="0" applyFont="1" applyBorder="1" applyAlignment="1">
      <alignment vertical="center" wrapText="1"/>
    </xf>
    <xf numFmtId="0" fontId="40" fillId="11" borderId="0" xfId="0" applyFont="1" applyFill="1" applyBorder="1" applyAlignment="1">
      <alignment vertical="center" wrapText="1"/>
    </xf>
    <xf numFmtId="0" fontId="45" fillId="11" borderId="0" xfId="0" applyFont="1" applyFill="1" applyBorder="1" applyAlignment="1">
      <alignment vertical="center" wrapText="1"/>
    </xf>
    <xf numFmtId="0" fontId="45" fillId="0" borderId="35" xfId="0" applyFont="1" applyBorder="1" applyAlignment="1">
      <alignment vertical="center" wrapText="1"/>
    </xf>
    <xf numFmtId="0" fontId="45" fillId="0" borderId="36" xfId="0" applyFont="1" applyBorder="1" applyAlignment="1">
      <alignment horizontal="left" vertical="center" wrapText="1"/>
    </xf>
    <xf numFmtId="0" fontId="45" fillId="11" borderId="6" xfId="0" applyFont="1" applyFill="1" applyBorder="1" applyAlignment="1">
      <alignment vertical="center" wrapText="1"/>
    </xf>
    <xf numFmtId="0" fontId="40" fillId="0" borderId="37" xfId="0" applyFont="1" applyBorder="1" applyAlignment="1">
      <alignment vertical="center" wrapText="1"/>
    </xf>
    <xf numFmtId="0" fontId="40" fillId="0" borderId="38" xfId="0" applyFont="1" applyBorder="1" applyAlignment="1">
      <alignment vertical="center" wrapText="1"/>
    </xf>
    <xf numFmtId="0" fontId="40" fillId="11" borderId="39" xfId="0" applyFont="1" applyFill="1" applyBorder="1" applyAlignment="1">
      <alignment vertical="center" wrapText="1"/>
    </xf>
    <xf numFmtId="0" fontId="7" fillId="0" borderId="0" xfId="0" applyFont="1" applyProtection="1">
      <protection locked="0"/>
    </xf>
    <xf numFmtId="0" fontId="7" fillId="0" borderId="16" xfId="0" applyFont="1" applyBorder="1" applyAlignment="1" applyProtection="1">
      <alignment horizontal="center"/>
      <protection locked="0"/>
    </xf>
    <xf numFmtId="0" fontId="42" fillId="0" borderId="16" xfId="0" applyNumberFormat="1" applyFont="1" applyFill="1" applyBorder="1" applyAlignment="1" applyProtection="1">
      <alignment vertical="center" wrapText="1"/>
    </xf>
    <xf numFmtId="0" fontId="7" fillId="0" borderId="0" xfId="0" applyFont="1" applyAlignment="1" applyProtection="1">
      <alignment wrapText="1"/>
      <protection locked="0"/>
    </xf>
    <xf numFmtId="0" fontId="7" fillId="0" borderId="0" xfId="0" applyFont="1" applyAlignment="1" applyProtection="1">
      <alignment horizont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2" fillId="0" borderId="0" xfId="0" applyFont="1" applyBorder="1" applyAlignment="1" applyProtection="1">
      <alignment horizontal="center" vertical="center" wrapText="1"/>
      <protection locked="0"/>
    </xf>
    <xf numFmtId="0" fontId="7" fillId="0" borderId="0" xfId="0" applyNumberFormat="1" applyFont="1" applyFill="1" applyBorder="1" applyAlignment="1" applyProtection="1">
      <alignment vertical="center" wrapText="1"/>
    </xf>
    <xf numFmtId="0" fontId="47" fillId="0" borderId="16" xfId="0" applyNumberFormat="1" applyFont="1" applyFill="1" applyBorder="1" applyAlignment="1" applyProtection="1">
      <alignment vertical="center" wrapText="1"/>
    </xf>
    <xf numFmtId="0" fontId="48" fillId="0" borderId="16" xfId="0" applyNumberFormat="1" applyFont="1" applyFill="1" applyBorder="1" applyAlignment="1" applyProtection="1">
      <alignment vertical="center" wrapText="1"/>
    </xf>
    <xf numFmtId="0" fontId="47" fillId="0" borderId="13" xfId="0" applyFont="1" applyBorder="1" applyAlignment="1" applyProtection="1">
      <alignment vertical="center" wrapText="1"/>
    </xf>
    <xf numFmtId="0" fontId="47" fillId="0" borderId="16" xfId="0" applyFont="1" applyBorder="1" applyAlignment="1">
      <alignment horizontal="justify" vertical="center" wrapText="1"/>
    </xf>
    <xf numFmtId="0" fontId="47" fillId="0" borderId="16" xfId="0" applyFont="1" applyBorder="1" applyAlignment="1" applyProtection="1">
      <alignment vertical="center" wrapText="1"/>
    </xf>
    <xf numFmtId="0" fontId="47" fillId="0" borderId="16" xfId="0" applyFont="1" applyBorder="1" applyAlignment="1" applyProtection="1">
      <alignment vertical="center" wrapText="1"/>
      <protection locked="0"/>
    </xf>
    <xf numFmtId="0" fontId="1" fillId="11" borderId="0" xfId="0" applyFont="1" applyFill="1" applyBorder="1" applyAlignment="1" applyProtection="1">
      <alignment vertical="center" wrapText="1"/>
      <protection locked="0"/>
    </xf>
    <xf numFmtId="0" fontId="47" fillId="0" borderId="17" xfId="0" applyFont="1" applyBorder="1" applyAlignment="1">
      <alignment horizontal="justify" vertical="center" wrapText="1"/>
    </xf>
    <xf numFmtId="14" fontId="47" fillId="0" borderId="17" xfId="0" applyNumberFormat="1" applyFont="1" applyBorder="1" applyAlignment="1">
      <alignment horizontal="justify" vertical="center" wrapText="1"/>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3" xfId="0" applyFont="1" applyBorder="1" applyAlignment="1" applyProtection="1">
      <alignment vertical="center"/>
      <protection locked="0"/>
    </xf>
    <xf numFmtId="0" fontId="12" fillId="0" borderId="25" xfId="0" applyNumberFormat="1" applyFont="1" applyFill="1" applyBorder="1" applyAlignment="1" applyProtection="1">
      <alignment vertical="center" wrapText="1"/>
      <protection locked="0"/>
    </xf>
    <xf numFmtId="0" fontId="12" fillId="0" borderId="49" xfId="0" applyNumberFormat="1" applyFont="1" applyFill="1" applyBorder="1" applyAlignment="1" applyProtection="1">
      <alignment vertical="center" wrapText="1"/>
      <protection locked="0"/>
    </xf>
    <xf numFmtId="0" fontId="12" fillId="0" borderId="56" xfId="0" applyNumberFormat="1" applyFont="1" applyFill="1" applyBorder="1" applyAlignment="1" applyProtection="1">
      <alignment vertical="center" wrapText="1"/>
      <protection locked="0"/>
    </xf>
    <xf numFmtId="0" fontId="12" fillId="0" borderId="11" xfId="0" applyNumberFormat="1" applyFont="1" applyFill="1" applyBorder="1" applyAlignment="1" applyProtection="1">
      <alignment vertical="center" wrapText="1"/>
      <protection locked="0"/>
    </xf>
    <xf numFmtId="0" fontId="4" fillId="0" borderId="0" xfId="0" applyFont="1" applyBorder="1" applyAlignment="1" applyProtection="1">
      <alignment vertical="center"/>
      <protection locked="0"/>
    </xf>
    <xf numFmtId="0" fontId="1" fillId="10" borderId="34" xfId="0" applyFont="1" applyFill="1" applyBorder="1" applyAlignment="1" applyProtection="1">
      <alignment horizontal="center" vertical="center" wrapText="1"/>
      <protection locked="0"/>
    </xf>
    <xf numFmtId="0" fontId="1" fillId="10" borderId="40" xfId="0" applyFont="1" applyFill="1" applyBorder="1" applyAlignment="1" applyProtection="1">
      <alignment horizontal="center" vertical="center" wrapText="1"/>
      <protection locked="0"/>
    </xf>
    <xf numFmtId="0" fontId="47" fillId="0" borderId="16" xfId="0" applyFont="1" applyFill="1" applyBorder="1" applyAlignment="1" applyProtection="1">
      <alignment vertical="center" wrapText="1"/>
      <protection locked="0"/>
    </xf>
    <xf numFmtId="0" fontId="47" fillId="0" borderId="16" xfId="0" applyFont="1" applyFill="1" applyBorder="1" applyAlignment="1" applyProtection="1">
      <alignment horizontal="left" vertical="center" wrapText="1"/>
      <protection locked="0"/>
    </xf>
    <xf numFmtId="0" fontId="47" fillId="0" borderId="16" xfId="0" applyFont="1" applyFill="1" applyBorder="1" applyAlignment="1" applyProtection="1">
      <alignment horizontal="center" vertical="center" wrapText="1"/>
      <protection locked="0"/>
    </xf>
    <xf numFmtId="0" fontId="48" fillId="0" borderId="16" xfId="0" applyFont="1" applyFill="1" applyBorder="1" applyAlignment="1" applyProtection="1">
      <alignment horizontal="center" vertical="center" wrapText="1"/>
      <protection locked="0"/>
    </xf>
    <xf numFmtId="0" fontId="47" fillId="11" borderId="16" xfId="0" applyNumberFormat="1" applyFont="1" applyFill="1" applyBorder="1" applyAlignment="1" applyProtection="1">
      <alignment horizontal="left" vertical="center" wrapText="1"/>
      <protection locked="0"/>
    </xf>
    <xf numFmtId="0" fontId="47" fillId="11" borderId="16" xfId="0" applyFont="1" applyFill="1" applyBorder="1" applyAlignment="1" applyProtection="1">
      <alignment horizontal="left" vertical="center" wrapText="1"/>
      <protection locked="0"/>
    </xf>
    <xf numFmtId="0" fontId="48" fillId="11" borderId="16" xfId="0" applyFont="1" applyFill="1" applyBorder="1" applyAlignment="1" applyProtection="1">
      <alignment horizontal="center" vertical="center" wrapText="1"/>
      <protection locked="0"/>
    </xf>
    <xf numFmtId="49" fontId="47" fillId="11" borderId="16" xfId="0" applyNumberFormat="1" applyFont="1" applyFill="1" applyBorder="1" applyAlignment="1" applyProtection="1">
      <alignment horizontal="left" vertical="center" wrapText="1"/>
      <protection locked="0"/>
    </xf>
    <xf numFmtId="0" fontId="47" fillId="0" borderId="16" xfId="0" applyFont="1" applyBorder="1" applyAlignment="1">
      <alignment horizontal="left" vertical="center" wrapText="1"/>
    </xf>
    <xf numFmtId="0" fontId="47" fillId="0" borderId="16" xfId="0" applyFont="1" applyBorder="1" applyAlignment="1" applyProtection="1">
      <alignment horizontal="center" vertical="center"/>
      <protection locked="0"/>
    </xf>
    <xf numFmtId="0" fontId="48" fillId="0" borderId="16" xfId="0" applyNumberFormat="1" applyFont="1" applyFill="1" applyBorder="1" applyAlignment="1" applyProtection="1">
      <alignment horizontal="center" vertical="center" wrapText="1"/>
      <protection locked="0"/>
    </xf>
    <xf numFmtId="0" fontId="47" fillId="0" borderId="16" xfId="0" applyNumberFormat="1" applyFont="1" applyBorder="1" applyAlignment="1" applyProtection="1">
      <alignment horizontal="left" vertical="center" wrapText="1"/>
    </xf>
    <xf numFmtId="0" fontId="47" fillId="0" borderId="16" xfId="0" applyFont="1" applyBorder="1" applyAlignment="1" applyProtection="1">
      <alignment horizontal="left" vertical="center" wrapText="1"/>
    </xf>
    <xf numFmtId="0" fontId="47" fillId="0" borderId="16" xfId="0" applyFont="1" applyBorder="1" applyAlignment="1" applyProtection="1">
      <alignment horizontal="center" vertical="center" textRotation="90"/>
      <protection locked="0"/>
    </xf>
    <xf numFmtId="14" fontId="47" fillId="0" borderId="17" xfId="0" applyNumberFormat="1" applyFont="1" applyBorder="1" applyAlignment="1" applyProtection="1">
      <alignment horizontal="center" vertical="center" wrapText="1"/>
    </xf>
    <xf numFmtId="0" fontId="7" fillId="11" borderId="16" xfId="0" applyFont="1" applyFill="1" applyBorder="1" applyAlignment="1" applyProtection="1">
      <alignment horizontal="left" vertical="center" wrapText="1"/>
      <protection locked="0"/>
    </xf>
    <xf numFmtId="0" fontId="47" fillId="11" borderId="16" xfId="0" applyFont="1" applyFill="1" applyBorder="1" applyAlignment="1" applyProtection="1">
      <alignment horizontal="center" vertical="center" wrapText="1"/>
      <protection locked="0"/>
    </xf>
    <xf numFmtId="0" fontId="47" fillId="0" borderId="16" xfId="0" applyNumberFormat="1" applyFont="1" applyBorder="1" applyAlignment="1" applyProtection="1">
      <alignment vertical="center" wrapText="1"/>
    </xf>
    <xf numFmtId="0" fontId="47" fillId="0" borderId="16" xfId="0" applyFont="1" applyBorder="1" applyAlignment="1" applyProtection="1">
      <alignment horizontal="center" vertical="center" wrapText="1"/>
    </xf>
    <xf numFmtId="0" fontId="47" fillId="0" borderId="0" xfId="0" applyFont="1" applyAlignment="1" applyProtection="1">
      <alignment textRotation="90"/>
      <protection locked="0"/>
    </xf>
    <xf numFmtId="49" fontId="47" fillId="0" borderId="16" xfId="0" applyNumberFormat="1" applyFont="1" applyBorder="1" applyAlignment="1" applyProtection="1">
      <alignment vertical="center" wrapText="1"/>
      <protection locked="0"/>
    </xf>
    <xf numFmtId="14" fontId="47" fillId="0" borderId="17" xfId="0" applyNumberFormat="1" applyFont="1" applyBorder="1" applyAlignment="1" applyProtection="1">
      <alignment horizontal="left" vertical="center" wrapText="1"/>
    </xf>
    <xf numFmtId="14" fontId="47" fillId="0" borderId="17" xfId="0" applyNumberFormat="1" applyFont="1" applyBorder="1" applyAlignment="1" applyProtection="1">
      <alignment horizontal="left" vertical="center"/>
      <protection locked="0"/>
    </xf>
    <xf numFmtId="0" fontId="18" fillId="2" borderId="0" xfId="0" applyFont="1" applyFill="1" applyAlignment="1">
      <alignment horizontal="left"/>
    </xf>
    <xf numFmtId="0" fontId="1" fillId="2" borderId="0" xfId="0" applyFont="1" applyFill="1" applyAlignment="1">
      <alignment horizontal="left"/>
    </xf>
    <xf numFmtId="0" fontId="20" fillId="2" borderId="0" xfId="0" applyFont="1" applyFill="1" applyAlignment="1">
      <alignment horizontal="left" vertical="center" wrapText="1"/>
    </xf>
    <xf numFmtId="0" fontId="29" fillId="2" borderId="0" xfId="0" applyFont="1" applyFill="1" applyBorder="1" applyAlignment="1">
      <alignment horizontal="center" vertical="center" wrapText="1"/>
    </xf>
    <xf numFmtId="0" fontId="20" fillId="2" borderId="0" xfId="0" applyFont="1" applyFill="1" applyBorder="1" applyAlignment="1">
      <alignment horizontal="left" vertical="center" wrapText="1"/>
    </xf>
    <xf numFmtId="0" fontId="26" fillId="2" borderId="34"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26" fillId="2" borderId="35"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36" xfId="0" applyFont="1" applyFill="1" applyBorder="1" applyAlignment="1">
      <alignment horizontal="left" vertical="center" wrapText="1"/>
    </xf>
    <xf numFmtId="0" fontId="26" fillId="2" borderId="43" xfId="0" applyFont="1" applyFill="1" applyBorder="1" applyAlignment="1">
      <alignment horizontal="left" vertical="center" wrapText="1"/>
    </xf>
    <xf numFmtId="0" fontId="26" fillId="2" borderId="29" xfId="0" applyFont="1" applyFill="1" applyBorder="1" applyAlignment="1">
      <alignment horizontal="left" vertical="center" wrapText="1"/>
    </xf>
    <xf numFmtId="0" fontId="26" fillId="2" borderId="44" xfId="0" applyFont="1" applyFill="1" applyBorder="1" applyAlignment="1">
      <alignment horizontal="left" vertical="center" wrapText="1"/>
    </xf>
    <xf numFmtId="0" fontId="26"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6" fillId="2" borderId="6" xfId="0" applyFont="1" applyFill="1" applyBorder="1" applyAlignment="1">
      <alignment horizontal="left" vertical="center" wrapText="1"/>
    </xf>
    <xf numFmtId="0" fontId="17" fillId="2" borderId="45" xfId="0" applyFont="1" applyFill="1" applyBorder="1" applyAlignment="1">
      <alignment horizontal="left"/>
    </xf>
    <xf numFmtId="0" fontId="17" fillId="2" borderId="46" xfId="0" applyFont="1" applyFill="1" applyBorder="1" applyAlignment="1">
      <alignment horizontal="left"/>
    </xf>
    <xf numFmtId="0" fontId="17" fillId="2" borderId="47" xfId="0" applyFont="1" applyFill="1" applyBorder="1" applyAlignment="1">
      <alignment horizontal="left"/>
    </xf>
    <xf numFmtId="0" fontId="32" fillId="2" borderId="0" xfId="0" applyFont="1" applyFill="1" applyAlignment="1">
      <alignment horizontal="center"/>
    </xf>
    <xf numFmtId="0" fontId="26" fillId="2" borderId="12"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41" xfId="0" applyFont="1" applyFill="1" applyBorder="1" applyAlignment="1">
      <alignment horizontal="left" vertical="center" wrapText="1"/>
    </xf>
    <xf numFmtId="0" fontId="0" fillId="0" borderId="21" xfId="0" applyBorder="1" applyAlignment="1" applyProtection="1">
      <alignment horizontal="left" vertical="center" wrapText="1"/>
    </xf>
    <xf numFmtId="0" fontId="0" fillId="0" borderId="24" xfId="0" applyBorder="1" applyAlignment="1" applyProtection="1">
      <alignment horizontal="left" vertical="center" wrapText="1"/>
    </xf>
    <xf numFmtId="0" fontId="0" fillId="0" borderId="48" xfId="0" applyBorder="1" applyAlignment="1" applyProtection="1">
      <alignment horizontal="left" vertical="center" wrapText="1"/>
    </xf>
    <xf numFmtId="0" fontId="10" fillId="0" borderId="25" xfId="0" applyFont="1" applyBorder="1" applyAlignment="1" applyProtection="1">
      <alignment horizontal="center"/>
    </xf>
    <xf numFmtId="0" fontId="10" fillId="0" borderId="3" xfId="0" applyFont="1" applyBorder="1" applyAlignment="1" applyProtection="1">
      <alignment horizontal="center"/>
    </xf>
    <xf numFmtId="0" fontId="10" fillId="0" borderId="49" xfId="0" applyFont="1" applyBorder="1" applyAlignment="1" applyProtection="1">
      <alignment horizontal="center"/>
    </xf>
    <xf numFmtId="0" fontId="10" fillId="0" borderId="31"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50" xfId="0" applyFont="1" applyBorder="1" applyAlignment="1" applyProtection="1">
      <alignment horizontal="center" vertical="center"/>
    </xf>
    <xf numFmtId="0" fontId="0" fillId="0" borderId="51" xfId="0" applyBorder="1" applyAlignment="1" applyProtection="1">
      <alignment vertical="center"/>
    </xf>
    <xf numFmtId="0" fontId="0" fillId="0" borderId="52" xfId="0" applyBorder="1" applyAlignment="1" applyProtection="1">
      <alignment vertical="center"/>
    </xf>
    <xf numFmtId="0" fontId="9" fillId="0" borderId="19" xfId="0" applyFont="1" applyBorder="1" applyAlignment="1" applyProtection="1">
      <alignment horizontal="left" vertical="center" wrapText="1"/>
    </xf>
    <xf numFmtId="0" fontId="9" fillId="0" borderId="53" xfId="0" applyFont="1" applyBorder="1" applyAlignment="1" applyProtection="1">
      <alignment horizontal="left" vertical="center" wrapText="1"/>
    </xf>
    <xf numFmtId="0" fontId="9" fillId="0" borderId="54" xfId="0" applyFont="1" applyBorder="1" applyAlignment="1" applyProtection="1">
      <alignment horizontal="left" vertical="center" wrapText="1"/>
    </xf>
    <xf numFmtId="0" fontId="0" fillId="0" borderId="20" xfId="0" applyBorder="1" applyAlignment="1" applyProtection="1">
      <alignment horizontal="left" vertical="center" wrapText="1"/>
    </xf>
    <xf numFmtId="0" fontId="0" fillId="0" borderId="23" xfId="0" applyBorder="1" applyAlignment="1" applyProtection="1">
      <alignment horizontal="left" vertical="center" wrapText="1"/>
    </xf>
    <xf numFmtId="0" fontId="0" fillId="0" borderId="55" xfId="0" applyBorder="1" applyAlignment="1" applyProtection="1">
      <alignment horizontal="left" vertical="center" wrapText="1"/>
    </xf>
    <xf numFmtId="0" fontId="1" fillId="10" borderId="17" xfId="0" applyFont="1" applyFill="1" applyBorder="1" applyAlignment="1" applyProtection="1">
      <alignment horizontal="center" vertical="center" wrapText="1"/>
      <protection locked="0"/>
    </xf>
    <xf numFmtId="0" fontId="1" fillId="10" borderId="60" xfId="0" applyFont="1" applyFill="1" applyBorder="1" applyAlignment="1" applyProtection="1">
      <alignment horizontal="center" vertical="center" wrapText="1"/>
      <protection locked="0"/>
    </xf>
    <xf numFmtId="0" fontId="1" fillId="10" borderId="34" xfId="0" applyFont="1" applyFill="1" applyBorder="1" applyAlignment="1" applyProtection="1">
      <alignment horizontal="center" vertical="center" wrapText="1"/>
      <protection locked="0"/>
    </xf>
    <xf numFmtId="0" fontId="1" fillId="10" borderId="53" xfId="0" applyFont="1" applyFill="1" applyBorder="1" applyAlignment="1" applyProtection="1">
      <alignment horizontal="center" vertical="center" wrapText="1"/>
      <protection locked="0"/>
    </xf>
    <xf numFmtId="0" fontId="1" fillId="10" borderId="40" xfId="0" applyFont="1" applyFill="1" applyBorder="1" applyAlignment="1" applyProtection="1">
      <alignment horizontal="center" vertical="center" wrapText="1"/>
      <protection locked="0"/>
    </xf>
    <xf numFmtId="0" fontId="1" fillId="10" borderId="32" xfId="0" applyFont="1" applyFill="1" applyBorder="1" applyAlignment="1" applyProtection="1">
      <alignment horizontal="center" vertical="center" wrapText="1"/>
      <protection locked="0"/>
    </xf>
    <xf numFmtId="0" fontId="1" fillId="10" borderId="59" xfId="0" applyFont="1" applyFill="1" applyBorder="1" applyAlignment="1" applyProtection="1">
      <alignment horizontal="center" vertical="center" wrapText="1"/>
      <protection locked="0"/>
    </xf>
    <xf numFmtId="0" fontId="1" fillId="10" borderId="16"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49" fontId="1" fillId="10" borderId="51" xfId="0" applyNumberFormat="1" applyFont="1" applyFill="1" applyBorder="1" applyAlignment="1" applyProtection="1">
      <alignment horizontal="center" vertical="center" wrapText="1"/>
      <protection locked="0"/>
    </xf>
    <xf numFmtId="49" fontId="1" fillId="10" borderId="3" xfId="0" applyNumberFormat="1" applyFont="1" applyFill="1" applyBorder="1" applyAlignment="1" applyProtection="1">
      <alignment horizontal="center" vertical="center" wrapText="1"/>
      <protection locked="0"/>
    </xf>
    <xf numFmtId="0" fontId="1" fillId="10" borderId="31" xfId="0" applyFont="1" applyFill="1" applyBorder="1" applyAlignment="1" applyProtection="1">
      <alignment horizontal="center" vertical="center" wrapText="1"/>
      <protection locked="0"/>
    </xf>
    <xf numFmtId="0" fontId="1" fillId="10" borderId="8" xfId="0" applyFont="1" applyFill="1" applyBorder="1" applyAlignment="1" applyProtection="1">
      <alignment horizontal="center" vertical="center" wrapText="1"/>
      <protection locked="0"/>
    </xf>
    <xf numFmtId="0" fontId="1" fillId="10" borderId="9" xfId="0" applyFont="1" applyFill="1" applyBorder="1" applyAlignment="1" applyProtection="1">
      <alignment horizontal="center" vertical="center" wrapText="1"/>
      <protection locked="0"/>
    </xf>
    <xf numFmtId="0" fontId="1" fillId="10" borderId="25" xfId="0" applyFont="1" applyFill="1" applyBorder="1" applyAlignment="1" applyProtection="1">
      <alignment horizontal="center" vertical="center" wrapText="1"/>
      <protection locked="0"/>
    </xf>
    <xf numFmtId="0" fontId="1" fillId="10" borderId="49" xfId="0" applyFont="1" applyFill="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10" borderId="2" xfId="0" applyFont="1" applyFill="1" applyBorder="1" applyAlignment="1" applyProtection="1">
      <alignment horizontal="center" vertical="center" wrapText="1"/>
      <protection locked="0"/>
    </xf>
    <xf numFmtId="0" fontId="1" fillId="10" borderId="15" xfId="0" applyFont="1" applyFill="1" applyBorder="1" applyAlignment="1" applyProtection="1">
      <alignment horizontal="center" vertical="center" wrapText="1"/>
      <protection locked="0"/>
    </xf>
    <xf numFmtId="0" fontId="1" fillId="10" borderId="43" xfId="0" applyFont="1" applyFill="1" applyBorder="1" applyAlignment="1" applyProtection="1">
      <alignment horizontal="center" vertical="center" wrapText="1"/>
      <protection locked="0"/>
    </xf>
    <xf numFmtId="0" fontId="1" fillId="10" borderId="19" xfId="0" applyFont="1" applyFill="1" applyBorder="1" applyAlignment="1" applyProtection="1">
      <alignment horizontal="center" vertical="center" wrapText="1"/>
      <protection locked="0"/>
    </xf>
    <xf numFmtId="0" fontId="1" fillId="10" borderId="20" xfId="0" applyFont="1" applyFill="1" applyBorder="1" applyAlignment="1" applyProtection="1">
      <alignment horizontal="center" vertical="center" wrapText="1"/>
      <protection locked="0"/>
    </xf>
    <xf numFmtId="0" fontId="1" fillId="10" borderId="21" xfId="0" applyFont="1" applyFill="1" applyBorder="1" applyAlignment="1" applyProtection="1">
      <alignment horizontal="center" vertical="center" wrapText="1"/>
      <protection locked="0"/>
    </xf>
    <xf numFmtId="0" fontId="1" fillId="10" borderId="28" xfId="0" applyFont="1" applyFill="1" applyBorder="1" applyAlignment="1" applyProtection="1">
      <alignment horizontal="center" vertical="center" wrapText="1"/>
      <protection locked="0"/>
    </xf>
    <xf numFmtId="0" fontId="54" fillId="0" borderId="16" xfId="0" applyFont="1" applyBorder="1" applyAlignment="1" applyProtection="1">
      <alignment horizontal="center" vertical="center" textRotation="90" wrapText="1"/>
      <protection locked="0"/>
    </xf>
    <xf numFmtId="0" fontId="54" fillId="0" borderId="16" xfId="0" applyFont="1" applyFill="1" applyBorder="1" applyAlignment="1" applyProtection="1">
      <alignment horizontal="center" vertical="center" wrapText="1"/>
      <protection locked="0"/>
    </xf>
    <xf numFmtId="0" fontId="1" fillId="10" borderId="29" xfId="0" applyFont="1" applyFill="1" applyBorder="1" applyAlignment="1" applyProtection="1">
      <alignment horizontal="center" vertical="center" wrapText="1"/>
      <protection locked="0"/>
    </xf>
    <xf numFmtId="0" fontId="1" fillId="10" borderId="33" xfId="0" applyFont="1" applyFill="1" applyBorder="1" applyAlignment="1" applyProtection="1">
      <alignment horizontal="center" vertical="center" wrapText="1"/>
      <protection locked="0"/>
    </xf>
    <xf numFmtId="0" fontId="1" fillId="10" borderId="13" xfId="0" applyFont="1" applyFill="1" applyBorder="1" applyAlignment="1" applyProtection="1">
      <alignment horizontal="center" vertical="center" wrapText="1"/>
      <protection locked="0"/>
    </xf>
    <xf numFmtId="0" fontId="7" fillId="0" borderId="0" xfId="0" applyFont="1" applyBorder="1" applyAlignment="1" applyProtection="1">
      <alignment horizontal="left" vertical="center" wrapText="1"/>
    </xf>
    <xf numFmtId="0" fontId="49" fillId="0" borderId="34" xfId="0" applyFont="1" applyBorder="1" applyAlignment="1">
      <alignment horizontal="center" vertical="center" wrapText="1"/>
    </xf>
    <xf numFmtId="0" fontId="49" fillId="0" borderId="35"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6"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1" xfId="0" applyFont="1" applyBorder="1" applyAlignment="1">
      <alignment horizontal="center" vertical="center" wrapText="1"/>
    </xf>
    <xf numFmtId="0" fontId="50" fillId="0" borderId="52" xfId="0" applyFont="1" applyBorder="1" applyAlignment="1">
      <alignment horizontal="center" vertical="center" wrapText="1"/>
    </xf>
    <xf numFmtId="0" fontId="51" fillId="0" borderId="19" xfId="0" applyFont="1" applyBorder="1" applyAlignment="1">
      <alignment horizontal="left" vertical="center" wrapText="1"/>
    </xf>
    <xf numFmtId="0" fontId="53" fillId="0" borderId="53" xfId="0" applyFont="1" applyBorder="1" applyAlignment="1">
      <alignment horizontal="left" vertical="center" wrapText="1"/>
    </xf>
    <xf numFmtId="0" fontId="53" fillId="0" borderId="54"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2" xfId="0" applyFont="1" applyBorder="1" applyAlignment="1">
      <alignment horizontal="center" vertical="center" wrapText="1"/>
    </xf>
    <xf numFmtId="0" fontId="51" fillId="0" borderId="20" xfId="0" applyFont="1" applyBorder="1" applyAlignment="1">
      <alignment horizontal="left" vertical="center" wrapText="1"/>
    </xf>
    <xf numFmtId="0" fontId="53" fillId="0" borderId="23" xfId="0" applyFont="1" applyBorder="1" applyAlignment="1">
      <alignment horizontal="left" vertical="center" wrapText="1"/>
    </xf>
    <xf numFmtId="0" fontId="53" fillId="0" borderId="55" xfId="0" applyFont="1" applyBorder="1" applyAlignment="1">
      <alignment horizontal="left" vertical="center" wrapText="1"/>
    </xf>
    <xf numFmtId="0" fontId="51" fillId="11" borderId="21" xfId="0" applyFont="1" applyFill="1" applyBorder="1" applyAlignment="1">
      <alignment horizontal="left" vertical="center" wrapText="1"/>
    </xf>
    <xf numFmtId="0" fontId="53" fillId="11" borderId="24" xfId="0" applyFont="1" applyFill="1" applyBorder="1" applyAlignment="1">
      <alignment horizontal="left" vertical="center" wrapText="1"/>
    </xf>
    <xf numFmtId="0" fontId="53" fillId="11" borderId="48" xfId="0" applyFont="1" applyFill="1" applyBorder="1" applyAlignment="1">
      <alignment horizontal="left" vertical="center" wrapText="1"/>
    </xf>
    <xf numFmtId="0" fontId="1" fillId="10" borderId="50" xfId="0" applyFont="1" applyFill="1" applyBorder="1" applyAlignment="1" applyProtection="1">
      <alignment horizontal="center" vertical="center" wrapText="1"/>
      <protection locked="0"/>
    </xf>
    <xf numFmtId="0" fontId="1" fillId="10" borderId="57" xfId="0" applyFont="1" applyFill="1" applyBorder="1" applyAlignment="1" applyProtection="1">
      <alignment horizontal="center" vertical="center" wrapText="1"/>
      <protection locked="0"/>
    </xf>
    <xf numFmtId="0" fontId="1" fillId="10" borderId="38" xfId="0" applyFont="1" applyFill="1" applyBorder="1" applyAlignment="1" applyProtection="1">
      <alignment horizontal="center" vertical="center" wrapText="1"/>
      <protection locked="0"/>
    </xf>
    <xf numFmtId="0" fontId="1" fillId="10" borderId="58" xfId="0" applyFont="1" applyFill="1" applyBorder="1" applyAlignment="1" applyProtection="1">
      <alignment horizontal="center" vertical="center" wrapText="1"/>
      <protection locked="0"/>
    </xf>
    <xf numFmtId="0" fontId="42" fillId="0" borderId="16" xfId="0" applyFont="1" applyBorder="1" applyAlignment="1" applyProtection="1">
      <alignment horizontal="center" vertical="center" textRotation="90" wrapText="1"/>
    </xf>
    <xf numFmtId="0" fontId="1" fillId="10" borderId="42" xfId="0" applyFont="1" applyFill="1" applyBorder="1" applyAlignment="1" applyProtection="1">
      <alignment horizontal="center" vertical="center" wrapText="1"/>
      <protection locked="0"/>
    </xf>
    <xf numFmtId="0" fontId="40" fillId="0" borderId="50" xfId="0" applyFont="1" applyBorder="1" applyAlignment="1">
      <alignment horizontal="left" vertical="center" wrapText="1"/>
    </xf>
    <xf numFmtId="0" fontId="40" fillId="0" borderId="51" xfId="0" applyFont="1" applyBorder="1" applyAlignment="1">
      <alignment horizontal="left" vertical="center" wrapText="1"/>
    </xf>
    <xf numFmtId="0" fontId="40" fillId="0" borderId="52" xfId="0" applyFont="1" applyBorder="1" applyAlignment="1">
      <alignment horizontal="left" vertical="center" wrapText="1"/>
    </xf>
    <xf numFmtId="0" fontId="43" fillId="0" borderId="25" xfId="0" applyFont="1" applyBorder="1" applyAlignment="1">
      <alignment horizontal="center" vertical="center" wrapText="1"/>
    </xf>
    <xf numFmtId="0" fontId="43" fillId="0" borderId="49" xfId="0" applyFont="1" applyBorder="1" applyAlignment="1">
      <alignment horizontal="center" vertical="center" wrapText="1"/>
    </xf>
    <xf numFmtId="0" fontId="43" fillId="0" borderId="56"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10" xfId="0" applyFont="1" applyBorder="1" applyAlignment="1">
      <alignment horizontal="center" vertical="center" wrapText="1"/>
    </xf>
    <xf numFmtId="0" fontId="41" fillId="11" borderId="50" xfId="0" applyFont="1" applyFill="1" applyBorder="1" applyAlignment="1">
      <alignment horizontal="left" vertical="center" wrapText="1"/>
    </xf>
    <xf numFmtId="0" fontId="40" fillId="11" borderId="51" xfId="0" applyFont="1" applyFill="1" applyBorder="1" applyAlignment="1">
      <alignment horizontal="left" vertical="center" wrapText="1"/>
    </xf>
    <xf numFmtId="0" fontId="40" fillId="11" borderId="52" xfId="0" applyFont="1" applyFill="1" applyBorder="1" applyAlignment="1">
      <alignment horizontal="left" vertical="center" wrapText="1"/>
    </xf>
    <xf numFmtId="0" fontId="46" fillId="0" borderId="32" xfId="0" applyFont="1" applyBorder="1" applyAlignment="1">
      <alignment horizontal="center" vertical="center" wrapText="1"/>
    </xf>
    <xf numFmtId="0" fontId="46" fillId="0" borderId="59" xfId="0" applyFont="1" applyBorder="1" applyAlignment="1">
      <alignment horizontal="center" vertical="center" wrapText="1"/>
    </xf>
    <xf numFmtId="0" fontId="46" fillId="0" borderId="61" xfId="0" applyFont="1" applyBorder="1" applyAlignment="1">
      <alignment horizontal="center" vertical="center" wrapText="1"/>
    </xf>
    <xf numFmtId="0" fontId="48" fillId="0" borderId="50" xfId="0" applyFont="1" applyBorder="1" applyAlignment="1" applyProtection="1">
      <alignment horizontal="center" vertical="center"/>
      <protection locked="0"/>
    </xf>
    <xf numFmtId="0" fontId="48" fillId="0" borderId="51" xfId="0" applyFont="1" applyBorder="1" applyAlignment="1" applyProtection="1">
      <alignment horizontal="center" vertical="center"/>
      <protection locked="0"/>
    </xf>
    <xf numFmtId="0" fontId="48" fillId="0" borderId="52" xfId="0" applyFont="1" applyBorder="1" applyAlignment="1" applyProtection="1">
      <alignment horizontal="center" vertical="center"/>
      <protection locked="0"/>
    </xf>
    <xf numFmtId="0" fontId="1" fillId="8" borderId="42" xfId="0" applyFont="1" applyFill="1" applyBorder="1" applyAlignment="1" applyProtection="1">
      <alignment horizontal="center" vertical="center" wrapText="1"/>
      <protection locked="0"/>
    </xf>
    <xf numFmtId="0" fontId="0" fillId="0" borderId="42" xfId="0" applyBorder="1" applyProtection="1">
      <protection locked="0"/>
    </xf>
    <xf numFmtId="0" fontId="0" fillId="0" borderId="35" xfId="0" applyBorder="1" applyProtection="1">
      <protection locked="0"/>
    </xf>
    <xf numFmtId="0" fontId="1" fillId="10" borderId="44" xfId="0" applyFont="1" applyFill="1" applyBorder="1" applyAlignment="1" applyProtection="1">
      <alignment horizontal="center" vertical="center" wrapText="1"/>
      <protection locked="0"/>
    </xf>
    <xf numFmtId="0" fontId="1" fillId="6" borderId="42" xfId="0" applyFont="1" applyFill="1" applyBorder="1" applyAlignment="1" applyProtection="1">
      <alignment horizontal="center" vertical="center" wrapText="1"/>
      <protection locked="0"/>
    </xf>
    <xf numFmtId="0" fontId="46" fillId="0" borderId="25"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56" xfId="0" applyFont="1" applyBorder="1" applyAlignment="1">
      <alignment horizontal="center" vertical="center" wrapText="1"/>
    </xf>
    <xf numFmtId="0" fontId="10" fillId="0" borderId="16" xfId="0" applyFont="1" applyBorder="1" applyAlignment="1">
      <alignment horizontal="center"/>
    </xf>
    <xf numFmtId="0" fontId="44" fillId="0" borderId="42" xfId="0" applyFont="1" applyBorder="1" applyAlignment="1">
      <alignment horizontal="center" vertical="center" wrapText="1"/>
    </xf>
    <xf numFmtId="0" fontId="43" fillId="0" borderId="16" xfId="0" applyFont="1" applyBorder="1" applyAlignment="1">
      <alignment horizontal="center" vertical="center" wrapText="1"/>
    </xf>
    <xf numFmtId="0" fontId="43" fillId="0" borderId="5" xfId="0" applyFont="1" applyBorder="1" applyAlignment="1">
      <alignment horizontal="center" vertical="center" wrapText="1"/>
    </xf>
    <xf numFmtId="0" fontId="10" fillId="0" borderId="17" xfId="0" applyFont="1" applyBorder="1" applyAlignment="1">
      <alignment horizontal="center"/>
    </xf>
    <xf numFmtId="0" fontId="10" fillId="0" borderId="23" xfId="0" applyFont="1" applyBorder="1" applyAlignment="1">
      <alignment horizontal="center"/>
    </xf>
    <xf numFmtId="0" fontId="10" fillId="0" borderId="38" xfId="0" applyFont="1" applyBorder="1" applyAlignment="1">
      <alignment horizontal="center"/>
    </xf>
  </cellXfs>
  <cellStyles count="1">
    <cellStyle name="Normal" xfId="0" builtinId="0"/>
  </cellStyles>
  <dxfs count="24">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552450</xdr:colOff>
      <xdr:row>0</xdr:row>
      <xdr:rowOff>114300</xdr:rowOff>
    </xdr:from>
    <xdr:to>
      <xdr:col>1</xdr:col>
      <xdr:colOff>1752600</xdr:colOff>
      <xdr:row>2</xdr:row>
      <xdr:rowOff>228600</xdr:rowOff>
    </xdr:to>
    <xdr:pic>
      <xdr:nvPicPr>
        <xdr:cNvPr id="1746"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552450" y="114300"/>
          <a:ext cx="2905125" cy="8858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47624</xdr:colOff>
      <xdr:row>1</xdr:row>
      <xdr:rowOff>422274</xdr:rowOff>
    </xdr:from>
    <xdr:to>
      <xdr:col>0</xdr:col>
      <xdr:colOff>2199009</xdr:colOff>
      <xdr:row>3</xdr:row>
      <xdr:rowOff>269874</xdr:rowOff>
    </xdr:to>
    <xdr:pic>
      <xdr:nvPicPr>
        <xdr:cNvPr id="5728"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47624" y="422274"/>
          <a:ext cx="2151385" cy="6572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114300</xdr:rowOff>
    </xdr:from>
    <xdr:to>
      <xdr:col>0</xdr:col>
      <xdr:colOff>1581150</xdr:colOff>
      <xdr:row>2</xdr:row>
      <xdr:rowOff>19050</xdr:rowOff>
    </xdr:to>
    <xdr:pic>
      <xdr:nvPicPr>
        <xdr:cNvPr id="18670"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57150" y="114300"/>
          <a:ext cx="1524000" cy="4286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Downloads/Matriz%20de%20riesgos%20Comunicaciones%2016-07-20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TEXTO ESTRATÉGICO"/>
      <sheetName val="MAPEO"/>
      <sheetName val="MATRIZ MAPA DE RIESGOS"/>
      <sheetName val="CONTROLES"/>
      <sheetName val="SEGUIMIENTO"/>
      <sheetName val="Evaluacion"/>
      <sheetName val="Hoja1"/>
    </sheetNames>
    <sheetDataSet>
      <sheetData sheetId="0">
        <row r="13">
          <cell r="C13" t="str">
            <v>COMUNICACIÓN</v>
          </cell>
        </row>
        <row r="16">
          <cell r="C16" t="str">
            <v xml:space="preserve">Consolidar la estrategia de comunicaciones con el fin de divulgar todas y cada una de las actividades y servicios de rtvc, buscando posicionar la marca rtvc y el de las distintas áreas misionales tanto a nivel interno como externo. </v>
          </cell>
        </row>
        <row r="22">
          <cell r="B22" t="str">
            <v>Sistemas de comunicación e información</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H52"/>
  <sheetViews>
    <sheetView workbookViewId="0">
      <selection activeCell="F10" sqref="F10"/>
    </sheetView>
  </sheetViews>
  <sheetFormatPr baseColWidth="10" defaultRowHeight="12.75"/>
  <cols>
    <col min="1" max="1" width="0.7109375" style="66" customWidth="1"/>
    <col min="2" max="2" width="22.85546875" style="66" customWidth="1"/>
    <col min="3" max="3" width="5.7109375" style="66" customWidth="1"/>
    <col min="4" max="4" width="34.140625" style="66" customWidth="1"/>
    <col min="5" max="5" width="1.140625" style="66" customWidth="1"/>
    <col min="6" max="6" width="24" style="66" customWidth="1"/>
    <col min="7" max="7" width="5.7109375" style="66" customWidth="1"/>
    <col min="8" max="8" width="33.7109375" style="66" customWidth="1"/>
    <col min="9" max="16384" width="11.42578125" style="66"/>
  </cols>
  <sheetData>
    <row r="1" spans="2:8" ht="18" customHeight="1"/>
    <row r="2" spans="2:8" ht="16.5">
      <c r="B2" s="211" t="s">
        <v>64</v>
      </c>
      <c r="C2" s="211"/>
      <c r="D2" s="211"/>
      <c r="E2" s="67"/>
    </row>
    <row r="3" spans="2:8" ht="18" customHeight="1">
      <c r="B3" s="213" t="s">
        <v>65</v>
      </c>
      <c r="C3" s="213"/>
      <c r="D3" s="213"/>
      <c r="E3" s="213"/>
      <c r="F3" s="213"/>
      <c r="G3" s="213"/>
      <c r="H3" s="213"/>
    </row>
    <row r="4" spans="2:8" ht="12.75" customHeight="1">
      <c r="B4" s="213"/>
      <c r="C4" s="213"/>
      <c r="D4" s="213"/>
      <c r="E4" s="213"/>
      <c r="F4" s="213"/>
      <c r="G4" s="213"/>
      <c r="H4" s="213"/>
    </row>
    <row r="5" spans="2:8" ht="12.75" customHeight="1">
      <c r="B5" s="213"/>
      <c r="C5" s="213"/>
      <c r="D5" s="213"/>
      <c r="E5" s="213"/>
      <c r="F5" s="213"/>
      <c r="G5" s="213"/>
      <c r="H5" s="213"/>
    </row>
    <row r="6" spans="2:8" ht="12.75" customHeight="1">
      <c r="B6" s="213"/>
      <c r="C6" s="213"/>
      <c r="D6" s="213"/>
      <c r="E6" s="213"/>
      <c r="F6" s="213"/>
      <c r="G6" s="213"/>
      <c r="H6" s="213"/>
    </row>
    <row r="7" spans="2:8" ht="12.75" customHeight="1">
      <c r="B7" s="213"/>
      <c r="C7" s="213"/>
      <c r="D7" s="213"/>
      <c r="E7" s="213"/>
      <c r="F7" s="213"/>
      <c r="G7" s="213"/>
      <c r="H7" s="213"/>
    </row>
    <row r="8" spans="2:8" ht="25.5" customHeight="1">
      <c r="B8" s="213"/>
      <c r="C8" s="213"/>
      <c r="D8" s="213"/>
      <c r="E8" s="213"/>
      <c r="F8" s="213"/>
      <c r="G8" s="213"/>
      <c r="H8" s="213"/>
    </row>
    <row r="9" spans="2:8" ht="37.5" customHeight="1">
      <c r="B9" s="213" t="s">
        <v>66</v>
      </c>
      <c r="C9" s="213"/>
      <c r="D9" s="213"/>
      <c r="E9" s="213"/>
      <c r="F9" s="213"/>
      <c r="G9" s="213"/>
      <c r="H9" s="213"/>
    </row>
    <row r="10" spans="2:8" ht="12.75" customHeight="1">
      <c r="B10" s="87"/>
      <c r="C10" s="87"/>
      <c r="D10" s="87"/>
      <c r="E10" s="87"/>
      <c r="F10" s="87"/>
      <c r="G10" s="87"/>
      <c r="H10" s="87"/>
    </row>
    <row r="11" spans="2:8" ht="18">
      <c r="B11" s="212" t="s">
        <v>67</v>
      </c>
      <c r="C11" s="212"/>
      <c r="D11" s="212"/>
      <c r="E11" s="212"/>
      <c r="F11" s="212"/>
      <c r="G11" s="212"/>
      <c r="H11" s="68"/>
    </row>
    <row r="12" spans="2:8" ht="14.25" customHeight="1"/>
    <row r="13" spans="2:8" s="69" customFormat="1" ht="16.5" thickBot="1">
      <c r="B13" s="70" t="s">
        <v>68</v>
      </c>
      <c r="C13" s="86" t="s">
        <v>192</v>
      </c>
      <c r="D13" s="86"/>
      <c r="E13" s="86"/>
      <c r="F13" s="86"/>
      <c r="G13" s="86"/>
      <c r="H13" s="86"/>
    </row>
    <row r="14" spans="2:8" s="69" customFormat="1" ht="13.5" customHeight="1">
      <c r="B14" s="71"/>
    </row>
    <row r="15" spans="2:8" s="69" customFormat="1" ht="15.75" customHeight="1">
      <c r="D15" s="85"/>
      <c r="E15" s="85"/>
      <c r="F15" s="85"/>
      <c r="G15" s="85"/>
      <c r="H15" s="85"/>
    </row>
    <row r="16" spans="2:8" s="69" customFormat="1" ht="60.75" customHeight="1">
      <c r="B16" s="72" t="s">
        <v>69</v>
      </c>
      <c r="C16" s="215" t="s">
        <v>193</v>
      </c>
      <c r="D16" s="215"/>
      <c r="E16" s="215"/>
      <c r="F16" s="215"/>
      <c r="G16" s="215"/>
      <c r="H16" s="215"/>
    </row>
    <row r="17" spans="1:8" s="69" customFormat="1" ht="6.75" customHeight="1" thickBot="1"/>
    <row r="18" spans="1:8" s="69" customFormat="1" ht="15" thickBot="1">
      <c r="B18" s="130" t="s">
        <v>70</v>
      </c>
      <c r="C18" s="133" t="s">
        <v>71</v>
      </c>
      <c r="D18" s="135" t="s">
        <v>72</v>
      </c>
      <c r="E18" s="71"/>
      <c r="F18" s="96" t="s">
        <v>73</v>
      </c>
      <c r="G18" s="97" t="s">
        <v>74</v>
      </c>
      <c r="H18" s="97" t="s">
        <v>72</v>
      </c>
    </row>
    <row r="19" spans="1:8" s="69" customFormat="1" ht="48">
      <c r="A19" s="73">
        <v>1</v>
      </c>
      <c r="B19" s="132" t="s">
        <v>101</v>
      </c>
      <c r="C19" s="109"/>
      <c r="D19" s="131" t="s">
        <v>106</v>
      </c>
      <c r="E19" s="111"/>
      <c r="F19" s="112"/>
      <c r="G19" s="113"/>
      <c r="H19" s="110"/>
    </row>
    <row r="20" spans="1:8" s="69" customFormat="1" ht="24">
      <c r="A20" s="73">
        <v>2</v>
      </c>
      <c r="B20" s="112" t="s">
        <v>102</v>
      </c>
      <c r="C20" s="113"/>
      <c r="D20" s="108" t="s">
        <v>117</v>
      </c>
      <c r="E20" s="111"/>
      <c r="F20" s="114" t="s">
        <v>91</v>
      </c>
      <c r="G20" s="115"/>
      <c r="H20" s="114"/>
    </row>
    <row r="21" spans="1:8" s="69" customFormat="1">
      <c r="A21" s="73"/>
      <c r="B21" s="112"/>
      <c r="C21" s="113"/>
      <c r="D21" s="108" t="s">
        <v>116</v>
      </c>
      <c r="E21" s="111"/>
      <c r="F21" s="128"/>
      <c r="G21" s="129"/>
      <c r="H21" s="128"/>
    </row>
    <row r="22" spans="1:8" s="69" customFormat="1">
      <c r="A22" s="73"/>
      <c r="B22" s="112"/>
      <c r="C22" s="113"/>
      <c r="D22" s="108" t="s">
        <v>116</v>
      </c>
      <c r="E22" s="111"/>
      <c r="F22" s="128"/>
      <c r="G22" s="129"/>
      <c r="H22" s="128"/>
    </row>
    <row r="23" spans="1:8" s="69" customFormat="1">
      <c r="A23" s="73">
        <v>3</v>
      </c>
      <c r="B23" s="112" t="s">
        <v>103</v>
      </c>
      <c r="C23" s="113"/>
      <c r="D23" s="108" t="s">
        <v>115</v>
      </c>
      <c r="E23" s="111"/>
      <c r="F23" s="116" t="s">
        <v>92</v>
      </c>
      <c r="G23" s="117"/>
      <c r="H23" s="118"/>
    </row>
    <row r="24" spans="1:8" s="69" customFormat="1" ht="42.75" customHeight="1">
      <c r="A24" s="73"/>
      <c r="B24" s="112"/>
      <c r="C24" s="113"/>
      <c r="D24" s="108" t="s">
        <v>113</v>
      </c>
      <c r="E24" s="111"/>
      <c r="F24" s="116"/>
      <c r="G24" s="117"/>
      <c r="H24" s="118"/>
    </row>
    <row r="25" spans="1:8" s="69" customFormat="1" ht="29.25" customHeight="1">
      <c r="A25" s="73"/>
      <c r="B25" s="112"/>
      <c r="C25" s="113"/>
      <c r="D25" s="108" t="s">
        <v>112</v>
      </c>
      <c r="E25" s="111"/>
      <c r="F25" s="116"/>
      <c r="G25" s="117"/>
      <c r="H25" s="118"/>
    </row>
    <row r="26" spans="1:8" s="69" customFormat="1" ht="24">
      <c r="A26" s="73"/>
      <c r="B26" s="112"/>
      <c r="C26" s="113"/>
      <c r="D26" s="108" t="s">
        <v>111</v>
      </c>
      <c r="E26" s="111"/>
      <c r="F26" s="116"/>
      <c r="G26" s="117"/>
      <c r="H26" s="118"/>
    </row>
    <row r="27" spans="1:8" s="69" customFormat="1" ht="36">
      <c r="A27" s="73">
        <v>4</v>
      </c>
      <c r="B27" s="112"/>
      <c r="C27" s="134"/>
      <c r="D27" s="114" t="s">
        <v>114</v>
      </c>
      <c r="E27" s="111"/>
      <c r="F27" s="108" t="s">
        <v>93</v>
      </c>
      <c r="G27" s="117"/>
      <c r="H27" s="119"/>
    </row>
    <row r="28" spans="1:8" s="69" customFormat="1" ht="36" customHeight="1" thickBot="1">
      <c r="A28" s="73">
        <v>5</v>
      </c>
      <c r="B28" s="112" t="s">
        <v>96</v>
      </c>
      <c r="C28" s="113"/>
      <c r="D28" s="119" t="s">
        <v>110</v>
      </c>
      <c r="E28" s="111"/>
      <c r="F28" s="120" t="s">
        <v>105</v>
      </c>
      <c r="G28" s="121"/>
      <c r="H28" s="119"/>
    </row>
    <row r="29" spans="1:8" s="69" customFormat="1" ht="36.75" thickBot="1">
      <c r="A29" s="73"/>
      <c r="B29" s="112" t="s">
        <v>97</v>
      </c>
      <c r="C29" s="113"/>
      <c r="D29" s="119" t="s">
        <v>109</v>
      </c>
      <c r="E29" s="111"/>
      <c r="F29" s="122" t="s">
        <v>94</v>
      </c>
      <c r="G29" s="121"/>
      <c r="H29" s="119"/>
    </row>
    <row r="30" spans="1:8" s="69" customFormat="1" ht="42.75" customHeight="1">
      <c r="A30" s="73"/>
      <c r="B30" s="90"/>
      <c r="C30" s="91"/>
      <c r="D30" s="119" t="s">
        <v>108</v>
      </c>
      <c r="E30" s="74"/>
      <c r="F30" s="94"/>
      <c r="G30" s="88"/>
      <c r="H30" s="83"/>
    </row>
    <row r="31" spans="1:8" s="69" customFormat="1" ht="36.75" thickBot="1">
      <c r="A31" s="73"/>
      <c r="B31" s="93" t="s">
        <v>98</v>
      </c>
      <c r="C31" s="92"/>
      <c r="D31" s="136" t="s">
        <v>107</v>
      </c>
      <c r="E31" s="74"/>
      <c r="F31" s="95" t="s">
        <v>95</v>
      </c>
      <c r="G31" s="89"/>
      <c r="H31" s="84"/>
    </row>
    <row r="32" spans="1:8" s="69" customFormat="1" ht="105.75" customHeight="1">
      <c r="A32" s="73"/>
      <c r="B32" s="102"/>
      <c r="C32" s="103"/>
      <c r="D32" s="104"/>
      <c r="E32" s="74"/>
      <c r="F32" s="105"/>
      <c r="G32" s="106"/>
      <c r="H32" s="107"/>
    </row>
    <row r="33" spans="1:8" s="69" customFormat="1" ht="105.75" customHeight="1">
      <c r="A33" s="73"/>
      <c r="B33" s="102" t="s">
        <v>99</v>
      </c>
      <c r="C33" s="103"/>
      <c r="D33" s="104"/>
      <c r="E33" s="74"/>
      <c r="F33" s="105"/>
      <c r="G33" s="106"/>
      <c r="H33" s="107"/>
    </row>
    <row r="34" spans="1:8" s="69" customFormat="1" ht="105.75" customHeight="1">
      <c r="A34" s="73"/>
      <c r="B34" s="102" t="s">
        <v>100</v>
      </c>
      <c r="C34" s="103"/>
      <c r="D34" s="104"/>
      <c r="E34" s="74"/>
      <c r="F34" s="105"/>
      <c r="G34" s="106"/>
      <c r="H34" s="107"/>
    </row>
    <row r="35" spans="1:8" s="69" customFormat="1" ht="105.75" customHeight="1">
      <c r="A35" s="73"/>
      <c r="B35" s="102"/>
      <c r="C35" s="103"/>
      <c r="D35" s="104"/>
      <c r="E35" s="74"/>
      <c r="F35" s="105"/>
      <c r="G35" s="106"/>
      <c r="H35" s="107"/>
    </row>
    <row r="36" spans="1:8" s="69" customFormat="1" ht="7.5" customHeight="1"/>
    <row r="37" spans="1:8" s="69" customFormat="1" ht="25.5" customHeight="1" thickBot="1">
      <c r="B37" s="214" t="s">
        <v>75</v>
      </c>
      <c r="C37" s="214"/>
      <c r="D37" s="214"/>
      <c r="E37" s="75"/>
      <c r="F37" s="214"/>
      <c r="G37" s="214"/>
      <c r="H37" s="214"/>
    </row>
    <row r="38" spans="1:8" s="69" customFormat="1" ht="46.5" customHeight="1">
      <c r="B38" s="76" t="s">
        <v>76</v>
      </c>
      <c r="C38" s="216" t="str">
        <f>D19</f>
        <v xml:space="preserve">No se tiene en cuenta el plan de desarrollo nacional ni la planeación del sector en la definición de la planeación institucional de rtvc </v>
      </c>
      <c r="D38" s="217"/>
      <c r="E38" s="217"/>
      <c r="F38" s="217"/>
      <c r="G38" s="217"/>
      <c r="H38" s="218"/>
    </row>
    <row r="39" spans="1:8" s="69" customFormat="1" ht="42" customHeight="1">
      <c r="B39" s="77" t="s">
        <v>77</v>
      </c>
      <c r="C39" s="219" t="str">
        <f>D20</f>
        <v>Falta de seguimiento al cumplimiento de la planeación</v>
      </c>
      <c r="D39" s="220"/>
      <c r="E39" s="220"/>
      <c r="F39" s="220"/>
      <c r="G39" s="220"/>
      <c r="H39" s="221"/>
    </row>
    <row r="40" spans="1:8" s="69" customFormat="1" ht="42.75" customHeight="1" thickBot="1">
      <c r="B40" s="77" t="s">
        <v>78</v>
      </c>
      <c r="C40" s="222" t="str">
        <f>D23</f>
        <v>Desconocimiento de la normatividad.</v>
      </c>
      <c r="D40" s="223"/>
      <c r="E40" s="223"/>
      <c r="F40" s="223"/>
      <c r="G40" s="223"/>
      <c r="H40" s="224"/>
    </row>
    <row r="41" spans="1:8" s="69" customFormat="1" ht="39" customHeight="1" thickBot="1">
      <c r="B41" s="77" t="s">
        <v>79</v>
      </c>
      <c r="C41" s="228"/>
      <c r="D41" s="229"/>
      <c r="E41" s="229"/>
      <c r="F41" s="229"/>
      <c r="G41" s="229"/>
      <c r="H41" s="230"/>
    </row>
    <row r="42" spans="1:8" s="69" customFormat="1" ht="41.25" customHeight="1">
      <c r="B42" s="77" t="s">
        <v>80</v>
      </c>
      <c r="C42" s="232" t="str">
        <f>D28</f>
        <v>Actitud pasiva frente asumir nuevos retos, adaptarse a los cambios</v>
      </c>
      <c r="D42" s="233"/>
      <c r="E42" s="233"/>
      <c r="F42" s="233"/>
      <c r="G42" s="233"/>
      <c r="H42" s="234"/>
    </row>
    <row r="43" spans="1:8" s="69" customFormat="1" ht="37.5" customHeight="1">
      <c r="B43" s="77" t="s">
        <v>81</v>
      </c>
      <c r="C43" s="219" t="str">
        <f>D29</f>
        <v>Cultura de Resistencia al cambio</v>
      </c>
      <c r="D43" s="220"/>
      <c r="E43" s="220"/>
      <c r="F43" s="220"/>
      <c r="G43" s="220"/>
      <c r="H43" s="221"/>
    </row>
    <row r="44" spans="1:8" s="69" customFormat="1" ht="43.5" customHeight="1" thickBot="1">
      <c r="B44" s="78" t="s">
        <v>82</v>
      </c>
      <c r="C44" s="225" t="str">
        <f>D30</f>
        <v>Apatia o falta de interes por proponer o participar en las actividades de mejoramiento de rtvc</v>
      </c>
      <c r="D44" s="226"/>
      <c r="E44" s="226"/>
      <c r="F44" s="226"/>
      <c r="G44" s="226"/>
      <c r="H44" s="227"/>
    </row>
    <row r="45" spans="1:8" s="69" customFormat="1" ht="44.25" customHeight="1">
      <c r="B45" s="79" t="s">
        <v>83</v>
      </c>
      <c r="C45" s="216">
        <f>H19</f>
        <v>0</v>
      </c>
      <c r="D45" s="217"/>
      <c r="E45" s="217"/>
      <c r="F45" s="217"/>
      <c r="G45" s="217"/>
      <c r="H45" s="218"/>
    </row>
    <row r="46" spans="1:8" s="69" customFormat="1" ht="39" customHeight="1">
      <c r="B46" s="77" t="s">
        <v>84</v>
      </c>
      <c r="C46" s="219">
        <f>H20</f>
        <v>0</v>
      </c>
      <c r="D46" s="220"/>
      <c r="E46" s="220"/>
      <c r="F46" s="220"/>
      <c r="G46" s="220"/>
      <c r="H46" s="221"/>
    </row>
    <row r="47" spans="1:8" s="69" customFormat="1" ht="24.75" customHeight="1" thickBot="1">
      <c r="B47" s="78" t="s">
        <v>85</v>
      </c>
      <c r="C47" s="225">
        <f>H23</f>
        <v>0</v>
      </c>
      <c r="D47" s="226"/>
      <c r="E47" s="226"/>
      <c r="F47" s="226"/>
      <c r="G47" s="226"/>
      <c r="H47" s="227"/>
    </row>
    <row r="48" spans="1:8" s="69" customFormat="1" ht="24.75" customHeight="1">
      <c r="B48" s="80"/>
      <c r="C48" s="81"/>
      <c r="D48" s="81"/>
      <c r="E48" s="81"/>
      <c r="F48" s="81"/>
      <c r="G48" s="81"/>
      <c r="H48" s="81"/>
    </row>
    <row r="49" spans="2:8" s="69" customFormat="1" ht="24.75" customHeight="1">
      <c r="B49" s="80"/>
      <c r="C49" s="81"/>
      <c r="D49" s="81"/>
      <c r="E49" s="81"/>
      <c r="F49" s="81"/>
      <c r="G49" s="81"/>
      <c r="H49" s="81"/>
    </row>
    <row r="50" spans="2:8" s="69" customFormat="1" ht="12" customHeight="1"/>
    <row r="51" spans="2:8" s="82" customFormat="1">
      <c r="B51" s="231" t="s">
        <v>86</v>
      </c>
      <c r="C51" s="231"/>
      <c r="D51" s="231"/>
      <c r="E51" s="231"/>
      <c r="F51" s="231"/>
      <c r="G51" s="231"/>
      <c r="H51" s="231"/>
    </row>
    <row r="52" spans="2:8" s="69" customFormat="1"/>
  </sheetData>
  <sheetProtection password="CDF2" sheet="1" objects="1" scenarios="1" selectLockedCells="1" selectUnlockedCells="1"/>
  <mergeCells count="18">
    <mergeCell ref="B51:H51"/>
    <mergeCell ref="C46:H46"/>
    <mergeCell ref="C47:H47"/>
    <mergeCell ref="C42:H42"/>
    <mergeCell ref="C43:H43"/>
    <mergeCell ref="C45:H45"/>
    <mergeCell ref="C38:H38"/>
    <mergeCell ref="C39:H39"/>
    <mergeCell ref="C40:H40"/>
    <mergeCell ref="C44:H44"/>
    <mergeCell ref="C41:H41"/>
    <mergeCell ref="B2:D2"/>
    <mergeCell ref="B11:G11"/>
    <mergeCell ref="B9:H9"/>
    <mergeCell ref="B3:H8"/>
    <mergeCell ref="B37:D37"/>
    <mergeCell ref="C16:H16"/>
    <mergeCell ref="F37:H37"/>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dimension ref="B1:H15"/>
  <sheetViews>
    <sheetView workbookViewId="0">
      <selection activeCell="G6" sqref="G6"/>
    </sheetView>
  </sheetViews>
  <sheetFormatPr baseColWidth="10" defaultRowHeight="12.75"/>
  <cols>
    <col min="1" max="1" width="2.5703125" style="18" customWidth="1"/>
    <col min="2" max="2" width="17.140625" style="17" bestFit="1" customWidth="1"/>
    <col min="3" max="3" width="2" style="18" hidden="1" customWidth="1"/>
    <col min="4" max="4" width="18.7109375" style="19" bestFit="1" customWidth="1"/>
    <col min="5" max="5" width="10.42578125" style="19" bestFit="1" customWidth="1"/>
    <col min="6" max="6" width="14.42578125" style="19" bestFit="1" customWidth="1"/>
    <col min="7" max="7" width="10.42578125" style="19" bestFit="1" customWidth="1"/>
    <col min="8" max="8" width="18.42578125" style="19" bestFit="1" customWidth="1"/>
    <col min="9" max="16384" width="11.42578125" style="18"/>
  </cols>
  <sheetData>
    <row r="1" spans="2:8" ht="13.5" thickBot="1"/>
    <row r="2" spans="2:8">
      <c r="B2" s="241" t="s">
        <v>35</v>
      </c>
      <c r="C2" s="20"/>
      <c r="D2" s="238" t="s">
        <v>34</v>
      </c>
      <c r="E2" s="239"/>
      <c r="F2" s="239"/>
      <c r="G2" s="239"/>
      <c r="H2" s="240"/>
    </row>
    <row r="3" spans="2:8" ht="13.5" thickBot="1">
      <c r="B3" s="242"/>
      <c r="C3" s="21"/>
      <c r="D3" s="22" t="s">
        <v>43</v>
      </c>
      <c r="E3" s="23" t="s">
        <v>44</v>
      </c>
      <c r="F3" s="23" t="s">
        <v>45</v>
      </c>
      <c r="G3" s="23" t="s">
        <v>46</v>
      </c>
      <c r="H3" s="24" t="s">
        <v>47</v>
      </c>
    </row>
    <row r="4" spans="2:8" hidden="1">
      <c r="B4" s="25"/>
      <c r="C4" s="26"/>
      <c r="D4" s="27">
        <v>1</v>
      </c>
      <c r="E4" s="28">
        <v>2</v>
      </c>
      <c r="F4" s="28">
        <v>3</v>
      </c>
      <c r="G4" s="28">
        <v>4</v>
      </c>
      <c r="H4" s="29">
        <v>5</v>
      </c>
    </row>
    <row r="5" spans="2:8">
      <c r="B5" s="30" t="s">
        <v>48</v>
      </c>
      <c r="C5" s="31">
        <v>1</v>
      </c>
      <c r="D5" s="32">
        <f t="shared" ref="D5:H9" si="0">$C5*D$4</f>
        <v>1</v>
      </c>
      <c r="E5" s="32">
        <f t="shared" si="0"/>
        <v>2</v>
      </c>
      <c r="F5" s="33">
        <f t="shared" si="0"/>
        <v>3</v>
      </c>
      <c r="G5" s="34">
        <f t="shared" si="0"/>
        <v>4</v>
      </c>
      <c r="H5" s="35">
        <f t="shared" si="0"/>
        <v>5</v>
      </c>
    </row>
    <row r="6" spans="2:8">
      <c r="B6" s="36" t="s">
        <v>49</v>
      </c>
      <c r="C6" s="37">
        <v>2</v>
      </c>
      <c r="D6" s="32">
        <f t="shared" si="0"/>
        <v>2</v>
      </c>
      <c r="E6" s="32">
        <f t="shared" si="0"/>
        <v>4</v>
      </c>
      <c r="F6" s="33">
        <f t="shared" si="0"/>
        <v>6</v>
      </c>
      <c r="G6" s="34">
        <f t="shared" si="0"/>
        <v>8</v>
      </c>
      <c r="H6" s="38">
        <f t="shared" si="0"/>
        <v>10</v>
      </c>
    </row>
    <row r="7" spans="2:8">
      <c r="B7" s="36" t="s">
        <v>45</v>
      </c>
      <c r="C7" s="37">
        <v>3</v>
      </c>
      <c r="D7" s="32">
        <f t="shared" si="0"/>
        <v>3</v>
      </c>
      <c r="E7" s="33">
        <f t="shared" si="0"/>
        <v>6</v>
      </c>
      <c r="F7" s="34">
        <f t="shared" si="0"/>
        <v>9</v>
      </c>
      <c r="G7" s="39">
        <f t="shared" si="0"/>
        <v>12</v>
      </c>
      <c r="H7" s="38">
        <f t="shared" si="0"/>
        <v>15</v>
      </c>
    </row>
    <row r="8" spans="2:8">
      <c r="B8" s="36" t="s">
        <v>50</v>
      </c>
      <c r="C8" s="37">
        <v>4</v>
      </c>
      <c r="D8" s="33">
        <f t="shared" si="0"/>
        <v>4</v>
      </c>
      <c r="E8" s="34">
        <f t="shared" si="0"/>
        <v>8</v>
      </c>
      <c r="F8" s="34">
        <f t="shared" si="0"/>
        <v>12</v>
      </c>
      <c r="G8" s="39">
        <f t="shared" si="0"/>
        <v>16</v>
      </c>
      <c r="H8" s="38">
        <f t="shared" si="0"/>
        <v>20</v>
      </c>
    </row>
    <row r="9" spans="2:8" ht="13.5" thickBot="1">
      <c r="B9" s="40" t="s">
        <v>51</v>
      </c>
      <c r="C9" s="41">
        <v>5</v>
      </c>
      <c r="D9" s="42">
        <f t="shared" si="0"/>
        <v>5</v>
      </c>
      <c r="E9" s="42">
        <f t="shared" si="0"/>
        <v>10</v>
      </c>
      <c r="F9" s="43">
        <f t="shared" si="0"/>
        <v>15</v>
      </c>
      <c r="G9" s="43">
        <f t="shared" si="0"/>
        <v>20</v>
      </c>
      <c r="H9" s="44">
        <f t="shared" si="0"/>
        <v>25</v>
      </c>
    </row>
    <row r="10" spans="2:8" ht="13.5" thickBot="1"/>
    <row r="11" spans="2:8" ht="22.5" customHeight="1" thickBot="1">
      <c r="B11" s="243" t="s">
        <v>36</v>
      </c>
      <c r="C11" s="244"/>
      <c r="D11" s="244"/>
      <c r="E11" s="243" t="s">
        <v>56</v>
      </c>
      <c r="F11" s="244"/>
      <c r="G11" s="245"/>
    </row>
    <row r="12" spans="2:8" s="49" customFormat="1" ht="42.75" customHeight="1">
      <c r="B12" s="45"/>
      <c r="C12" s="46"/>
      <c r="D12" s="47" t="s">
        <v>18</v>
      </c>
      <c r="E12" s="246" t="s">
        <v>25</v>
      </c>
      <c r="F12" s="247"/>
      <c r="G12" s="248"/>
      <c r="H12" s="48"/>
    </row>
    <row r="13" spans="2:8" s="49" customFormat="1" ht="42.75" customHeight="1">
      <c r="B13" s="50"/>
      <c r="C13" s="51"/>
      <c r="D13" s="52" t="s">
        <v>12</v>
      </c>
      <c r="E13" s="249" t="s">
        <v>9</v>
      </c>
      <c r="F13" s="250"/>
      <c r="G13" s="251"/>
      <c r="H13" s="48"/>
    </row>
    <row r="14" spans="2:8" s="49" customFormat="1" ht="42.75" customHeight="1">
      <c r="B14" s="53"/>
      <c r="C14" s="51"/>
      <c r="D14" s="52" t="s">
        <v>19</v>
      </c>
      <c r="E14" s="249" t="s">
        <v>8</v>
      </c>
      <c r="F14" s="250"/>
      <c r="G14" s="251"/>
      <c r="H14" s="48"/>
    </row>
    <row r="15" spans="2:8" s="49" customFormat="1" ht="42.75" customHeight="1" thickBot="1">
      <c r="B15" s="54"/>
      <c r="C15" s="55"/>
      <c r="D15" s="56" t="s">
        <v>20</v>
      </c>
      <c r="E15" s="235" t="s">
        <v>7</v>
      </c>
      <c r="F15" s="236"/>
      <c r="G15" s="237"/>
      <c r="H15" s="48"/>
    </row>
  </sheetData>
  <sheetProtection password="CD52" sheet="1" objects="1" scenarios="1"/>
  <mergeCells count="8">
    <mergeCell ref="E15:G15"/>
    <mergeCell ref="D2:H2"/>
    <mergeCell ref="B2:B3"/>
    <mergeCell ref="B11:D11"/>
    <mergeCell ref="E11:G11"/>
    <mergeCell ref="E12:G12"/>
    <mergeCell ref="E13:G13"/>
    <mergeCell ref="E14:G14"/>
  </mergeCells>
  <phoneticPr fontId="1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Hoja1">
    <pageSetUpPr fitToPage="1"/>
  </sheetPr>
  <dimension ref="A1:AK15"/>
  <sheetViews>
    <sheetView tabSelected="1" zoomScale="40" zoomScaleNormal="40" zoomScaleSheetLayoutView="75" workbookViewId="0">
      <selection activeCell="S9" sqref="S9"/>
    </sheetView>
  </sheetViews>
  <sheetFormatPr baseColWidth="10" defaultRowHeight="15.75"/>
  <cols>
    <col min="1" max="1" width="25.5703125" style="59" customWidth="1"/>
    <col min="2" max="2" width="34" style="57" customWidth="1"/>
    <col min="3" max="3" width="33.5703125" style="60" customWidth="1"/>
    <col min="4" max="4" width="41.7109375" style="60" hidden="1" customWidth="1"/>
    <col min="5" max="5" width="47" style="60" customWidth="1"/>
    <col min="6" max="6" width="17.7109375" style="60" customWidth="1"/>
    <col min="7" max="7" width="17.28515625" style="60" customWidth="1"/>
    <col min="8" max="8" width="47" style="60" customWidth="1"/>
    <col min="9" max="9" width="51.5703125" style="60" customWidth="1"/>
    <col min="10" max="10" width="7.7109375" style="57" customWidth="1"/>
    <col min="11" max="11" width="38.7109375" style="57" customWidth="1"/>
    <col min="12" max="12" width="8.140625" style="57" customWidth="1"/>
    <col min="13" max="13" width="34.85546875" style="59" bestFit="1" customWidth="1"/>
    <col min="14" max="14" width="9.140625" style="8" bestFit="1" customWidth="1"/>
    <col min="15" max="15" width="28.7109375" style="61" customWidth="1"/>
    <col min="16" max="16" width="56.42578125" style="62" customWidth="1"/>
    <col min="17" max="17" width="9.140625" style="8" customWidth="1"/>
    <col min="18" max="18" width="36.5703125" style="57" customWidth="1"/>
    <col min="19" max="19" width="38" style="57" customWidth="1"/>
    <col min="20" max="20" width="48.85546875" style="57" customWidth="1"/>
    <col min="21" max="21" width="36.42578125" style="57" customWidth="1"/>
    <col min="22" max="22" width="31.5703125" style="57" customWidth="1"/>
    <col min="23" max="23" width="35.7109375" style="57" customWidth="1"/>
    <col min="24" max="24" width="28" style="57" customWidth="1"/>
    <col min="25" max="25" width="15.28515625" style="57" customWidth="1"/>
    <col min="26" max="35" width="11.42578125" style="57"/>
    <col min="36" max="36" width="3.85546875" style="63" customWidth="1"/>
    <col min="37" max="37" width="19.140625" style="57" customWidth="1"/>
    <col min="38" max="16384" width="11.42578125" style="57"/>
  </cols>
  <sheetData>
    <row r="1" spans="1:37" ht="31.5" customHeight="1" thickBot="1">
      <c r="A1" s="282"/>
      <c r="B1" s="283"/>
      <c r="C1" s="288" t="s">
        <v>195</v>
      </c>
      <c r="D1" s="289"/>
      <c r="E1" s="289"/>
      <c r="F1" s="289"/>
      <c r="G1" s="289"/>
      <c r="H1" s="289"/>
      <c r="I1" s="289"/>
      <c r="J1" s="289"/>
      <c r="K1" s="289"/>
      <c r="L1" s="289"/>
      <c r="M1" s="289"/>
      <c r="N1" s="289"/>
      <c r="O1" s="289"/>
      <c r="P1" s="289"/>
      <c r="Q1" s="289"/>
      <c r="R1" s="290"/>
      <c r="S1" s="291" t="s">
        <v>197</v>
      </c>
      <c r="T1" s="292"/>
      <c r="U1" s="292"/>
      <c r="V1" s="292"/>
      <c r="W1" s="293"/>
    </row>
    <row r="2" spans="1:37" ht="29.25" customHeight="1">
      <c r="A2" s="284"/>
      <c r="B2" s="285"/>
      <c r="C2" s="294" t="s">
        <v>200</v>
      </c>
      <c r="D2" s="295"/>
      <c r="E2" s="295"/>
      <c r="F2" s="295"/>
      <c r="G2" s="295"/>
      <c r="H2" s="295"/>
      <c r="I2" s="296"/>
      <c r="J2" s="300" t="s">
        <v>194</v>
      </c>
      <c r="K2" s="301"/>
      <c r="L2" s="301"/>
      <c r="M2" s="301"/>
      <c r="N2" s="301"/>
      <c r="O2" s="301"/>
      <c r="P2" s="301"/>
      <c r="Q2" s="301"/>
      <c r="R2" s="302"/>
      <c r="S2" s="303" t="s">
        <v>196</v>
      </c>
      <c r="T2" s="304"/>
      <c r="U2" s="304"/>
      <c r="V2" s="304"/>
      <c r="W2" s="305"/>
    </row>
    <row r="3" spans="1:37" ht="33" customHeight="1" thickBot="1">
      <c r="A3" s="286"/>
      <c r="B3" s="287"/>
      <c r="C3" s="297"/>
      <c r="D3" s="298"/>
      <c r="E3" s="298"/>
      <c r="F3" s="298"/>
      <c r="G3" s="298"/>
      <c r="H3" s="298"/>
      <c r="I3" s="299"/>
      <c r="J3" s="297"/>
      <c r="K3" s="298"/>
      <c r="L3" s="298"/>
      <c r="M3" s="298"/>
      <c r="N3" s="298"/>
      <c r="O3" s="298"/>
      <c r="P3" s="298"/>
      <c r="Q3" s="298"/>
      <c r="R3" s="299"/>
      <c r="S3" s="306" t="s">
        <v>201</v>
      </c>
      <c r="T3" s="307"/>
      <c r="U3" s="307"/>
      <c r="V3" s="307"/>
      <c r="W3" s="308"/>
    </row>
    <row r="4" spans="1:37" ht="16.5" customHeight="1" thickBot="1">
      <c r="A4" s="181" t="str">
        <f>IF(J5=1,"INSIGNIFICANTE",IF(J5=2,"MENOR",IF(J5=3,"MODERADO",IF(J5=4,"MAYOR",IF(J5=5,"CATASTROFICO"," ")))))</f>
        <v xml:space="preserve"> </v>
      </c>
      <c r="B4" s="182"/>
      <c r="C4" s="177"/>
      <c r="D4" s="178"/>
      <c r="E4" s="178"/>
      <c r="F4" s="178"/>
      <c r="G4" s="178"/>
      <c r="H4" s="178"/>
      <c r="I4" s="178"/>
      <c r="J4" s="178"/>
      <c r="K4" s="178"/>
      <c r="L4" s="178"/>
      <c r="M4" s="178"/>
      <c r="N4" s="178"/>
      <c r="O4" s="178"/>
      <c r="P4" s="178"/>
      <c r="Q4" s="178"/>
      <c r="R4" s="178"/>
      <c r="S4" s="178"/>
      <c r="T4" s="178"/>
      <c r="U4" s="178"/>
      <c r="V4" s="178"/>
      <c r="W4" s="178"/>
      <c r="X4" s="185"/>
      <c r="AJ4" s="64">
        <v>1</v>
      </c>
      <c r="AK4" s="65" t="s">
        <v>58</v>
      </c>
    </row>
    <row r="5" spans="1:37" thickBot="1">
      <c r="A5" s="183"/>
      <c r="B5" s="184"/>
      <c r="C5" s="179"/>
      <c r="D5" s="180"/>
      <c r="E5" s="180"/>
      <c r="F5" s="180"/>
      <c r="G5" s="180"/>
      <c r="H5" s="180"/>
      <c r="I5" s="180"/>
      <c r="J5" s="180"/>
      <c r="K5" s="180"/>
      <c r="L5" s="180"/>
      <c r="M5" s="180"/>
      <c r="N5" s="180"/>
      <c r="O5" s="180"/>
      <c r="P5" s="180"/>
      <c r="Q5" s="180"/>
      <c r="R5" s="180"/>
      <c r="S5" s="180"/>
      <c r="T5" s="180"/>
      <c r="U5" s="180"/>
      <c r="V5" s="180"/>
      <c r="W5" s="180"/>
      <c r="X5" s="185"/>
      <c r="Y5" s="58"/>
      <c r="AJ5" s="64">
        <v>2</v>
      </c>
      <c r="AK5" s="65" t="s">
        <v>59</v>
      </c>
    </row>
    <row r="6" spans="1:37" s="159" customFormat="1" ht="52.5" customHeight="1" thickBot="1">
      <c r="A6" s="257" t="s">
        <v>29</v>
      </c>
      <c r="B6" s="257" t="s">
        <v>30</v>
      </c>
      <c r="C6" s="309" t="s">
        <v>31</v>
      </c>
      <c r="D6" s="257" t="s">
        <v>62</v>
      </c>
      <c r="E6" s="254" t="s">
        <v>32</v>
      </c>
      <c r="F6" s="255"/>
      <c r="G6" s="256"/>
      <c r="H6" s="186" t="s">
        <v>120</v>
      </c>
      <c r="I6" s="187" t="s">
        <v>33</v>
      </c>
      <c r="J6" s="266" t="s">
        <v>34</v>
      </c>
      <c r="K6" s="267"/>
      <c r="L6" s="266" t="s">
        <v>35</v>
      </c>
      <c r="M6" s="267"/>
      <c r="N6" s="266" t="s">
        <v>36</v>
      </c>
      <c r="O6" s="267"/>
      <c r="P6" s="261" t="s">
        <v>57</v>
      </c>
      <c r="Q6" s="254" t="s">
        <v>37</v>
      </c>
      <c r="R6" s="256"/>
      <c r="S6" s="263" t="s">
        <v>38</v>
      </c>
      <c r="T6" s="263" t="s">
        <v>39</v>
      </c>
      <c r="U6" s="263" t="s">
        <v>40</v>
      </c>
      <c r="V6" s="272" t="s">
        <v>41</v>
      </c>
      <c r="W6" s="278" t="s">
        <v>42</v>
      </c>
      <c r="X6" s="174"/>
      <c r="Y6" s="260"/>
      <c r="AJ6" s="160">
        <v>3</v>
      </c>
      <c r="AK6" s="161" t="s">
        <v>12</v>
      </c>
    </row>
    <row r="7" spans="1:37" s="159" customFormat="1" ht="16.5" customHeight="1" thickBot="1">
      <c r="A7" s="258"/>
      <c r="B7" s="258"/>
      <c r="C7" s="309"/>
      <c r="D7" s="258"/>
      <c r="E7" s="271" t="s">
        <v>63</v>
      </c>
      <c r="F7" s="259" t="s">
        <v>13</v>
      </c>
      <c r="G7" s="259" t="s">
        <v>14</v>
      </c>
      <c r="H7" s="311" t="s">
        <v>11</v>
      </c>
      <c r="I7" s="252" t="s">
        <v>10</v>
      </c>
      <c r="J7" s="268"/>
      <c r="K7" s="269"/>
      <c r="L7" s="268"/>
      <c r="M7" s="269"/>
      <c r="N7" s="268"/>
      <c r="O7" s="269"/>
      <c r="P7" s="261"/>
      <c r="Q7" s="270"/>
      <c r="R7" s="252"/>
      <c r="S7" s="264"/>
      <c r="T7" s="264"/>
      <c r="U7" s="264"/>
      <c r="V7" s="273"/>
      <c r="W7" s="279"/>
      <c r="X7" s="174"/>
      <c r="Y7" s="260"/>
      <c r="AJ7" s="160">
        <v>4</v>
      </c>
      <c r="AK7" s="161" t="s">
        <v>60</v>
      </c>
    </row>
    <row r="8" spans="1:37" s="159" customFormat="1" ht="16.5" customHeight="1" thickBot="1">
      <c r="A8" s="258"/>
      <c r="B8" s="258"/>
      <c r="C8" s="266"/>
      <c r="D8" s="258"/>
      <c r="E8" s="310"/>
      <c r="F8" s="259"/>
      <c r="G8" s="259"/>
      <c r="H8" s="312"/>
      <c r="I8" s="253"/>
      <c r="J8" s="268"/>
      <c r="K8" s="269"/>
      <c r="L8" s="268"/>
      <c r="M8" s="269"/>
      <c r="N8" s="268"/>
      <c r="O8" s="269"/>
      <c r="P8" s="262"/>
      <c r="Q8" s="271"/>
      <c r="R8" s="253"/>
      <c r="S8" s="265"/>
      <c r="T8" s="265"/>
      <c r="U8" s="275"/>
      <c r="V8" s="274"/>
      <c r="W8" s="280"/>
      <c r="X8" s="174"/>
      <c r="Y8" s="260"/>
      <c r="AJ8" s="160">
        <v>5</v>
      </c>
      <c r="AK8" s="161" t="s">
        <v>61</v>
      </c>
    </row>
    <row r="9" spans="1:37" s="159" customFormat="1" ht="365.25" customHeight="1">
      <c r="A9" s="276" t="s">
        <v>192</v>
      </c>
      <c r="B9" s="277" t="str">
        <f>'[1]CONTEXTO ESTRATÉGICO'!C16</f>
        <v xml:space="preserve">Consolidar la estrategia de comunicaciones con el fin de divulgar todas y cada una de las actividades y servicios de rtvc, buscando posicionar la marca rtvc y el de las distintas áreas misionales tanto a nivel interno como externo. </v>
      </c>
      <c r="C9" s="188" t="s">
        <v>87</v>
      </c>
      <c r="D9" s="189" t="str">
        <f>'[1]CONTEXTO ESTRATÉGICO'!B22</f>
        <v>Sistemas de comunicación e información</v>
      </c>
      <c r="E9" s="189" t="s">
        <v>148</v>
      </c>
      <c r="F9" s="190" t="s">
        <v>104</v>
      </c>
      <c r="G9" s="191"/>
      <c r="H9" s="192" t="s">
        <v>149</v>
      </c>
      <c r="I9" s="193" t="s">
        <v>150</v>
      </c>
      <c r="J9" s="194">
        <v>3</v>
      </c>
      <c r="K9" s="168" t="str">
        <f t="shared" ref="K9:K15" si="0">IF(J9=1,"INSIGNIFICANTE",IF(J9=2,"MENOR",IF(J9=3,"MODERADO",IF(J9=4,"MAYOR",IF(J9=5,"CATASTROFICO"," ")))))</f>
        <v>MODERADO</v>
      </c>
      <c r="L9" s="194">
        <v>2</v>
      </c>
      <c r="M9" s="168" t="str">
        <f t="shared" ref="M9:M15" si="1">IF(L9=1,"RARO",IF(L9=2,"IMPROBABLE",IF(L9=3,"MODERADO",IF(L9=4,"PROBABLE",IF(L9=5,"CASI CERTEZA"," ")))))</f>
        <v>IMPROBABLE</v>
      </c>
      <c r="N9" s="169">
        <f t="shared" ref="N9:N15" si="2">IF(OR(J9=" ",J9=0,L9=" ",L9=0)," ",J9*L9)</f>
        <v>6</v>
      </c>
      <c r="O9" s="169" t="str">
        <f>IF(OR(J9=" ",J9=0,L9=" ",L9=0)," ",IF(AND(J9=1,L9=3),"BAJO",IF(AND(J9=1,L9=4),"MODERADO",IF(AND(J9=2,L9=5),"ALTO",IF(AND(J9=3,L9=4),"ALTO",IF(AND(J9=2,L9=2),"BAJO",VLOOKUP(N9,Evaluacion!A:B,2)))))))</f>
        <v>MODERADO</v>
      </c>
      <c r="P9" s="195" t="s">
        <v>167</v>
      </c>
      <c r="Q9" s="169">
        <f>IF(OR(J9=" ",J9=0,L9=" ",L9=0)," ",CONTROLES!M8)</f>
        <v>6</v>
      </c>
      <c r="R9" s="169" t="str">
        <f>IF(OR(J9=" ",J9=0,L9=" ",L9=0)," ",CONTROLES!N8)</f>
        <v>ALTO</v>
      </c>
      <c r="S9" s="170" t="str">
        <f>IF(OR(R9=" ",R9=0)," ",VLOOKUP(R9,Evaluacion!D:E,2,0))</f>
        <v>* Reducir el riesgo
* Evitar el riesgo
* Compartir o transferir</v>
      </c>
      <c r="T9" s="171" t="s">
        <v>185</v>
      </c>
      <c r="U9" s="173" t="s">
        <v>177</v>
      </c>
      <c r="V9" s="175" t="s">
        <v>186</v>
      </c>
      <c r="W9" s="193" t="s">
        <v>172</v>
      </c>
      <c r="X9" s="281"/>
      <c r="Y9" s="162"/>
      <c r="AJ9" s="163"/>
      <c r="AK9" s="164" t="s">
        <v>87</v>
      </c>
    </row>
    <row r="10" spans="1:37" s="159" customFormat="1" ht="161.25" customHeight="1">
      <c r="A10" s="276"/>
      <c r="B10" s="277"/>
      <c r="C10" s="188" t="s">
        <v>87</v>
      </c>
      <c r="D10" s="189">
        <f>'[1]CONTEXTO ESTRATÉGICO'!B23</f>
        <v>0</v>
      </c>
      <c r="E10" s="189" t="s">
        <v>151</v>
      </c>
      <c r="F10" s="190" t="s">
        <v>104</v>
      </c>
      <c r="G10" s="191"/>
      <c r="H10" s="196" t="s">
        <v>152</v>
      </c>
      <c r="I10" s="193" t="s">
        <v>153</v>
      </c>
      <c r="J10" s="194">
        <v>4</v>
      </c>
      <c r="K10" s="168" t="str">
        <f t="shared" si="0"/>
        <v>MAYOR</v>
      </c>
      <c r="L10" s="194">
        <v>2</v>
      </c>
      <c r="M10" s="168" t="str">
        <f t="shared" si="1"/>
        <v>IMPROBABLE</v>
      </c>
      <c r="N10" s="169">
        <f t="shared" si="2"/>
        <v>8</v>
      </c>
      <c r="O10" s="169" t="str">
        <f>IF(OR(J10=" ",J10=0,L10=" ",L10=0)," ",IF(AND(J10=1,L10=3),"BAJO",IF(AND(J10=1,L10=4),"MODERADO",IF(AND(J10=2,L10=5),"ALTO",IF(AND(J10=3,L10=4),"ALTO",IF(AND(J10=2,L10=2),"BAJO",VLOOKUP(N10,Evaluacion!A:B,2)))))))</f>
        <v>ALTO</v>
      </c>
      <c r="P10" s="195" t="s">
        <v>168</v>
      </c>
      <c r="Q10" s="169">
        <f>IF(OR(J10=" ",J10=0,L10=" ",L10=0)," ",CONTROLES!M9)</f>
        <v>8</v>
      </c>
      <c r="R10" s="169" t="str">
        <f>IF(OR(J10=" ",J10=0,L10=" ",L10=0)," ",CONTROLES!N9)</f>
        <v>ALTO</v>
      </c>
      <c r="S10" s="172" t="str">
        <f>IF(OR(R10=" ",R10=0)," ",VLOOKUP(R10,Evaluacion!D:E,2,0))</f>
        <v>* Reducir el riesgo
* Evitar el riesgo
* Compartir o transferir</v>
      </c>
      <c r="T10" s="171" t="s">
        <v>187</v>
      </c>
      <c r="U10" s="173" t="s">
        <v>181</v>
      </c>
      <c r="V10" s="176">
        <v>41639</v>
      </c>
      <c r="W10" s="193" t="s">
        <v>173</v>
      </c>
      <c r="X10" s="281"/>
      <c r="Y10" s="162"/>
      <c r="AJ10" s="163"/>
      <c r="AK10" s="165" t="s">
        <v>88</v>
      </c>
    </row>
    <row r="11" spans="1:37" s="159" customFormat="1" ht="283.5" customHeight="1">
      <c r="A11" s="276"/>
      <c r="B11" s="277"/>
      <c r="C11" s="188" t="s">
        <v>87</v>
      </c>
      <c r="D11" s="189">
        <f>'[1]CONTEXTO ESTRATÉGICO'!B24</f>
        <v>0</v>
      </c>
      <c r="E11" s="173" t="s">
        <v>154</v>
      </c>
      <c r="F11" s="190" t="s">
        <v>104</v>
      </c>
      <c r="G11" s="197"/>
      <c r="H11" s="189" t="s">
        <v>155</v>
      </c>
      <c r="I11" s="189" t="s">
        <v>156</v>
      </c>
      <c r="J11" s="198">
        <v>5</v>
      </c>
      <c r="K11" s="168" t="str">
        <f t="shared" si="0"/>
        <v>CATASTROFICO</v>
      </c>
      <c r="L11" s="194">
        <v>1</v>
      </c>
      <c r="M11" s="168" t="str">
        <f t="shared" si="1"/>
        <v>RARO</v>
      </c>
      <c r="N11" s="169">
        <f t="shared" si="2"/>
        <v>5</v>
      </c>
      <c r="O11" s="169" t="str">
        <f>IF(OR(J11=" ",J11=0,L11=" ",L11=0)," ",IF(AND(J11=1,L11=3),"BAJO",IF(AND(J11=1,L11=4),"MODERADO",IF(AND(J11=2,L11=5),"ALTO",IF(AND(J11=3,L11=4),"ALTO",IF(AND(J11=2,L11=2),"BAJO",VLOOKUP(N11,Evaluacion!A:B,2)))))))</f>
        <v>ALTO</v>
      </c>
      <c r="P11" s="199" t="s">
        <v>169</v>
      </c>
      <c r="Q11" s="169">
        <f>IF(OR(J11=" ",J11=0,L11=" ",L11=0)," ",CONTROLES!M10)</f>
        <v>3</v>
      </c>
      <c r="R11" s="169" t="str">
        <f>IF(OR(J11=" ",J11=0,L11=" ",L11=0)," ",CONTROLES!N10)</f>
        <v>MODERADO</v>
      </c>
      <c r="S11" s="172" t="str">
        <f>IF(OR(R11=" ",R11=0)," ",VLOOKUP(R11,Evaluacion!D:E,2,0))</f>
        <v>* Asumir el riesgo
* Reducir el riesgo</v>
      </c>
      <c r="T11" s="171" t="s">
        <v>188</v>
      </c>
      <c r="U11" s="173" t="s">
        <v>181</v>
      </c>
      <c r="V11" s="175" t="s">
        <v>189</v>
      </c>
      <c r="W11" s="200" t="s">
        <v>174</v>
      </c>
      <c r="X11" s="281"/>
      <c r="Y11" s="162"/>
      <c r="AJ11" s="163"/>
      <c r="AK11" s="165" t="s">
        <v>89</v>
      </c>
    </row>
    <row r="12" spans="1:37" s="159" customFormat="1" ht="240.75" customHeight="1">
      <c r="A12" s="276"/>
      <c r="B12" s="277"/>
      <c r="C12" s="188" t="s">
        <v>89</v>
      </c>
      <c r="D12" s="189">
        <f>'[1]CONTEXTO ESTRATÉGICO'!B25</f>
        <v>0</v>
      </c>
      <c r="E12" s="193" t="s">
        <v>157</v>
      </c>
      <c r="F12" s="190" t="s">
        <v>104</v>
      </c>
      <c r="G12" s="201"/>
      <c r="H12" s="193" t="s">
        <v>158</v>
      </c>
      <c r="I12" s="189" t="s">
        <v>159</v>
      </c>
      <c r="J12" s="198">
        <v>5</v>
      </c>
      <c r="K12" s="168" t="str">
        <f t="shared" si="0"/>
        <v>CATASTROFICO</v>
      </c>
      <c r="L12" s="194">
        <v>3</v>
      </c>
      <c r="M12" s="168" t="str">
        <f t="shared" si="1"/>
        <v>MODERADO</v>
      </c>
      <c r="N12" s="169">
        <f t="shared" si="2"/>
        <v>15</v>
      </c>
      <c r="O12" s="169" t="str">
        <f>IF(OR(J12=" ",J12=0,L12=" ",L12=0)," ",IF(AND(J12=1,L12=3),"BAJO",IF(AND(J12=1,L12=4),"MODERADO",IF(AND(J12=2,L12=5),"ALTO",IF(AND(J12=3,L12=4),"ALTO",IF(AND(J12=2,L12=2),"BAJO",VLOOKUP(N12,Evaluacion!A:B,2)))))))</f>
        <v>EXTREMO</v>
      </c>
      <c r="P12" s="199">
        <v>0</v>
      </c>
      <c r="Q12" s="169">
        <f>IF(OR(J12=" ",J12=0,L12=" ",L12=0)," ",CONTROLES!M11)</f>
        <v>15</v>
      </c>
      <c r="R12" s="169" t="str">
        <f>IF(OR(J12=" ",J12=0,L12=" ",L12=0)," ",CONTROLES!N11)</f>
        <v>EXTREMO</v>
      </c>
      <c r="S12" s="172" t="str">
        <f>IF(OR(R12=" ",R12=0)," ",VLOOKUP(R12,Evaluacion!D:E,2,0))</f>
        <v>* Evitar el riesgo
* Reducir el riesgo
* Compartir o transferir</v>
      </c>
      <c r="T12" s="171" t="s">
        <v>190</v>
      </c>
      <c r="U12" s="173" t="s">
        <v>181</v>
      </c>
      <c r="V12" s="176">
        <v>41485</v>
      </c>
      <c r="W12" s="200" t="s">
        <v>175</v>
      </c>
      <c r="X12" s="281"/>
      <c r="Y12" s="162"/>
      <c r="AJ12" s="163"/>
      <c r="AK12" s="165" t="s">
        <v>90</v>
      </c>
    </row>
    <row r="13" spans="1:37" s="159" customFormat="1" ht="299.25" customHeight="1">
      <c r="A13" s="276"/>
      <c r="B13" s="277"/>
      <c r="C13" s="188" t="s">
        <v>89</v>
      </c>
      <c r="D13" s="189"/>
      <c r="E13" s="193" t="s">
        <v>160</v>
      </c>
      <c r="F13" s="190" t="s">
        <v>104</v>
      </c>
      <c r="G13" s="201"/>
      <c r="H13" s="193" t="s">
        <v>161</v>
      </c>
      <c r="I13" s="193" t="s">
        <v>162</v>
      </c>
      <c r="J13" s="198">
        <v>3</v>
      </c>
      <c r="K13" s="168" t="str">
        <f t="shared" si="0"/>
        <v>MODERADO</v>
      </c>
      <c r="L13" s="194">
        <v>5</v>
      </c>
      <c r="M13" s="168" t="str">
        <f t="shared" si="1"/>
        <v>CASI CERTEZA</v>
      </c>
      <c r="N13" s="169">
        <f t="shared" si="2"/>
        <v>15</v>
      </c>
      <c r="O13" s="169" t="str">
        <f>IF(OR(J13=" ",J13=0,L13=" ",L13=0)," ",IF(AND(J13=1,L13=3),"BAJO",IF(AND(J13=1,L13=4),"MODERADO",IF(AND(J13=2,L13=5),"ALTO",IF(AND(J13=3,L13=4),"ALTO",IF(AND(J13=2,L13=2),"BAJO",VLOOKUP(N13,Evaluacion!A:B,2)))))))</f>
        <v>EXTREMO</v>
      </c>
      <c r="P13" s="199" t="s">
        <v>170</v>
      </c>
      <c r="Q13" s="169">
        <f>IF(OR(J13=" ",J13=0,L13=" ",L13=0)," ",CONTROLES!M12)</f>
        <v>6</v>
      </c>
      <c r="R13" s="169" t="str">
        <f>IF(OR(J13=" ",J13=0,L13=" ",L13=0)," ",CONTROLES!N12)</f>
        <v>MODERADO</v>
      </c>
      <c r="S13" s="172" t="str">
        <f>IF(OR(R13=" ",R13=0)," ",VLOOKUP(R13,Evaluacion!D:E,2,0))</f>
        <v>* Asumir el riesgo
* Reducir el riesgo</v>
      </c>
      <c r="T13" s="200" t="s">
        <v>176</v>
      </c>
      <c r="U13" s="172" t="s">
        <v>177</v>
      </c>
      <c r="V13" s="209" t="s">
        <v>178</v>
      </c>
      <c r="W13" s="200" t="s">
        <v>179</v>
      </c>
      <c r="X13" s="166"/>
      <c r="Y13" s="162"/>
      <c r="AJ13" s="163"/>
    </row>
    <row r="14" spans="1:37" s="159" customFormat="1" ht="409.5">
      <c r="A14" s="276"/>
      <c r="B14" s="277"/>
      <c r="C14" s="188" t="s">
        <v>163</v>
      </c>
      <c r="D14" s="189"/>
      <c r="E14" s="203" t="s">
        <v>164</v>
      </c>
      <c r="F14" s="204" t="s">
        <v>104</v>
      </c>
      <c r="G14" s="193"/>
      <c r="H14" s="193" t="s">
        <v>165</v>
      </c>
      <c r="I14" s="193" t="s">
        <v>166</v>
      </c>
      <c r="J14" s="198">
        <v>5</v>
      </c>
      <c r="K14" s="168" t="str">
        <f t="shared" si="0"/>
        <v>CATASTROFICO</v>
      </c>
      <c r="L14" s="194">
        <v>3</v>
      </c>
      <c r="M14" s="168" t="str">
        <f t="shared" si="1"/>
        <v>MODERADO</v>
      </c>
      <c r="N14" s="169">
        <f t="shared" si="2"/>
        <v>15</v>
      </c>
      <c r="O14" s="169" t="str">
        <f>IF(OR(J14=" ",J14=0,L14=" ",L14=0)," ",IF(AND(J14=1,L14=3),"BAJO",IF(AND(J14=1,L14=4),"MODERADO",IF(AND(J14=2,L14=5),"ALTO",IF(AND(J14=3,L14=4),"ALTO",IF(AND(J14=2,L14=2),"BAJO",VLOOKUP(N14,Evaluacion!A:B,2)))))))</f>
        <v>EXTREMO</v>
      </c>
      <c r="P14" s="205"/>
      <c r="Q14" s="169">
        <f>IF(OR(J14=" ",J14=0,L14=" ",L14=0)," ",CONTROLES!M13)</f>
        <v>15</v>
      </c>
      <c r="R14" s="169" t="str">
        <f>IF(OR(J14=" ",J14=0,L14=" ",L14=0)," ",CONTROLES!N13)</f>
        <v>EXTREMO</v>
      </c>
      <c r="S14" s="172" t="str">
        <f>IF(OR(R14=" ",R14=0)," ",VLOOKUP(R14,Evaluacion!D:E,2,0))</f>
        <v>* Evitar el riesgo
* Reducir el riesgo
* Compartir o transferir</v>
      </c>
      <c r="T14" s="172" t="s">
        <v>180</v>
      </c>
      <c r="U14" s="172" t="s">
        <v>181</v>
      </c>
      <c r="V14" s="202">
        <v>41639</v>
      </c>
      <c r="W14" s="206" t="s">
        <v>182</v>
      </c>
      <c r="X14" s="166"/>
      <c r="Y14" s="162"/>
      <c r="AJ14" s="163"/>
    </row>
    <row r="15" spans="1:37" s="159" customFormat="1" ht="409.5" customHeight="1">
      <c r="A15" s="276"/>
      <c r="B15" s="277"/>
      <c r="C15" s="188" t="s">
        <v>163</v>
      </c>
      <c r="D15" s="207"/>
      <c r="E15" s="193" t="s">
        <v>123</v>
      </c>
      <c r="F15" s="204" t="s">
        <v>104</v>
      </c>
      <c r="G15" s="193"/>
      <c r="H15" s="193" t="s">
        <v>121</v>
      </c>
      <c r="I15" s="193" t="s">
        <v>122</v>
      </c>
      <c r="J15" s="198">
        <v>5</v>
      </c>
      <c r="K15" s="168" t="str">
        <f t="shared" si="0"/>
        <v>CATASTROFICO</v>
      </c>
      <c r="L15" s="194">
        <v>3</v>
      </c>
      <c r="M15" s="168" t="str">
        <f t="shared" si="1"/>
        <v>MODERADO</v>
      </c>
      <c r="N15" s="169">
        <f t="shared" si="2"/>
        <v>15</v>
      </c>
      <c r="O15" s="169" t="str">
        <f>IF(OR(J15=" ",J15=0,L15=" ",L15=0)," ",IF(AND(J15=1,L15=3),"BAJO",IF(AND(J15=1,L15=4),"MODERADO",IF(AND(J15=2,L15=5),"ALTO",IF(AND(J15=3,L15=4),"ALTO",IF(AND(J15=2,L15=2),"BAJO",VLOOKUP(N15,Evaluacion!A:B,2)))))))</f>
        <v>EXTREMO</v>
      </c>
      <c r="P15" s="208" t="s">
        <v>171</v>
      </c>
      <c r="Q15" s="169">
        <f>IF(OR(J15=" ",J15=0,L15=" ",L15=0)," ",CONTROLES!M14)</f>
        <v>15</v>
      </c>
      <c r="R15" s="169" t="str">
        <f>IF(OR(J15=" ",J15=0,L15=" ",L15=0)," ",CONTROLES!N14)</f>
        <v>EXTREMO</v>
      </c>
      <c r="S15" s="172" t="str">
        <f>IF(OR(R15=" ",R15=0)," ",VLOOKUP(R15,Evaluacion!D:E,2,0))</f>
        <v>* Evitar el riesgo
* Reducir el riesgo
* Compartir o transferir</v>
      </c>
      <c r="T15" s="172" t="s">
        <v>183</v>
      </c>
      <c r="U15" s="172" t="s">
        <v>181</v>
      </c>
      <c r="V15" s="210">
        <v>41639</v>
      </c>
      <c r="W15" s="197" t="s">
        <v>184</v>
      </c>
      <c r="AJ15" s="163"/>
    </row>
  </sheetData>
  <sheetProtection password="CC32" sheet="1" objects="1" scenarios="1" selectLockedCells="1" selectUnlockedCells="1"/>
  <mergeCells count="31">
    <mergeCell ref="A9:A15"/>
    <mergeCell ref="B9:B15"/>
    <mergeCell ref="W6:W8"/>
    <mergeCell ref="X9:X12"/>
    <mergeCell ref="A1:B3"/>
    <mergeCell ref="C1:R1"/>
    <mergeCell ref="S1:W1"/>
    <mergeCell ref="C2:I3"/>
    <mergeCell ref="J2:R3"/>
    <mergeCell ref="S2:W2"/>
    <mergeCell ref="S3:W3"/>
    <mergeCell ref="C6:C8"/>
    <mergeCell ref="E7:E8"/>
    <mergeCell ref="H7:H8"/>
    <mergeCell ref="B6:B8"/>
    <mergeCell ref="D6:D8"/>
    <mergeCell ref="Y6:Y8"/>
    <mergeCell ref="P6:P8"/>
    <mergeCell ref="S6:S8"/>
    <mergeCell ref="J6:K8"/>
    <mergeCell ref="L6:M8"/>
    <mergeCell ref="N6:O8"/>
    <mergeCell ref="Q6:R8"/>
    <mergeCell ref="T6:T8"/>
    <mergeCell ref="V6:V8"/>
    <mergeCell ref="U6:U8"/>
    <mergeCell ref="I7:I8"/>
    <mergeCell ref="E6:G6"/>
    <mergeCell ref="A6:A8"/>
    <mergeCell ref="F7:F8"/>
    <mergeCell ref="G7:G8"/>
  </mergeCells>
  <phoneticPr fontId="0" type="noConversion"/>
  <conditionalFormatting sqref="O9:O65464 R9:R15">
    <cfRule type="cellIs" dxfId="23" priority="42" stopIfTrue="1" operator="equal">
      <formula>"BAJO"</formula>
    </cfRule>
    <cfRule type="cellIs" dxfId="22" priority="43" stopIfTrue="1" operator="equal">
      <formula>"MODERADO"</formula>
    </cfRule>
    <cfRule type="cellIs" dxfId="21" priority="44" stopIfTrue="1" operator="equal">
      <formula>"ALTO"</formula>
    </cfRule>
    <cfRule type="cellIs" dxfId="20" priority="45" stopIfTrue="1" operator="equal">
      <formula>"EXTREMO"</formula>
    </cfRule>
  </conditionalFormatting>
  <conditionalFormatting sqref="N9:N15">
    <cfRule type="expression" dxfId="19" priority="29" stopIfTrue="1">
      <formula>$O9="BAJO"</formula>
    </cfRule>
    <cfRule type="expression" dxfId="18" priority="30" stopIfTrue="1">
      <formula>$O9="MODERADO"</formula>
    </cfRule>
    <cfRule type="expression" dxfId="17" priority="31" stopIfTrue="1">
      <formula>$O9="ALTO"</formula>
    </cfRule>
    <cfRule type="expression" dxfId="16" priority="32" stopIfTrue="1">
      <formula>$O9="EXTREMO"</formula>
    </cfRule>
  </conditionalFormatting>
  <conditionalFormatting sqref="Q9:Q15">
    <cfRule type="expression" dxfId="15" priority="25" stopIfTrue="1">
      <formula>$R9="BAJO"</formula>
    </cfRule>
    <cfRule type="expression" dxfId="14" priority="26" stopIfTrue="1">
      <formula>$R9="MODERADO"</formula>
    </cfRule>
    <cfRule type="expression" dxfId="13" priority="27" stopIfTrue="1">
      <formula>$R9="ALTO"</formula>
    </cfRule>
    <cfRule type="expression" dxfId="12" priority="28" stopIfTrue="1">
      <formula>$R9="EXTREMO"</formula>
    </cfRule>
  </conditionalFormatting>
  <dataValidations count="3">
    <dataValidation type="list" allowBlank="1" showInputMessage="1" showErrorMessage="1" sqref="C9:C15">
      <formula1>$AK$8:$AK$15</formula1>
    </dataValidation>
    <dataValidation type="list" allowBlank="1" showInputMessage="1" showErrorMessage="1" error="Seleccione un dato de la lista" promptTitle="CALIFICACION" sqref="J11:J15">
      <formula1>$AJ$1:$AJ$5</formula1>
    </dataValidation>
    <dataValidation type="list" allowBlank="1" showInputMessage="1" showErrorMessage="1" error="Seleccione un dato de la lista" promptTitle="CALIFICACION" sqref="L9:L15">
      <formula1>$AJ$4:$AJ$8</formula1>
    </dataValidation>
  </dataValidations>
  <printOptions horizontalCentered="1" verticalCentered="1"/>
  <pageMargins left="1.1811023622047245" right="0.39370078740157483" top="0.39370078740157483" bottom="0.39370078740157483" header="0" footer="0"/>
  <pageSetup paperSize="5" scale="23" fitToHeight="0" orientation="landscape" r:id="rId1"/>
  <headerFooter alignWithMargins="0">
    <oddFooter>&amp;L&amp;8FO-016
 V-02&amp;R&amp;8Página &amp;P de &amp;N</oddFooter>
  </headerFooter>
  <drawing r:id="rId2"/>
  <legacyDrawing r:id="rId3"/>
  <oleObjects>
    <oleObject progId="PBrush" shapeId="1025" r:id="rId4"/>
  </oleObjects>
</worksheet>
</file>

<file path=xl/worksheets/sheet4.xml><?xml version="1.0" encoding="utf-8"?>
<worksheet xmlns="http://schemas.openxmlformats.org/spreadsheetml/2006/main" xmlns:r="http://schemas.openxmlformats.org/officeDocument/2006/relationships">
  <dimension ref="A1:O15"/>
  <sheetViews>
    <sheetView topLeftCell="A2" zoomScale="60" zoomScaleNormal="60" workbookViewId="0">
      <selection activeCell="H9" sqref="H9"/>
    </sheetView>
  </sheetViews>
  <sheetFormatPr baseColWidth="10" defaultRowHeight="18"/>
  <cols>
    <col min="1" max="1" width="34" style="1" customWidth="1"/>
    <col min="2" max="2" width="47" style="1" customWidth="1"/>
    <col min="3" max="3" width="51.140625" style="1" customWidth="1"/>
    <col min="4" max="4" width="15.42578125" style="10" customWidth="1"/>
    <col min="5" max="5" width="16.140625" style="10" customWidth="1"/>
    <col min="6" max="6" width="11.140625" style="10" customWidth="1"/>
    <col min="7" max="7" width="14.42578125" style="10" customWidth="1"/>
    <col min="8" max="8" width="20" style="10" customWidth="1"/>
    <col min="9" max="9" width="29.7109375" style="10" bestFit="1" customWidth="1"/>
    <col min="10" max="10" width="16.28515625" style="1" hidden="1" customWidth="1"/>
    <col min="11" max="11" width="11.7109375" style="1" hidden="1" customWidth="1"/>
    <col min="12" max="12" width="18.28515625" style="1" hidden="1" customWidth="1"/>
    <col min="13" max="13" width="8.140625" style="1" customWidth="1"/>
    <col min="14" max="14" width="25.28515625" style="1" customWidth="1"/>
    <col min="15" max="15" width="11.42578125" style="2"/>
    <col min="16" max="16384" width="11.42578125" style="1"/>
  </cols>
  <sheetData>
    <row r="1" spans="1:15" ht="18" hidden="1" customHeight="1">
      <c r="B1" s="1" t="s">
        <v>16</v>
      </c>
      <c r="C1" s="1" t="s">
        <v>17</v>
      </c>
      <c r="D1" s="1" t="s">
        <v>28</v>
      </c>
      <c r="F1" s="10" t="s">
        <v>6</v>
      </c>
      <c r="G1" s="10" t="s">
        <v>21</v>
      </c>
    </row>
    <row r="2" spans="1:15" ht="34.5" customHeight="1" thickBot="1">
      <c r="A2" s="327"/>
      <c r="B2" s="330" t="s">
        <v>198</v>
      </c>
      <c r="C2" s="331"/>
      <c r="D2" s="331"/>
      <c r="E2" s="331"/>
      <c r="F2" s="331"/>
      <c r="G2" s="331"/>
      <c r="H2" s="331"/>
      <c r="I2" s="332"/>
      <c r="J2" s="315" t="s">
        <v>199</v>
      </c>
      <c r="K2" s="316"/>
      <c r="L2" s="316"/>
      <c r="M2" s="316"/>
      <c r="N2" s="317"/>
    </row>
    <row r="3" spans="1:15" ht="29.25" customHeight="1" thickBot="1">
      <c r="A3" s="328"/>
      <c r="B3" s="318" t="s">
        <v>118</v>
      </c>
      <c r="C3" s="319"/>
      <c r="D3" s="322" t="s">
        <v>191</v>
      </c>
      <c r="E3" s="322"/>
      <c r="F3" s="322"/>
      <c r="G3" s="322"/>
      <c r="H3" s="322"/>
      <c r="I3" s="319"/>
      <c r="J3" s="315" t="s">
        <v>202</v>
      </c>
      <c r="K3" s="316"/>
      <c r="L3" s="316"/>
      <c r="M3" s="316"/>
      <c r="N3" s="317"/>
    </row>
    <row r="4" spans="1:15" ht="36" customHeight="1" thickBot="1">
      <c r="A4" s="329"/>
      <c r="B4" s="320"/>
      <c r="C4" s="321"/>
      <c r="D4" s="323"/>
      <c r="E4" s="323"/>
      <c r="F4" s="323"/>
      <c r="G4" s="323"/>
      <c r="H4" s="323"/>
      <c r="I4" s="321"/>
      <c r="J4" s="324" t="s">
        <v>203</v>
      </c>
      <c r="K4" s="325"/>
      <c r="L4" s="325"/>
      <c r="M4" s="325"/>
      <c r="N4" s="326"/>
    </row>
    <row r="5" spans="1:15" ht="7.5" customHeight="1" thickBot="1">
      <c r="A5" s="14"/>
      <c r="B5" s="4"/>
      <c r="C5" s="4"/>
      <c r="D5" s="15"/>
      <c r="E5" s="15"/>
      <c r="F5" s="15"/>
      <c r="G5" s="15"/>
      <c r="H5" s="15"/>
      <c r="I5" s="15"/>
      <c r="J5" s="4"/>
      <c r="K5" s="4"/>
      <c r="L5" s="4"/>
      <c r="M5" s="4"/>
      <c r="N5" s="16"/>
    </row>
    <row r="6" spans="1:15" s="11" customFormat="1" ht="21.75" customHeight="1">
      <c r="A6" s="254" t="s">
        <v>0</v>
      </c>
      <c r="B6" s="314" t="s">
        <v>52</v>
      </c>
      <c r="C6" s="314" t="s">
        <v>53</v>
      </c>
      <c r="D6" s="337" t="s">
        <v>54</v>
      </c>
      <c r="E6" s="337"/>
      <c r="F6" s="333" t="s">
        <v>55</v>
      </c>
      <c r="G6" s="334"/>
      <c r="H6" s="334"/>
      <c r="I6" s="334"/>
      <c r="J6" s="334"/>
      <c r="K6" s="334"/>
      <c r="L6" s="334"/>
      <c r="M6" s="334"/>
      <c r="N6" s="335"/>
      <c r="O6" s="13"/>
    </row>
    <row r="7" spans="1:15" s="11" customFormat="1" ht="36.75" customHeight="1">
      <c r="A7" s="271"/>
      <c r="B7" s="278"/>
      <c r="C7" s="278"/>
      <c r="D7" s="123" t="s">
        <v>1</v>
      </c>
      <c r="E7" s="123" t="s">
        <v>2</v>
      </c>
      <c r="F7" s="124" t="s">
        <v>4</v>
      </c>
      <c r="G7" s="124" t="s">
        <v>5</v>
      </c>
      <c r="H7" s="124" t="s">
        <v>3</v>
      </c>
      <c r="I7" s="124" t="s">
        <v>23</v>
      </c>
      <c r="J7" s="125"/>
      <c r="K7" s="126" t="s">
        <v>16</v>
      </c>
      <c r="L7" s="126" t="s">
        <v>17</v>
      </c>
      <c r="M7" s="278" t="s">
        <v>37</v>
      </c>
      <c r="N7" s="336"/>
      <c r="O7" s="7"/>
    </row>
    <row r="8" spans="1:15" ht="85.5" customHeight="1">
      <c r="A8" s="313" t="s">
        <v>192</v>
      </c>
      <c r="B8" s="146" t="str">
        <f>+'MATRIZ MAPA DE RIESGOS'!H9</f>
        <v>Falta de posicionamiento de las marcas del Sistema de Medios Públicos Señal Colombia en la mente de los colombianos</v>
      </c>
      <c r="C8" s="146" t="str">
        <f>'MATRIZ MAPA DE RIESGOS'!P9</f>
        <v>Uniformidad de lenguaje, periodicidad en envío de información sobre rtvc</v>
      </c>
      <c r="D8" s="101"/>
      <c r="E8" s="101" t="s">
        <v>6</v>
      </c>
      <c r="F8" s="101" t="s">
        <v>6</v>
      </c>
      <c r="G8" s="101" t="s">
        <v>21</v>
      </c>
      <c r="H8" s="101" t="s">
        <v>21</v>
      </c>
      <c r="I8" s="101" t="s">
        <v>17</v>
      </c>
      <c r="J8" s="100" t="str">
        <f t="shared" ref="J8:J14" si="0">IF(OR(F8="",I8="",G8="",H8="",F8="no",G8="no"),"T","F")</f>
        <v>T</v>
      </c>
      <c r="K8" s="98" t="str">
        <f>IF(J8="T","N/A",IF(H8="NO",IF(AND(F8="SI",G8="SI"),IF(OR(I8="Impacto",I8="Impacto y Probabilidad"),IF('MATRIZ MAPA DE RIESGOS'!J9&gt;1,'MATRIZ MAPA DE RIESGOS'!J9-1,'MATRIZ MAPA DE RIESGOS'!J9),'MATRIZ MAPA DE RIESGOS'!J9),"N/A"),IF(I8="Impacto",IF('MATRIZ MAPA DE RIESGOS'!J9&gt;2,'MATRIZ MAPA DE RIESGOS'!J9-2,'MATRIZ MAPA DE RIESGOS'!J9),IF(I8="Probabilidad",IF('MATRIZ MAPA DE RIESGOS'!J9&gt;1,'MATRIZ MAPA DE RIESGOS'!J9-1,'MATRIZ MAPA DE RIESGOS'!J9),IF(I8="Impacto y Probabilidad",IF('MATRIZ MAPA DE RIESGOS'!J9&gt;2,'MATRIZ MAPA DE RIESGOS'!J9-2,'MATRIZ MAPA DE RIESGOS'!J9))))))</f>
        <v>N/A</v>
      </c>
      <c r="L8" s="98" t="str">
        <f>IF(J8="T","N/A",IF(H8="NO",IF(AND(F8="SI",G8="SI"),IF(OR(I8="Probabilidad",I8="Impacto y Probabilidad"),IF('MATRIZ MAPA DE RIESGOS'!L9&gt;1,'MATRIZ MAPA DE RIESGOS'!L9-1,'MATRIZ MAPA DE RIESGOS'!L9),'MATRIZ MAPA DE RIESGOS'!L9),"N/A"),IF(I8="Probabilidad",IF('MATRIZ MAPA DE RIESGOS'!L9&gt;2,'MATRIZ MAPA DE RIESGOS'!L9-2,'MATRIZ MAPA DE RIESGOS'!L9),IF(I8="Impacto",IF('MATRIZ MAPA DE RIESGOS'!L9&gt;1,'MATRIZ MAPA DE RIESGOS'!L9-1,'MATRIZ MAPA DE RIESGOS'!L9),IF(I8="Impacto y Probabilidad",IF('MATRIZ MAPA DE RIESGOS'!L9&gt;2,'MATRIZ MAPA DE RIESGOS'!L9-2,'MATRIZ MAPA DE RIESGOS'!L9))))))</f>
        <v>N/A</v>
      </c>
      <c r="M8" s="127">
        <f>IF(J8="T",'MATRIZ MAPA DE RIESGOS'!N9,(IF(AND(F8="SI",G8="SI"),K8*L8,"N/A")))</f>
        <v>6</v>
      </c>
      <c r="N8" s="127" t="str">
        <f>IF(J8="T",'MATRIZ MAPA DE RIESGOS'!O10,IF(AND(F8="SI",G8="SI"),IF(AND(K8=1,L8=3),"BAJO",IF(AND(K8=1,L8=4),"MODERADO",IF(AND(K8=2,L8=5),"ALTO",IF(AND(K8=3,L8=4),"ALTO",IF(AND(K8=2,L8=2),"BAJO",VLOOKUP(M8,Evaluacion!A:B,2)))))),"N/A"))</f>
        <v>ALTO</v>
      </c>
      <c r="O8" s="7"/>
    </row>
    <row r="9" spans="1:15" ht="89.25" customHeight="1">
      <c r="A9" s="313"/>
      <c r="B9" s="146" t="str">
        <f>+'MATRIZ MAPA DE RIESGOS'!H10</f>
        <v>La información que se genera en la entidad no se de a conocer a todos los interesados o se de a conocer de manera distorsionada</v>
      </c>
      <c r="C9" s="146" t="str">
        <f>'MATRIZ MAPA DE RIESGOS'!P10</f>
        <v>0</v>
      </c>
      <c r="D9" s="144"/>
      <c r="E9" s="101"/>
      <c r="F9" s="144"/>
      <c r="G9" s="144"/>
      <c r="H9" s="144"/>
      <c r="I9" s="101"/>
      <c r="J9" s="100" t="str">
        <f t="shared" si="0"/>
        <v>T</v>
      </c>
      <c r="K9" s="98" t="str">
        <f>IF(J9="T","N/A",IF(H9="NO",IF(AND(F9="SI",G9="SI"),IF(OR(I9="Impacto",I9="Impacto y Probabilidad"),IF('MATRIZ MAPA DE RIESGOS'!J10&gt;1,'MATRIZ MAPA DE RIESGOS'!J10-1,'MATRIZ MAPA DE RIESGOS'!J10),'MATRIZ MAPA DE RIESGOS'!J10),"N/A"),IF(I9="Impacto",IF('MATRIZ MAPA DE RIESGOS'!J10&gt;2,'MATRIZ MAPA DE RIESGOS'!J10-2,'MATRIZ MAPA DE RIESGOS'!J10),IF(I9="Probabilidad",IF('MATRIZ MAPA DE RIESGOS'!J10&gt;1,'MATRIZ MAPA DE RIESGOS'!J10-1,'MATRIZ MAPA DE RIESGOS'!J10),IF(I9="Impacto y Probabilidad",IF('MATRIZ MAPA DE RIESGOS'!J10&gt;2,'MATRIZ MAPA DE RIESGOS'!J10-2,'MATRIZ MAPA DE RIESGOS'!J10))))))</f>
        <v>N/A</v>
      </c>
      <c r="L9" s="98" t="str">
        <f>IF(J9="T","N/A",IF(H9="NO",IF(AND(F9="SI",G9="SI"),IF(OR(I9="Probabilidad",I9="Impacto y Probabilidad"),IF('MATRIZ MAPA DE RIESGOS'!L10&gt;1,'MATRIZ MAPA DE RIESGOS'!L10-1,'MATRIZ MAPA DE RIESGOS'!L10),'MATRIZ MAPA DE RIESGOS'!L10),"N/A"),IF(I9="Probabilidad",IF('MATRIZ MAPA DE RIESGOS'!L10&gt;2,'MATRIZ MAPA DE RIESGOS'!L10-2,'MATRIZ MAPA DE RIESGOS'!L10),IF(I9="Impacto",IF('MATRIZ MAPA DE RIESGOS'!L10&gt;1,'MATRIZ MAPA DE RIESGOS'!L10-1,'MATRIZ MAPA DE RIESGOS'!L10),IF(I9="Impacto y Probabilidad",IF('MATRIZ MAPA DE RIESGOS'!L10&gt;2,'MATRIZ MAPA DE RIESGOS'!L10-2,'MATRIZ MAPA DE RIESGOS'!L10))))))</f>
        <v>N/A</v>
      </c>
      <c r="M9" s="127">
        <f>IF(J9="T",'MATRIZ MAPA DE RIESGOS'!N10,(IF(AND(F9="SI",G9="SI"),K9*L9,"N/A")))</f>
        <v>8</v>
      </c>
      <c r="N9" s="127" t="str">
        <f>IF(J9="T",'MATRIZ MAPA DE RIESGOS'!O11,IF(AND(F9="SI",G9="SI"),IF(AND(K9=1,L9=3),"BAJO",IF(AND(K9=1,L9=4),"MODERADO",IF(AND(K9=2,L9=5),"ALTO",IF(AND(K9=3,L9=4),"ALTO",IF(AND(K9=2,L9=2),"BAJO",VLOOKUP(M9,Evaluacion!A:B,2)))))),"N/A"))</f>
        <v>ALTO</v>
      </c>
      <c r="O9" s="7"/>
    </row>
    <row r="10" spans="1:15" ht="77.25" customHeight="1">
      <c r="A10" s="313"/>
      <c r="B10" s="146" t="str">
        <f>+'MATRIZ MAPA DE RIESGOS'!H11</f>
        <v>Desconocimiento de la información que circula en los medios de comunicación sobre Sistema de Medios Públicos Señal Colombia y sus marcas.</v>
      </c>
      <c r="C10" s="146" t="str">
        <f>'MATRIZ MAPA DE RIESGOS'!P11</f>
        <v>Seguimiento mensual a medios</v>
      </c>
      <c r="D10" s="101"/>
      <c r="E10" s="99" t="s">
        <v>6</v>
      </c>
      <c r="F10" s="144" t="s">
        <v>6</v>
      </c>
      <c r="G10" s="144" t="s">
        <v>6</v>
      </c>
      <c r="H10" s="144" t="s">
        <v>6</v>
      </c>
      <c r="I10" s="101" t="s">
        <v>28</v>
      </c>
      <c r="J10" s="100" t="str">
        <f t="shared" si="0"/>
        <v>F</v>
      </c>
      <c r="K10" s="98">
        <f>IF(J10="T","N/A",IF(H10="NO",IF(AND(F10="SI",G10="SI"),IF(OR(I10="Impacto",I10="Impacto y Probabilidad"),IF('MATRIZ MAPA DE RIESGOS'!J11&gt;1,'MATRIZ MAPA DE RIESGOS'!J11-1,'MATRIZ MAPA DE RIESGOS'!J11),'MATRIZ MAPA DE RIESGOS'!J11),"N/A"),IF(I10="Impacto",IF('MATRIZ MAPA DE RIESGOS'!J11&gt;2,'MATRIZ MAPA DE RIESGOS'!J11-2,'MATRIZ MAPA DE RIESGOS'!J11),IF(I10="Probabilidad",IF('MATRIZ MAPA DE RIESGOS'!J11&gt;1,'MATRIZ MAPA DE RIESGOS'!J11-1,'MATRIZ MAPA DE RIESGOS'!J11),IF(I10="Impacto y Probabilidad",IF('MATRIZ MAPA DE RIESGOS'!J11&gt;2,'MATRIZ MAPA DE RIESGOS'!J11-2,'MATRIZ MAPA DE RIESGOS'!J11))))))</f>
        <v>3</v>
      </c>
      <c r="L10" s="98">
        <f>IF(J10="T","N/A",IF(H10="NO",IF(AND(F10="SI",G10="SI"),IF(OR(I10="Probabilidad",I10="Impacto y Probabilidad"),IF('MATRIZ MAPA DE RIESGOS'!L11&gt;1,'MATRIZ MAPA DE RIESGOS'!L11-1,'MATRIZ MAPA DE RIESGOS'!L11),'MATRIZ MAPA DE RIESGOS'!L11),"N/A"),IF(I10="Probabilidad",IF('MATRIZ MAPA DE RIESGOS'!L11&gt;2,'MATRIZ MAPA DE RIESGOS'!L11-2,'MATRIZ MAPA DE RIESGOS'!L11),IF(I10="Impacto",IF('MATRIZ MAPA DE RIESGOS'!L11&gt;1,'MATRIZ MAPA DE RIESGOS'!L11-1,'MATRIZ MAPA DE RIESGOS'!L11),IF(I10="Impacto y Probabilidad",IF('MATRIZ MAPA DE RIESGOS'!L11&gt;2,'MATRIZ MAPA DE RIESGOS'!L11-2,'MATRIZ MAPA DE RIESGOS'!L11))))))</f>
        <v>1</v>
      </c>
      <c r="M10" s="127">
        <f>IF(J10="T",'MATRIZ MAPA DE RIESGOS'!N11,(IF(AND(F10="SI",G10="SI"),K10*L10,"N/A")))</f>
        <v>3</v>
      </c>
      <c r="N10" s="127" t="str">
        <f>IF(J10="T",'MATRIZ MAPA DE RIESGOS'!O11,IF(AND(F10="SI",G10="SI"),IF(AND(K10=1,L10=3),"BAJO",IF(AND(K10=1,L10=4),"MODERADO",IF(AND(K10=2,L10=5),"ALTO",IF(AND(K10=3,L10=4),"ALTO",IF(AND(K10=2,L10=2),"BAJO",VLOOKUP(M10,Evaluacion!A:B,2)))))),"N/A"))</f>
        <v>MODERADO</v>
      </c>
      <c r="O10" s="7"/>
    </row>
    <row r="11" spans="1:15" ht="53.25" customHeight="1">
      <c r="A11" s="313"/>
      <c r="B11" s="146" t="str">
        <f>+'MATRIZ MAPA DE RIESGOS'!H12</f>
        <v>No se cuente con material audiovisual a tiempo</v>
      </c>
      <c r="C11" s="146">
        <f>'MATRIZ MAPA DE RIESGOS'!P12</f>
        <v>0</v>
      </c>
      <c r="D11" s="101"/>
      <c r="E11" s="99"/>
      <c r="F11" s="144"/>
      <c r="G11" s="144"/>
      <c r="H11" s="144"/>
      <c r="I11" s="101"/>
      <c r="J11" s="100" t="str">
        <f t="shared" si="0"/>
        <v>T</v>
      </c>
      <c r="K11" s="98" t="str">
        <f>IF(J11="T","N/A",IF(H11="NO",IF(AND(F11="SI",G11="SI"),IF(OR(I11="Impacto",I11="Impacto y Probabilidad"),IF('MATRIZ MAPA DE RIESGOS'!J12&gt;1,'MATRIZ MAPA DE RIESGOS'!J12-1,'MATRIZ MAPA DE RIESGOS'!J12),'MATRIZ MAPA DE RIESGOS'!J12),"N/A"),IF(I11="Impacto",IF('MATRIZ MAPA DE RIESGOS'!J12&gt;2,'MATRIZ MAPA DE RIESGOS'!J12-2,'MATRIZ MAPA DE RIESGOS'!J12),IF(I11="Probabilidad",IF('MATRIZ MAPA DE RIESGOS'!J12&gt;1,'MATRIZ MAPA DE RIESGOS'!J12-1,'MATRIZ MAPA DE RIESGOS'!J12),IF(I11="Impacto y Probabilidad",IF('MATRIZ MAPA DE RIESGOS'!J12&gt;2,'MATRIZ MAPA DE RIESGOS'!J12-2,'MATRIZ MAPA DE RIESGOS'!J12))))))</f>
        <v>N/A</v>
      </c>
      <c r="L11" s="98" t="str">
        <f>IF(J11="T","N/A",IF(H11="NO",IF(AND(F11="SI",G11="SI"),IF(OR(I11="Probabilidad",I11="Impacto y Probabilidad"),IF('MATRIZ MAPA DE RIESGOS'!L12&gt;1,'MATRIZ MAPA DE RIESGOS'!L12-1,'MATRIZ MAPA DE RIESGOS'!L12),'MATRIZ MAPA DE RIESGOS'!L12),"N/A"),IF(I11="Probabilidad",IF('MATRIZ MAPA DE RIESGOS'!L12&gt;2,'MATRIZ MAPA DE RIESGOS'!L12-2,'MATRIZ MAPA DE RIESGOS'!L12),IF(I11="Impacto",IF('MATRIZ MAPA DE RIESGOS'!L12&gt;1,'MATRIZ MAPA DE RIESGOS'!L12-1,'MATRIZ MAPA DE RIESGOS'!L12),IF(I11="Impacto y Probabilidad",IF('MATRIZ MAPA DE RIESGOS'!L12&gt;2,'MATRIZ MAPA DE RIESGOS'!L12-2,'MATRIZ MAPA DE RIESGOS'!L12))))))</f>
        <v>N/A</v>
      </c>
      <c r="M11" s="127">
        <f>IF(J11="T",'MATRIZ MAPA DE RIESGOS'!N12,(IF(AND(F11="SI",G11="SI"),K11*L11,"N/A")))</f>
        <v>15</v>
      </c>
      <c r="N11" s="127" t="str">
        <f>IF(J11="T",'MATRIZ MAPA DE RIESGOS'!O12,IF(AND(F11="SI",G11="SI"),IF(AND(K11=1,L11=3),"BAJO",IF(AND(K11=1,L11=4),"MODERADO",IF(AND(K11=2,L11=5),"ALTO",IF(AND(K11=3,L11=4),"ALTO",IF(AND(K11=2,L11=2),"BAJO",VLOOKUP(M11,Evaluacion!A:B,2)))))),"N/A"))</f>
        <v>EXTREMO</v>
      </c>
      <c r="O11" s="7"/>
    </row>
    <row r="12" spans="1:15" ht="54">
      <c r="A12" s="313"/>
      <c r="B12" s="146" t="str">
        <f>+'MATRIZ MAPA DE RIESGOS'!H13</f>
        <v>Desarticulación de las comunicaciones internas y externas de la entidad</v>
      </c>
      <c r="C12" s="146" t="str">
        <f>'MATRIZ MAPA DE RIESGOS'!P13</f>
        <v>Creación de consejo de redacción (grupo) en la entidad</v>
      </c>
      <c r="D12" s="101"/>
      <c r="E12" s="99" t="s">
        <v>6</v>
      </c>
      <c r="F12" s="144" t="s">
        <v>6</v>
      </c>
      <c r="G12" s="144" t="s">
        <v>6</v>
      </c>
      <c r="H12" s="144" t="s">
        <v>6</v>
      </c>
      <c r="I12" s="101" t="s">
        <v>17</v>
      </c>
      <c r="J12" s="100" t="str">
        <f t="shared" si="0"/>
        <v>F</v>
      </c>
      <c r="K12" s="98">
        <f>IF(J12="T","N/A",IF(H12="NO",IF(AND(F12="SI",G12="SI"),IF(OR(I12="Impacto",I12="Impacto y Probabilidad"),IF('MATRIZ MAPA DE RIESGOS'!J13&gt;1,'MATRIZ MAPA DE RIESGOS'!J13-1,'MATRIZ MAPA DE RIESGOS'!J13),'MATRIZ MAPA DE RIESGOS'!J13),"N/A"),IF(I12="Impacto",IF('MATRIZ MAPA DE RIESGOS'!J13&gt;2,'MATRIZ MAPA DE RIESGOS'!J13-2,'MATRIZ MAPA DE RIESGOS'!J13),IF(I12="Probabilidad",IF('MATRIZ MAPA DE RIESGOS'!J13&gt;1,'MATRIZ MAPA DE RIESGOS'!J13-1,'MATRIZ MAPA DE RIESGOS'!J13),IF(I12="Impacto y Probabilidad",IF('MATRIZ MAPA DE RIESGOS'!J13&gt;2,'MATRIZ MAPA DE RIESGOS'!J13-2,'MATRIZ MAPA DE RIESGOS'!J13))))))</f>
        <v>2</v>
      </c>
      <c r="L12" s="98">
        <f>IF(J12="T","N/A",IF(H12="NO",IF(AND(F12="SI",G12="SI"),IF(OR(I12="Probabilidad",I12="Impacto y Probabilidad"),IF('MATRIZ MAPA DE RIESGOS'!L13&gt;1,'MATRIZ MAPA DE RIESGOS'!L13-1,'MATRIZ MAPA DE RIESGOS'!L13),'MATRIZ MAPA DE RIESGOS'!L13),"N/A"),IF(I12="Probabilidad",IF('MATRIZ MAPA DE RIESGOS'!L13&gt;2,'MATRIZ MAPA DE RIESGOS'!L13-2,'MATRIZ MAPA DE RIESGOS'!L13),IF(I12="Impacto",IF('MATRIZ MAPA DE RIESGOS'!L13&gt;1,'MATRIZ MAPA DE RIESGOS'!L13-1,'MATRIZ MAPA DE RIESGOS'!L13),IF(I12="Impacto y Probabilidad",IF('MATRIZ MAPA DE RIESGOS'!L13&gt;2,'MATRIZ MAPA DE RIESGOS'!L13-2,'MATRIZ MAPA DE RIESGOS'!L13))))))</f>
        <v>3</v>
      </c>
      <c r="M12" s="127">
        <f>IF(J12="T",'MATRIZ MAPA DE RIESGOS'!N13,(IF(AND(F12="SI",G12="SI"),K12*L12,"N/A")))</f>
        <v>6</v>
      </c>
      <c r="N12" s="127" t="str">
        <f>IF(J12="T",'MATRIZ MAPA DE RIESGOS'!O13,IF(AND(F12="SI",G12="SI"),IF(AND(K12=1,L12=3),"BAJO",IF(AND(K12=1,L12=4),"MODERADO",IF(AND(K12=2,L12=5),"ALTO",IF(AND(K12=3,L12=4),"ALTO",IF(AND(K12=2,L12=2),"BAJO",VLOOKUP(M12,Evaluacion!A:B,2)))))),"N/A"))</f>
        <v>MODERADO</v>
      </c>
    </row>
    <row r="13" spans="1:15" ht="165" customHeight="1">
      <c r="A13" s="313"/>
      <c r="B13" s="146" t="str">
        <f>+'MATRIZ MAPA DE RIESGOS'!H14</f>
        <v>Sustracción, concentración y manipulación de la información institucional.</v>
      </c>
      <c r="C13" s="146">
        <f>'MATRIZ MAPA DE RIESGOS'!P14</f>
        <v>0</v>
      </c>
      <c r="D13" s="101"/>
      <c r="E13" s="99"/>
      <c r="F13" s="144"/>
      <c r="G13" s="144"/>
      <c r="H13" s="144"/>
      <c r="I13" s="101" t="s">
        <v>17</v>
      </c>
      <c r="J13" s="100" t="str">
        <f t="shared" si="0"/>
        <v>T</v>
      </c>
      <c r="K13" s="98" t="str">
        <f>IF(J13="T","N/A",IF(H13="NO",IF(AND(F13="SI",G13="SI"),IF(OR(I13="Impacto",I13="Impacto y Probabilidad"),IF('MATRIZ MAPA DE RIESGOS'!J14&gt;1,'MATRIZ MAPA DE RIESGOS'!J14-1,'MATRIZ MAPA DE RIESGOS'!J14),'MATRIZ MAPA DE RIESGOS'!J14),"N/A"),IF(I13="Impacto",IF('MATRIZ MAPA DE RIESGOS'!J14&gt;2,'MATRIZ MAPA DE RIESGOS'!J14-2,'MATRIZ MAPA DE RIESGOS'!J14),IF(I13="Probabilidad",IF('MATRIZ MAPA DE RIESGOS'!J14&gt;1,'MATRIZ MAPA DE RIESGOS'!J14-1,'MATRIZ MAPA DE RIESGOS'!J14),IF(I13="Impacto y Probabilidad",IF('MATRIZ MAPA DE RIESGOS'!J14&gt;2,'MATRIZ MAPA DE RIESGOS'!J14-2,'MATRIZ MAPA DE RIESGOS'!J14))))))</f>
        <v>N/A</v>
      </c>
      <c r="L13" s="98" t="str">
        <f>IF(J13="T","N/A",IF(H13="NO",IF(AND(F13="SI",G13="SI"),IF(OR(I13="Probabilidad",I13="Impacto y Probabilidad"),IF('MATRIZ MAPA DE RIESGOS'!L14&gt;1,'MATRIZ MAPA DE RIESGOS'!L14-1,'MATRIZ MAPA DE RIESGOS'!L14),'MATRIZ MAPA DE RIESGOS'!L14),"N/A"),IF(I13="Probabilidad",IF('MATRIZ MAPA DE RIESGOS'!L14&gt;2,'MATRIZ MAPA DE RIESGOS'!L14-2,'MATRIZ MAPA DE RIESGOS'!L14),IF(I13="Impacto",IF('MATRIZ MAPA DE RIESGOS'!L14&gt;1,'MATRIZ MAPA DE RIESGOS'!L14-1,'MATRIZ MAPA DE RIESGOS'!L14),IF(I13="Impacto y Probabilidad",IF('MATRIZ MAPA DE RIESGOS'!L14&gt;2,'MATRIZ MAPA DE RIESGOS'!L14-2,'MATRIZ MAPA DE RIESGOS'!L14))))))</f>
        <v>N/A</v>
      </c>
      <c r="M13" s="127">
        <f>IF(J13="T",'MATRIZ MAPA DE RIESGOS'!N13,(IF(AND(F13="SI",G13="SI"),K13*L13,"N/A")))</f>
        <v>15</v>
      </c>
      <c r="N13" s="127" t="str">
        <f>IF(J13="T",'MATRIZ MAPA DE RIESGOS'!O13,IF(AND(F13="SI",G13="SI"),IF(AND(K13=1,L13=3),"BAJO",IF(AND(K13=1,L13=4),"MODERADO",IF(AND(K13=2,L13=5),"ALTO",IF(AND(K13=3,L13=4),"ALTO",IF(AND(K13=2,L13=2),"BAJO",VLOOKUP(M13,Evaluacion!A:B,2)))))),"N/A"))</f>
        <v>EXTREMO</v>
      </c>
    </row>
    <row r="14" spans="1:15" ht="165.75" customHeight="1">
      <c r="A14" s="313"/>
      <c r="B14" s="146" t="str">
        <f>+'MATRIZ MAPA DE RIESGOS'!H15</f>
        <v>Utilización indebida de los recursos públicos</v>
      </c>
      <c r="C14" s="146" t="str">
        <f>'MATRIZ MAPA DE RIESGOS'!P15</f>
        <v>Difusión del estatuto anticorrupción
Inducción a nuevos funcionarios en normatividad y políticas de asuntos disciplinarios</v>
      </c>
      <c r="D14" s="101"/>
      <c r="E14" s="99" t="s">
        <v>6</v>
      </c>
      <c r="F14" s="144"/>
      <c r="G14" s="144"/>
      <c r="H14" s="144"/>
      <c r="I14" s="101" t="s">
        <v>17</v>
      </c>
      <c r="J14" s="100" t="str">
        <f t="shared" si="0"/>
        <v>T</v>
      </c>
      <c r="K14" s="98" t="str">
        <f>IF(J14="T","N/A",IF(H14="NO",IF(AND(F14="SI",G14="SI"),IF(OR(I14="Impacto",I14="Impacto y Probabilidad"),IF('MATRIZ MAPA DE RIESGOS'!J15&gt;1,'MATRIZ MAPA DE RIESGOS'!J15-1,'MATRIZ MAPA DE RIESGOS'!J15),'MATRIZ MAPA DE RIESGOS'!J15),"N/A"),IF(I14="Impacto",IF('MATRIZ MAPA DE RIESGOS'!J15&gt;2,'MATRIZ MAPA DE RIESGOS'!J15-2,'MATRIZ MAPA DE RIESGOS'!J15),IF(I14="Probabilidad",IF('MATRIZ MAPA DE RIESGOS'!J15&gt;1,'MATRIZ MAPA DE RIESGOS'!J15-1,'MATRIZ MAPA DE RIESGOS'!J15),IF(I14="Impacto y Probabilidad",IF('MATRIZ MAPA DE RIESGOS'!J15&gt;2,'MATRIZ MAPA DE RIESGOS'!J15-2,'MATRIZ MAPA DE RIESGOS'!J15))))))</f>
        <v>N/A</v>
      </c>
      <c r="L14" s="98" t="str">
        <f>IF(J14="T","N/A",IF(H14="NO",IF(AND(F14="SI",G14="SI"),IF(OR(I14="Probabilidad",I14="Impacto y Probabilidad"),IF('MATRIZ MAPA DE RIESGOS'!L15&gt;1,'MATRIZ MAPA DE RIESGOS'!L15-1,'MATRIZ MAPA DE RIESGOS'!L15),'MATRIZ MAPA DE RIESGOS'!L15),"N/A"),IF(I14="Probabilidad",IF('MATRIZ MAPA DE RIESGOS'!L15&gt;2,'MATRIZ MAPA DE RIESGOS'!L15-2,'MATRIZ MAPA DE RIESGOS'!L15),IF(I14="Impacto",IF('MATRIZ MAPA DE RIESGOS'!L15&gt;1,'MATRIZ MAPA DE RIESGOS'!L15-1,'MATRIZ MAPA DE RIESGOS'!L15),IF(I14="Impacto y Probabilidad",IF('MATRIZ MAPA DE RIESGOS'!L15&gt;2,'MATRIZ MAPA DE RIESGOS'!L15-2,'MATRIZ MAPA DE RIESGOS'!L15))))))</f>
        <v>N/A</v>
      </c>
      <c r="M14" s="127">
        <f>IF(J14="T",'MATRIZ MAPA DE RIESGOS'!N15,(IF(AND(F14="SI",G14="SI"),K14*L14,"N/A")))</f>
        <v>15</v>
      </c>
      <c r="N14" s="127" t="str">
        <f>IF(J14="T",'MATRIZ MAPA DE RIESGOS'!O14,IF(AND(F14="SI",G14="SI"),IF(AND(K14=1,L14=3),"BAJO",IF(AND(K14=1,L14=4),"MODERADO",IF(AND(K14=2,L14=5),"ALTO",IF(AND(K14=3,L14=4),"ALTO",IF(AND(K14=2,L14=2),"BAJO",VLOOKUP(M14,Evaluacion!A:B,2)))))),"N/A"))</f>
        <v>EXTREMO</v>
      </c>
    </row>
    <row r="15" spans="1:15">
      <c r="N15" s="167"/>
    </row>
  </sheetData>
  <sheetProtection selectLockedCells="1" selectUnlockedCells="1"/>
  <mergeCells count="14">
    <mergeCell ref="A8:A14"/>
    <mergeCell ref="C6:C7"/>
    <mergeCell ref="J2:N2"/>
    <mergeCell ref="B3:C4"/>
    <mergeCell ref="D3:I4"/>
    <mergeCell ref="J3:N3"/>
    <mergeCell ref="J4:N4"/>
    <mergeCell ref="A2:A4"/>
    <mergeCell ref="B2:I2"/>
    <mergeCell ref="F6:N6"/>
    <mergeCell ref="M7:N7"/>
    <mergeCell ref="D6:E6"/>
    <mergeCell ref="A6:A7"/>
    <mergeCell ref="B6:B7"/>
  </mergeCells>
  <phoneticPr fontId="0" type="noConversion"/>
  <conditionalFormatting sqref="N8:N14">
    <cfRule type="cellIs" dxfId="11" priority="25" stopIfTrue="1" operator="equal">
      <formula>"BAJO"</formula>
    </cfRule>
    <cfRule type="cellIs" dxfId="10" priority="26" stopIfTrue="1" operator="equal">
      <formula>"MODERADO"</formula>
    </cfRule>
    <cfRule type="cellIs" dxfId="9" priority="27" stopIfTrue="1" operator="equal">
      <formula>"ALTO"</formula>
    </cfRule>
    <cfRule type="cellIs" dxfId="8" priority="28" stopIfTrue="1" operator="equal">
      <formula>"EXTREMO"</formula>
    </cfRule>
  </conditionalFormatting>
  <conditionalFormatting sqref="M8:M14">
    <cfRule type="expression" dxfId="7" priority="21" stopIfTrue="1">
      <formula>$N8="BAJO"</formula>
    </cfRule>
    <cfRule type="expression" dxfId="6" priority="22" stopIfTrue="1">
      <formula>$N8="MODERADO"</formula>
    </cfRule>
    <cfRule type="expression" dxfId="5" priority="23" stopIfTrue="1">
      <formula>$N8="ALTO"</formula>
    </cfRule>
    <cfRule type="expression" dxfId="4" priority="24" stopIfTrue="1">
      <formula>$N8="EXTREMO"</formula>
    </cfRule>
  </conditionalFormatting>
  <conditionalFormatting sqref="N15">
    <cfRule type="cellIs" dxfId="3" priority="1" stopIfTrue="1" operator="equal">
      <formula>"BAJO"</formula>
    </cfRule>
    <cfRule type="cellIs" dxfId="2" priority="2" stopIfTrue="1" operator="equal">
      <formula>"MODERADO"</formula>
    </cfRule>
    <cfRule type="cellIs" dxfId="1" priority="3" stopIfTrue="1" operator="equal">
      <formula>"ALTO"</formula>
    </cfRule>
    <cfRule type="cellIs" dxfId="0" priority="4" stopIfTrue="1" operator="equal">
      <formula>"EXTREMO"</formula>
    </cfRule>
  </conditionalFormatting>
  <dataValidations count="2">
    <dataValidation type="list" allowBlank="1" showInputMessage="1" showErrorMessage="1" sqref="I8:I14">
      <formula1>$B$1:$D$1</formula1>
    </dataValidation>
    <dataValidation type="list" allowBlank="1" showInputMessage="1" showErrorMessage="1" sqref="D8:H14">
      <formula1>$F$1:$G$1</formula1>
    </dataValidation>
  </dataValidations>
  <pageMargins left="0.75" right="0.75" top="1" bottom="1" header="0" footer="0"/>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dimension ref="A1:W16"/>
  <sheetViews>
    <sheetView workbookViewId="0">
      <selection activeCell="D12" sqref="D12"/>
    </sheetView>
  </sheetViews>
  <sheetFormatPr baseColWidth="10" defaultRowHeight="12.75"/>
  <cols>
    <col min="1" max="1" width="26" customWidth="1"/>
    <col min="2" max="2" width="30.5703125" customWidth="1"/>
    <col min="3" max="3" width="36.28515625" customWidth="1"/>
    <col min="4" max="4" width="28" customWidth="1"/>
    <col min="5" max="5" width="13" customWidth="1"/>
    <col min="6" max="6" width="37" customWidth="1"/>
    <col min="7" max="7" width="25.28515625" customWidth="1"/>
    <col min="8" max="8" width="14.28515625" customWidth="1"/>
    <col min="9" max="9" width="24.28515625" customWidth="1"/>
    <col min="10" max="10" width="25.85546875" customWidth="1"/>
    <col min="11" max="11" width="22.5703125" customWidth="1"/>
  </cols>
  <sheetData>
    <row r="1" spans="1:23" ht="21" customHeight="1">
      <c r="A1" s="338"/>
      <c r="B1" s="342" t="s">
        <v>118</v>
      </c>
      <c r="C1" s="342"/>
      <c r="D1" s="342"/>
      <c r="E1" s="342"/>
      <c r="F1" s="342"/>
      <c r="G1" s="342"/>
      <c r="H1" s="342"/>
      <c r="I1" s="342"/>
      <c r="J1" s="156" t="s">
        <v>144</v>
      </c>
      <c r="K1" s="153" t="s">
        <v>145</v>
      </c>
      <c r="L1" s="148"/>
      <c r="M1" s="148"/>
      <c r="N1" s="148"/>
      <c r="O1" s="148"/>
      <c r="P1" s="148"/>
      <c r="Q1" s="148"/>
      <c r="R1" s="148"/>
      <c r="S1" s="149"/>
      <c r="T1" s="150"/>
      <c r="U1" s="150"/>
      <c r="V1" s="150"/>
      <c r="W1" s="150"/>
    </row>
    <row r="2" spans="1:23" ht="20.25" customHeight="1">
      <c r="A2" s="339"/>
      <c r="B2" s="343" t="s">
        <v>143</v>
      </c>
      <c r="C2" s="343"/>
      <c r="D2" s="343"/>
      <c r="E2" s="343"/>
      <c r="F2" s="343" t="s">
        <v>118</v>
      </c>
      <c r="G2" s="343"/>
      <c r="H2" s="343"/>
      <c r="I2" s="343"/>
      <c r="J2" s="157" t="s">
        <v>146</v>
      </c>
      <c r="K2" s="154">
        <v>0</v>
      </c>
      <c r="L2" s="147"/>
      <c r="M2" s="147"/>
      <c r="N2" s="147"/>
      <c r="O2" s="147"/>
      <c r="P2" s="147"/>
      <c r="Q2" s="147"/>
      <c r="R2" s="147"/>
      <c r="S2" s="149"/>
      <c r="T2" s="150"/>
      <c r="U2" s="150"/>
      <c r="V2" s="150"/>
      <c r="W2" s="150"/>
    </row>
    <row r="3" spans="1:23" ht="21" customHeight="1" thickBot="1">
      <c r="A3" s="340"/>
      <c r="B3" s="344"/>
      <c r="C3" s="344"/>
      <c r="D3" s="344"/>
      <c r="E3" s="344"/>
      <c r="F3" s="344"/>
      <c r="G3" s="344"/>
      <c r="H3" s="344"/>
      <c r="I3" s="344"/>
      <c r="J3" s="158" t="s">
        <v>119</v>
      </c>
      <c r="K3" s="155"/>
      <c r="L3" s="147"/>
      <c r="M3" s="147"/>
      <c r="N3" s="147"/>
      <c r="O3" s="147"/>
      <c r="P3" s="147"/>
      <c r="Q3" s="147"/>
      <c r="R3" s="147"/>
      <c r="S3" s="151"/>
      <c r="T3" s="152"/>
      <c r="U3" s="152"/>
      <c r="V3" s="152"/>
      <c r="W3" s="152"/>
    </row>
    <row r="6" spans="1:23" ht="22.5" customHeight="1">
      <c r="A6" s="341" t="s">
        <v>124</v>
      </c>
      <c r="B6" s="341" t="s">
        <v>125</v>
      </c>
      <c r="C6" s="345" t="s">
        <v>139</v>
      </c>
      <c r="D6" s="346"/>
      <c r="E6" s="347"/>
      <c r="F6" s="341" t="s">
        <v>142</v>
      </c>
      <c r="G6" s="341"/>
      <c r="H6" s="341"/>
      <c r="I6" s="341" t="s">
        <v>147</v>
      </c>
      <c r="J6" s="341"/>
      <c r="K6" s="341"/>
    </row>
    <row r="7" spans="1:23" ht="25.5">
      <c r="A7" s="341"/>
      <c r="B7" s="341"/>
      <c r="C7" s="139" t="s">
        <v>140</v>
      </c>
      <c r="D7" s="138" t="s">
        <v>141</v>
      </c>
      <c r="E7" s="140" t="s">
        <v>135</v>
      </c>
      <c r="F7" s="139" t="s">
        <v>140</v>
      </c>
      <c r="G7" s="138" t="s">
        <v>141</v>
      </c>
      <c r="H7" s="140" t="s">
        <v>135</v>
      </c>
      <c r="I7" s="139" t="s">
        <v>140</v>
      </c>
      <c r="J7" s="138" t="s">
        <v>141</v>
      </c>
      <c r="K7" s="140" t="s">
        <v>135</v>
      </c>
    </row>
    <row r="8" spans="1:23" s="137" customFormat="1" ht="51.75" customHeight="1">
      <c r="A8" s="141" t="str">
        <f>+'MATRIZ MAPA DE RIESGOS'!H9</f>
        <v>Falta de posicionamiento de las marcas del Sistema de Medios Públicos Señal Colombia en la mente de los colombianos</v>
      </c>
      <c r="B8" s="141" t="str">
        <f>+'MATRIZ MAPA DE RIESGOS'!T9</f>
        <v>Dar lineamientos frente a herramientas de comunicación de la entidad. (Polìtica de comunicaciones, el Plan de comunicaciones, El manual de comunicaciones y el manual de sitios web).
Administración de la red social del sistema de medios públicos Señal Colombia.
Administración de noticias en página web de la entidad.</v>
      </c>
      <c r="C8" s="142" t="s">
        <v>126</v>
      </c>
      <c r="D8" s="142" t="s">
        <v>133</v>
      </c>
      <c r="E8" s="141"/>
      <c r="F8" s="142"/>
      <c r="G8" s="142"/>
      <c r="H8" s="141"/>
      <c r="I8" s="142"/>
      <c r="J8" s="142"/>
      <c r="K8" s="141"/>
    </row>
    <row r="9" spans="1:23" s="137" customFormat="1" ht="72.75" customHeight="1">
      <c r="A9" s="141" t="str">
        <f>+'MATRIZ MAPA DE RIESGOS'!H10</f>
        <v>La información que se genera en la entidad no se de a conocer a todos los interesados o se de a conocer de manera distorsionada</v>
      </c>
      <c r="B9" s="141" t="str">
        <f>+'MATRIZ MAPA DE RIESGOS'!T10</f>
        <v>Desarrollo de cápsulas informativas ^Que buena señal^</v>
      </c>
      <c r="C9" s="142" t="s">
        <v>127</v>
      </c>
      <c r="D9" s="142" t="s">
        <v>134</v>
      </c>
      <c r="E9" s="141"/>
      <c r="F9" s="142"/>
      <c r="G9" s="142"/>
      <c r="H9" s="141"/>
      <c r="I9" s="142"/>
      <c r="J9" s="142"/>
      <c r="K9" s="141"/>
    </row>
    <row r="10" spans="1:23" s="137" customFormat="1" ht="76.5">
      <c r="A10" s="141" t="str">
        <f>+'MATRIZ MAPA DE RIESGOS'!H11</f>
        <v>Desconocimiento de la información que circula en los medios de comunicación sobre Sistema de Medios Públicos Señal Colombia y sus marcas.</v>
      </c>
      <c r="B10" s="141" t="str">
        <f>+'MATRIZ MAPA DE RIESGOS'!T11</f>
        <v>Contratación de empresa de monitoreo de medios. (Contrato)
Publicación en Que buena Señal de notas positivas que mencionen los medios de comunicación.</v>
      </c>
      <c r="C10" s="142" t="s">
        <v>137</v>
      </c>
      <c r="D10" s="142" t="s">
        <v>138</v>
      </c>
      <c r="E10" s="141"/>
      <c r="F10" s="142"/>
      <c r="G10" s="142"/>
      <c r="H10" s="141"/>
      <c r="I10" s="142"/>
      <c r="J10" s="142"/>
      <c r="K10" s="141"/>
    </row>
    <row r="11" spans="1:23" s="137" customFormat="1" ht="38.25">
      <c r="A11" s="141" t="str">
        <f>+'MATRIZ MAPA DE RIESGOS'!H12</f>
        <v>No se cuente con material audiovisual a tiempo</v>
      </c>
      <c r="B11" s="141" t="str">
        <f>+'MATRIZ MAPA DE RIESGOS'!T12</f>
        <v>Realizar requerimiento para contar con material audiovisual de manera oportuna</v>
      </c>
      <c r="C11" s="142" t="s">
        <v>129</v>
      </c>
      <c r="D11" s="141"/>
      <c r="E11" s="141"/>
      <c r="F11" s="142"/>
      <c r="G11" s="141"/>
      <c r="H11" s="141"/>
      <c r="I11" s="142"/>
      <c r="J11" s="141"/>
      <c r="K11" s="141"/>
    </row>
    <row r="12" spans="1:23" s="137" customFormat="1" ht="76.5">
      <c r="A12" s="141" t="str">
        <f>+'MATRIZ MAPA DE RIESGOS'!H13</f>
        <v>Desarticulación de las comunicaciones internas y externas de la entidad</v>
      </c>
      <c r="B12" s="145" t="str">
        <f>+'MATRIZ MAPA DE RIESGOS'!T13</f>
        <v xml:space="preserve">Fortalecer la Oficina de Divulgación y Prensa con la contratación de un mayor número de profesionales
Gestionar la conformación del comité de comunicaciones </v>
      </c>
      <c r="C12" s="142" t="s">
        <v>132</v>
      </c>
      <c r="D12" s="142" t="s">
        <v>128</v>
      </c>
      <c r="E12" s="143">
        <v>41485</v>
      </c>
      <c r="F12" s="142"/>
      <c r="G12" s="142"/>
      <c r="H12" s="143"/>
      <c r="I12" s="142"/>
      <c r="J12" s="142"/>
      <c r="K12" s="143"/>
    </row>
    <row r="13" spans="1:23" s="137" customFormat="1" ht="63.75">
      <c r="A13" s="141" t="str">
        <f>+'MATRIZ MAPA DE RIESGOS'!H15</f>
        <v>Utilización indebida de los recursos públicos</v>
      </c>
      <c r="B13" s="145" t="str">
        <f>+'MATRIZ MAPA DE RIESGOS'!T15</f>
        <v xml:space="preserve">Divulgar a nivel interno políticas que suministre la Oficina de de control Interno disciplinario </v>
      </c>
      <c r="C13" s="142" t="s">
        <v>132</v>
      </c>
      <c r="D13" s="142" t="s">
        <v>130</v>
      </c>
      <c r="E13" s="143">
        <v>41516</v>
      </c>
      <c r="F13" s="142"/>
      <c r="G13" s="142"/>
      <c r="H13" s="143"/>
      <c r="I13" s="142"/>
      <c r="J13" s="142"/>
      <c r="K13" s="143"/>
    </row>
    <row r="14" spans="1:23" s="137" customFormat="1" ht="76.5">
      <c r="A14" s="141" t="e">
        <f>+'MATRIZ MAPA DE RIESGOS'!#REF!</f>
        <v>#REF!</v>
      </c>
      <c r="B14" s="145" t="e">
        <f>+'MATRIZ MAPA DE RIESGOS'!#REF!</f>
        <v>#REF!</v>
      </c>
      <c r="C14" s="142" t="s">
        <v>132</v>
      </c>
      <c r="D14" s="142" t="s">
        <v>131</v>
      </c>
      <c r="E14" s="143">
        <v>41639</v>
      </c>
      <c r="F14" s="142"/>
      <c r="G14" s="142"/>
      <c r="H14" s="143"/>
      <c r="I14" s="142"/>
      <c r="J14" s="142"/>
      <c r="K14" s="143"/>
    </row>
    <row r="15" spans="1:23" s="137" customFormat="1" ht="76.5">
      <c r="A15" s="141" t="e">
        <f>+'MATRIZ MAPA DE RIESGOS'!#REF!</f>
        <v>#REF!</v>
      </c>
      <c r="B15" s="145" t="e">
        <f>+'MATRIZ MAPA DE RIESGOS'!#REF!</f>
        <v>#REF!</v>
      </c>
      <c r="C15" s="142" t="s">
        <v>132</v>
      </c>
      <c r="D15" s="142" t="s">
        <v>136</v>
      </c>
      <c r="E15" s="143">
        <v>41608</v>
      </c>
      <c r="F15" s="142"/>
      <c r="G15" s="142"/>
      <c r="H15" s="143"/>
      <c r="I15" s="142"/>
      <c r="J15" s="142"/>
      <c r="K15" s="143"/>
    </row>
    <row r="16" spans="1:23" s="137" customFormat="1"/>
  </sheetData>
  <mergeCells count="9">
    <mergeCell ref="A1:A3"/>
    <mergeCell ref="F6:H6"/>
    <mergeCell ref="B1:I1"/>
    <mergeCell ref="B2:E3"/>
    <mergeCell ref="F2:I3"/>
    <mergeCell ref="I6:K6"/>
    <mergeCell ref="A6:A7"/>
    <mergeCell ref="B6:B7"/>
    <mergeCell ref="C6:E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E15"/>
  <sheetViews>
    <sheetView workbookViewId="0">
      <selection activeCell="C27" sqref="C27"/>
    </sheetView>
  </sheetViews>
  <sheetFormatPr baseColWidth="10" defaultRowHeight="12.75"/>
  <sheetData>
    <row r="1" spans="1:5">
      <c r="A1" s="9" t="s">
        <v>22</v>
      </c>
      <c r="B1" s="9"/>
      <c r="C1" s="4"/>
      <c r="D1" s="4"/>
      <c r="E1" s="5"/>
    </row>
    <row r="2" spans="1:5">
      <c r="A2" s="6">
        <v>1</v>
      </c>
      <c r="B2" s="7" t="s">
        <v>18</v>
      </c>
      <c r="C2" s="1"/>
      <c r="D2" s="1" t="s">
        <v>24</v>
      </c>
      <c r="E2" s="3" t="s">
        <v>25</v>
      </c>
    </row>
    <row r="3" spans="1:5">
      <c r="A3" s="6">
        <v>2</v>
      </c>
      <c r="B3" s="7" t="s">
        <v>18</v>
      </c>
      <c r="C3" s="1"/>
      <c r="D3" s="1" t="s">
        <v>15</v>
      </c>
      <c r="E3" s="3" t="s">
        <v>9</v>
      </c>
    </row>
    <row r="4" spans="1:5">
      <c r="A4" s="6">
        <v>3</v>
      </c>
      <c r="B4" s="7" t="s">
        <v>12</v>
      </c>
      <c r="C4" s="1"/>
      <c r="D4" s="1" t="s">
        <v>26</v>
      </c>
      <c r="E4" s="3" t="s">
        <v>8</v>
      </c>
    </row>
    <row r="5" spans="1:5">
      <c r="A5" s="6">
        <v>4</v>
      </c>
      <c r="B5" s="7" t="s">
        <v>19</v>
      </c>
      <c r="C5" s="1"/>
      <c r="D5" s="1" t="s">
        <v>27</v>
      </c>
      <c r="E5" s="3" t="s">
        <v>7</v>
      </c>
    </row>
    <row r="6" spans="1:5">
      <c r="A6" s="6">
        <v>5</v>
      </c>
      <c r="B6" s="7" t="s">
        <v>19</v>
      </c>
      <c r="C6" s="1"/>
      <c r="D6" s="1"/>
      <c r="E6" s="3"/>
    </row>
    <row r="7" spans="1:5">
      <c r="A7" s="6">
        <v>6</v>
      </c>
      <c r="B7" s="7" t="s">
        <v>12</v>
      </c>
      <c r="C7" s="1"/>
      <c r="D7" s="1"/>
      <c r="E7" s="3"/>
    </row>
    <row r="8" spans="1:5">
      <c r="A8" s="6">
        <v>8</v>
      </c>
      <c r="B8" s="7" t="s">
        <v>19</v>
      </c>
      <c r="C8" s="1"/>
      <c r="D8" s="1"/>
      <c r="E8" s="3"/>
    </row>
    <row r="9" spans="1:5">
      <c r="A9" s="6">
        <v>9</v>
      </c>
      <c r="B9" s="7" t="s">
        <v>19</v>
      </c>
      <c r="C9" s="1"/>
      <c r="D9" s="1" t="s">
        <v>6</v>
      </c>
      <c r="E9" s="3" t="s">
        <v>16</v>
      </c>
    </row>
    <row r="10" spans="1:5">
      <c r="A10" s="6">
        <v>10</v>
      </c>
      <c r="B10" s="7" t="s">
        <v>20</v>
      </c>
      <c r="C10" s="1"/>
      <c r="D10" s="1" t="s">
        <v>21</v>
      </c>
      <c r="E10" s="3" t="s">
        <v>17</v>
      </c>
    </row>
    <row r="11" spans="1:5">
      <c r="A11" s="6">
        <v>12</v>
      </c>
      <c r="B11" s="2" t="s">
        <v>20</v>
      </c>
      <c r="C11" s="1"/>
      <c r="D11" s="1"/>
      <c r="E11" s="3" t="s">
        <v>28</v>
      </c>
    </row>
    <row r="12" spans="1:5">
      <c r="A12" s="6">
        <v>15</v>
      </c>
      <c r="B12" s="2" t="s">
        <v>20</v>
      </c>
      <c r="C12" s="1"/>
      <c r="D12" s="1"/>
      <c r="E12" s="3"/>
    </row>
    <row r="13" spans="1:5">
      <c r="A13" s="6">
        <v>16</v>
      </c>
      <c r="B13" s="2" t="s">
        <v>20</v>
      </c>
      <c r="C13" s="1"/>
      <c r="D13" s="1"/>
      <c r="E13" s="3"/>
    </row>
    <row r="14" spans="1:5">
      <c r="A14" s="6">
        <v>20</v>
      </c>
      <c r="B14" s="2" t="s">
        <v>20</v>
      </c>
      <c r="C14" s="1"/>
      <c r="D14" s="1"/>
      <c r="E14" s="12"/>
    </row>
    <row r="15" spans="1:5">
      <c r="A15" s="6">
        <v>25</v>
      </c>
      <c r="B15" s="2" t="s">
        <v>20</v>
      </c>
      <c r="C15" s="1"/>
      <c r="D15" s="1"/>
      <c r="E15" s="3"/>
    </row>
  </sheetData>
  <sheetProtection sheet="1"/>
  <phoneticPr fontId="1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baseColWidth="10" defaultRowHeight="12.75"/>
  <sheetData/>
  <phoneticPr fontId="1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
  <sheetViews>
    <sheetView workbookViewId="0">
      <selection activeCell="G46" sqref="G46"/>
    </sheetView>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CONTEXTO ESTRATÉGICO</vt:lpstr>
      <vt:lpstr>MAPEO</vt:lpstr>
      <vt:lpstr>MATRIZ MAPA DE RIESGOS</vt:lpstr>
      <vt:lpstr>CONTROLES</vt:lpstr>
      <vt:lpstr>SEGUIMIENTO</vt:lpstr>
      <vt:lpstr>Evaluacion</vt:lpstr>
      <vt:lpstr>Hoja1</vt:lpstr>
      <vt:lpstr>Hoja2</vt:lpstr>
      <vt:lpstr>'MATRIZ MAPA DE RIESGOS'!Área_de_impresión</vt:lpstr>
      <vt:lpstr>'MATRIZ MAPA DE RIESGOS'!RIESGOS</vt:lpstr>
      <vt:lpstr>'MATRIZ MAPA DE RIESGOS'!Títulos_a_imprimir</vt:lpstr>
    </vt:vector>
  </TitlesOfParts>
  <Company>LOTERIA DE BOGOTA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cripac</dc:creator>
  <cp:lastModifiedBy>nalvarez</cp:lastModifiedBy>
  <cp:lastPrinted>2010-06-24T18:55:36Z</cp:lastPrinted>
  <dcterms:created xsi:type="dcterms:W3CDTF">2007-09-04T12:35:26Z</dcterms:created>
  <dcterms:modified xsi:type="dcterms:W3CDTF">2013-11-18T17:00:24Z</dcterms:modified>
</cp:coreProperties>
</file>