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5480" windowHeight="7755" activeTab="2"/>
  </bookViews>
  <sheets>
    <sheet name="CONTEXTO ESTRATÉGICO" sheetId="25" r:id="rId1"/>
    <sheet name="MAPEO" sheetId="22" state="hidden" r:id="rId2"/>
    <sheet name="MATRIZ MAPA DE RIESGOS" sheetId="3" r:id="rId3"/>
    <sheet name="CONTROLES" sheetId="6" r:id="rId4"/>
    <sheet name="Evaluacion" sheetId="21" state="hidden" r:id="rId5"/>
    <sheet name="Hoja1" sheetId="24" state="hidden" r:id="rId6"/>
  </sheets>
  <externalReferences>
    <externalReference r:id="rId7"/>
  </externalReferences>
  <definedNames>
    <definedName name="_xlnm._FilterDatabase" localSheetId="3" hidden="1">CONTROLES!$A$7:$N$12</definedName>
    <definedName name="_xlnm.Print_Area" localSheetId="2">'MATRIZ MAPA DE RIESGOS'!$A$4:$X$11</definedName>
    <definedName name="RIESGOS" localSheetId="2">'MATRIZ MAPA DE RIESGOS'!$AK$9:$AK$11</definedName>
    <definedName name="_xlnm.Print_Titles" localSheetId="2">'MATRIZ MAPA DE RIESGOS'!$6:$8</definedName>
  </definedNames>
  <calcPr calcId="125725"/>
</workbook>
</file>

<file path=xl/calcChain.xml><?xml version="1.0" encoding="utf-8"?>
<calcChain xmlns="http://schemas.openxmlformats.org/spreadsheetml/2006/main">
  <c r="B9" i="3"/>
  <c r="B9" i="6"/>
  <c r="J13"/>
  <c r="L13" s="1"/>
  <c r="C12"/>
  <c r="C13"/>
  <c r="B12"/>
  <c r="B13"/>
  <c r="N13" i="3"/>
  <c r="O13" s="1"/>
  <c r="M13"/>
  <c r="K13"/>
  <c r="N12"/>
  <c r="O12" s="1"/>
  <c r="M12"/>
  <c r="K12"/>
  <c r="M13" i="6" l="1"/>
  <c r="Q13" i="3" s="1"/>
  <c r="N13" i="6"/>
  <c r="R13" i="3" s="1"/>
  <c r="S13" s="1"/>
  <c r="K13" i="6"/>
  <c r="J10" l="1"/>
  <c r="K10" s="1"/>
  <c r="J11"/>
  <c r="J12"/>
  <c r="B10"/>
  <c r="B11"/>
  <c r="C10"/>
  <c r="C11"/>
  <c r="D10" i="3"/>
  <c r="M11"/>
  <c r="N11"/>
  <c r="O11" s="1"/>
  <c r="K11"/>
  <c r="D11"/>
  <c r="D9"/>
  <c r="K10"/>
  <c r="M10"/>
  <c r="N10"/>
  <c r="O10" s="1"/>
  <c r="C44" i="25"/>
  <c r="C43"/>
  <c r="C42"/>
  <c r="A9" i="3"/>
  <c r="A9" i="6" s="1"/>
  <c r="C40" i="25"/>
  <c r="C41"/>
  <c r="C39"/>
  <c r="C37"/>
  <c r="C36"/>
  <c r="C35"/>
  <c r="C9" i="6"/>
  <c r="N9" i="3"/>
  <c r="O9" s="1"/>
  <c r="K9"/>
  <c r="M9"/>
  <c r="A4"/>
  <c r="J9" i="6"/>
  <c r="K9" s="1"/>
  <c r="H5" i="22"/>
  <c r="D6"/>
  <c r="E6"/>
  <c r="F6"/>
  <c r="G6"/>
  <c r="H6"/>
  <c r="D7"/>
  <c r="E7"/>
  <c r="F7"/>
  <c r="G7"/>
  <c r="H7"/>
  <c r="D8"/>
  <c r="E8"/>
  <c r="F8"/>
  <c r="G8"/>
  <c r="H8"/>
  <c r="D9"/>
  <c r="E9"/>
  <c r="F9"/>
  <c r="G9"/>
  <c r="H9"/>
  <c r="E5"/>
  <c r="F5"/>
  <c r="G5"/>
  <c r="D5"/>
  <c r="K11" i="6"/>
  <c r="L9" l="1"/>
  <c r="M12"/>
  <c r="Q12" i="3" s="1"/>
  <c r="N12" i="6"/>
  <c r="R12" i="3" s="1"/>
  <c r="S12" s="1"/>
  <c r="L11" i="6"/>
  <c r="M11"/>
  <c r="L12"/>
  <c r="K12"/>
  <c r="M9"/>
  <c r="Q9" i="3" s="1"/>
  <c r="Q11"/>
  <c r="N10" i="6"/>
  <c r="L10"/>
  <c r="M10" s="1"/>
  <c r="Q10" i="3" s="1"/>
  <c r="N9" i="6"/>
  <c r="R9" i="3" s="1"/>
  <c r="S9" s="1"/>
  <c r="N11" i="6" l="1"/>
  <c r="R11" i="3" s="1"/>
  <c r="S11" s="1"/>
  <c r="R10"/>
  <c r="S10" s="1"/>
</calcChain>
</file>

<file path=xl/comments1.xml><?xml version="1.0" encoding="utf-8"?>
<comments xmlns="http://schemas.openxmlformats.org/spreadsheetml/2006/main">
  <authors>
    <author>asalinas</author>
    <author>Maria Angelica Escarraga Lopez</author>
  </authors>
  <commentList>
    <comment ref="C13" authorId="0">
      <text>
        <r>
          <rPr>
            <b/>
            <sz val="8"/>
            <color indexed="81"/>
            <rFont val="Tahoma"/>
            <family val="2"/>
          </rPr>
          <t xml:space="preserve">Proceso: </t>
        </r>
        <r>
          <rPr>
            <sz val="7"/>
            <color indexed="81"/>
            <rFont val="Tahoma"/>
            <family val="2"/>
          </rPr>
          <t>Coloque aquí el proceso que se va aestudiar (Estratégico,Misional,Apoyo,Evaluación)</t>
        </r>
        <r>
          <rPr>
            <sz val="8"/>
            <color indexed="81"/>
            <rFont val="Tahoma"/>
            <family val="2"/>
          </rPr>
          <t xml:space="preserve">
</t>
        </r>
      </text>
    </comment>
    <comment ref="C16" authorId="0">
      <text>
        <r>
          <rPr>
            <b/>
            <sz val="8"/>
            <color indexed="81"/>
            <rFont val="Tahoma"/>
            <family val="2"/>
          </rPr>
          <t>Objetivo:</t>
        </r>
        <r>
          <rPr>
            <sz val="7"/>
            <color indexed="81"/>
            <rFont val="Tahoma"/>
            <family val="2"/>
          </rPr>
          <t>Coloque aquí el objetivo del proceso, claro, medible, cuantificable.</t>
        </r>
        <r>
          <rPr>
            <sz val="8"/>
            <color indexed="81"/>
            <rFont val="Tahoma"/>
            <family val="2"/>
          </rPr>
          <t xml:space="preserve">
</t>
        </r>
      </text>
    </comment>
    <comment ref="B19" authorId="1">
      <text>
        <r>
          <rPr>
            <b/>
            <sz val="9"/>
            <color indexed="81"/>
            <rFont val="Tahoma"/>
            <family val="2"/>
          </rPr>
          <t>F. Internos:</t>
        </r>
        <r>
          <rPr>
            <sz val="9"/>
            <color indexed="81"/>
            <rFont val="Tahoma"/>
            <family val="2"/>
          </rPr>
          <t xml:space="preserve"> Coloque la lista de factores internos que pueden convertirse en riesgos.</t>
        </r>
      </text>
    </comment>
    <comment ref="C19" authorId="0">
      <text>
        <r>
          <rPr>
            <b/>
            <sz val="8"/>
            <color indexed="81"/>
            <rFont val="Tahoma"/>
            <family val="2"/>
          </rPr>
          <t>Debilidades:</t>
        </r>
        <r>
          <rPr>
            <sz val="8"/>
            <color indexed="81"/>
            <rFont val="Tahoma"/>
            <family val="2"/>
          </rPr>
          <t>Coloque X, si es debilidad.</t>
        </r>
      </text>
    </comment>
    <comment ref="D20" authorId="0">
      <text>
        <r>
          <rPr>
            <b/>
            <sz val="8"/>
            <color indexed="81"/>
            <rFont val="Tahoma"/>
            <family val="2"/>
          </rPr>
          <t xml:space="preserve">F. Externos: </t>
        </r>
        <r>
          <rPr>
            <sz val="8"/>
            <color indexed="81"/>
            <rFont val="Tahoma"/>
            <family val="2"/>
          </rPr>
          <t>Coloque la lista de factores externos que pueden convertirse en riesgos.</t>
        </r>
      </text>
    </comment>
  </commentList>
</comments>
</file>

<file path=xl/comments2.xml><?xml version="1.0" encoding="utf-8"?>
<comments xmlns="http://schemas.openxmlformats.org/spreadsheetml/2006/main">
  <authors>
    <author>NEIDA</author>
  </authors>
  <commentList>
    <comment ref="J9" authorId="0">
      <text>
        <r>
          <rPr>
            <b/>
            <sz val="9"/>
            <color indexed="81"/>
            <rFont val="Tahoma"/>
            <family val="2"/>
          </rPr>
          <t>Seleccione: 
1. Insignificante.
2. Menor.
3. Moderado.
4. Mayor.
5. Catástrofico.</t>
        </r>
        <r>
          <rPr>
            <sz val="9"/>
            <color indexed="81"/>
            <rFont val="Tahoma"/>
            <family val="2"/>
          </rPr>
          <t xml:space="preserve">
</t>
        </r>
      </text>
    </comment>
    <comment ref="L9" authorId="0">
      <text>
        <r>
          <rPr>
            <b/>
            <sz val="9"/>
            <color indexed="81"/>
            <rFont val="Tahoma"/>
            <family val="2"/>
          </rPr>
          <t xml:space="preserve">Seleccione: 
1. Raro. 
2. Improbable.
3. Moderado. 
4. Probable.
5. Casi Certeza. </t>
        </r>
      </text>
    </comment>
    <comment ref="J11" authorId="0">
      <text>
        <r>
          <rPr>
            <b/>
            <sz val="9"/>
            <color indexed="81"/>
            <rFont val="Tahoma"/>
            <family val="2"/>
          </rPr>
          <t>Seleccione: 
1. Insignificante.
2. Menor.
3. Moderado.
4. Mayor.
5. Catástrofico.</t>
        </r>
        <r>
          <rPr>
            <sz val="9"/>
            <color indexed="81"/>
            <rFont val="Tahoma"/>
            <family val="2"/>
          </rPr>
          <t xml:space="preserve">
</t>
        </r>
      </text>
    </comment>
  </commentList>
</comments>
</file>

<file path=xl/comments3.xml><?xml version="1.0" encoding="utf-8"?>
<comments xmlns="http://schemas.openxmlformats.org/spreadsheetml/2006/main">
  <authors>
    <author>cripac</author>
  </authors>
  <commentList>
    <comment ref="B7" authorId="0">
      <text>
        <r>
          <rPr>
            <b/>
            <sz val="10"/>
            <color indexed="81"/>
            <rFont val="Tahoma"/>
            <family val="2"/>
          </rPr>
          <t xml:space="preserve">RIESGO:
</t>
        </r>
        <r>
          <rPr>
            <sz val="10"/>
            <color indexed="81"/>
            <rFont val="Tahoma"/>
            <family val="2"/>
          </rPr>
          <t>Representa la posibilidad de ocurrencia de un evento que pueda entorpecer el normal desarrollo de las funciones de la entidad y afectar el logro de sus objetivos.</t>
        </r>
      </text>
    </comment>
  </commentList>
</comments>
</file>

<file path=xl/sharedStrings.xml><?xml version="1.0" encoding="utf-8"?>
<sst xmlns="http://schemas.openxmlformats.org/spreadsheetml/2006/main" count="263" uniqueCount="184">
  <si>
    <t>PROCESO</t>
  </si>
  <si>
    <t>IMPACTO</t>
  </si>
  <si>
    <t>PROBABILIDAD</t>
  </si>
  <si>
    <t>Correctivo</t>
  </si>
  <si>
    <t>Preventivo</t>
  </si>
  <si>
    <t>Esta Documentado</t>
  </si>
  <si>
    <t>Se Aplica</t>
  </si>
  <si>
    <t>Es Efectivo</t>
  </si>
  <si>
    <t>SI</t>
  </si>
  <si>
    <t>* Evitar el riesgo
* Reducir el riesgo
* Compartir o transferir</t>
  </si>
  <si>
    <t>* Reducir el riesgo
* Evitar el riesgo
* Compartir o transferir</t>
  </si>
  <si>
    <t>* Asumir el riesgo
* Reducir el riesgo</t>
  </si>
  <si>
    <t>Lo que podria ocasionar…</t>
  </si>
  <si>
    <t>Puede suceder …</t>
  </si>
  <si>
    <t>VALOR</t>
  </si>
  <si>
    <t>MODERADO</t>
  </si>
  <si>
    <t>INTERNO</t>
  </si>
  <si>
    <t>EXTERNO</t>
  </si>
  <si>
    <t>FRECUENCIA</t>
  </si>
  <si>
    <t>Moderado</t>
  </si>
  <si>
    <t>Impacto</t>
  </si>
  <si>
    <t>Probabilidad</t>
  </si>
  <si>
    <t>BAJO</t>
  </si>
  <si>
    <t>ALTO</t>
  </si>
  <si>
    <t>EXTREMO</t>
  </si>
  <si>
    <t>NO</t>
  </si>
  <si>
    <t xml:space="preserve">Evaluacion </t>
  </si>
  <si>
    <t>Disminuye Impacto o Probabilidad</t>
  </si>
  <si>
    <t>Bajo</t>
  </si>
  <si>
    <t>* Asumir el riesgo</t>
  </si>
  <si>
    <t>Alto</t>
  </si>
  <si>
    <t>Extremo</t>
  </si>
  <si>
    <t>Impacto y Probabilidad</t>
  </si>
  <si>
    <t>1. PROCESO</t>
  </si>
  <si>
    <t>2. OBJETIVO DEL PROCESO</t>
  </si>
  <si>
    <t>3. CLASIFICACIÓN DEL RIESGO</t>
  </si>
  <si>
    <t>4. CAUSAS</t>
  </si>
  <si>
    <t>5. EVENTO (RIESGO)</t>
  </si>
  <si>
    <t>6. CONSECUENCIA</t>
  </si>
  <si>
    <t>7. IMPACTO</t>
  </si>
  <si>
    <t>8. PROBABILIDAD</t>
  </si>
  <si>
    <t>9. EVALUACIÓN RIESGO</t>
  </si>
  <si>
    <t>11. VALORACIÓN RIESGO</t>
  </si>
  <si>
    <t>12. OPCIONES MANEJO</t>
  </si>
  <si>
    <t>13. ACCIONES</t>
  </si>
  <si>
    <t>14. RESPONSABLES</t>
  </si>
  <si>
    <t>15. CRONOGRAMA</t>
  </si>
  <si>
    <t>16. INDICADORES</t>
  </si>
  <si>
    <t>INSIGNIFICANTE (1)</t>
  </si>
  <si>
    <t>MENOR (2)</t>
  </si>
  <si>
    <t>MODERADO (3)</t>
  </si>
  <si>
    <t>MAYOR (4)</t>
  </si>
  <si>
    <t>CATASTROFICO (5)</t>
  </si>
  <si>
    <t>RARO (1)</t>
  </si>
  <si>
    <t>IMPROBABLE (2)</t>
  </si>
  <si>
    <t>PROBABLE (4)</t>
  </si>
  <si>
    <t>CASI CERTEZA (5)</t>
  </si>
  <si>
    <t xml:space="preserve">a) RIESGO </t>
  </si>
  <si>
    <t>b) CONTROLES EXISTENTES</t>
  </si>
  <si>
    <t>c) TIPO</t>
  </si>
  <si>
    <t>d) VALORACIÓN</t>
  </si>
  <si>
    <t>12. OPCIONES DE MANEJO</t>
  </si>
  <si>
    <t>VALORACION DE CONTROLES</t>
  </si>
  <si>
    <t>FORMATO</t>
  </si>
  <si>
    <t>MATRIZ MAPA DE RIESGOS</t>
  </si>
  <si>
    <t>10. CONTROLES EXISTENTES</t>
  </si>
  <si>
    <t>INSIGNIFICANTE</t>
  </si>
  <si>
    <t>MENOR</t>
  </si>
  <si>
    <t>MAYOR</t>
  </si>
  <si>
    <t>CASTASTRÓFICO</t>
  </si>
  <si>
    <t>FACTOR DE RIESGO
(Contexto)</t>
  </si>
  <si>
    <t>CATASTRÓFICO</t>
  </si>
  <si>
    <t>IMPROBABLE</t>
  </si>
  <si>
    <t>PROBABLE</t>
  </si>
  <si>
    <t>Debido a..</t>
  </si>
  <si>
    <t>CONTEXTO ESTRATÉGICO</t>
  </si>
  <si>
    <t>El Contexto Estratégico es la base para la identificación de los riesgos en los procesos y actividades, el análisis se realiza a partir del conocimiento de situaciones del entorno de la entidad tales como: lo social, económico, cultural, de orden público, político, legales y cambios tecnológicos, entre otros; se alimenta también con el análisis de la situación actual de la entidad, basado en los resultados de los Componentes de Ambiente de Control, Estructura Organizacional, el Modelo de Operación, el cumplimiento de los Planes y Programas,  los sistemas de información, los procesos y procedimientos y los recursos económicos, entre otros.</t>
  </si>
  <si>
    <t>Analice el contexto estratégico y establezca para el proceso seleccionado los factores internos y externos que puedan generar eventos que afecten el cumplimiento de su Misión o mandato legal</t>
  </si>
  <si>
    <t>Diligencie el siguiente formato:</t>
  </si>
  <si>
    <t>PROCESO:</t>
  </si>
  <si>
    <t>OBJETIVO DEL PROCESO:</t>
  </si>
  <si>
    <t>F.  INTERNOS</t>
  </si>
  <si>
    <t>DEB.</t>
  </si>
  <si>
    <t>AMPLIACIÓN / CAUSA ?</t>
  </si>
  <si>
    <t>F.  EXTERNOS</t>
  </si>
  <si>
    <t>AME.</t>
  </si>
  <si>
    <t xml:space="preserve">CAUSAS  </t>
  </si>
  <si>
    <t>Derechos reservados, ASS-DAFP.</t>
  </si>
  <si>
    <t>RARO</t>
  </si>
  <si>
    <t>El evento puede ocurrir solo en
circunstancias excepcionales.</t>
  </si>
  <si>
    <t>No se ha presentado
en los últimos 5 años.</t>
  </si>
  <si>
    <t>Si el hecho llegara a presentarse, tendría consecuencias o
efectos mínimos sobre la entidad.</t>
  </si>
  <si>
    <t>DESCRIPCIÓN</t>
  </si>
  <si>
    <t>El evento puede ocurrir en algún
momento</t>
  </si>
  <si>
    <t>Al menos de 1 vez en
los últimos 5 años.</t>
  </si>
  <si>
    <t>Si el hecho llegara a presentarse, tendría bajo impacto o
efecto sobre la entidad.</t>
  </si>
  <si>
    <t>POSIBLE</t>
  </si>
  <si>
    <t>El evento podría ocurrir en algún
momento</t>
  </si>
  <si>
    <t>Al menos de 1 vez en
los últimos 2 años.</t>
  </si>
  <si>
    <t>Si el hecho llegara a presentarse, tendría medianas
consecuencias o efectos sobre la entidad.</t>
  </si>
  <si>
    <t>CASI SEGURO</t>
  </si>
  <si>
    <t>El evento probablemente ocurrirá en la
mayoría de las circunstancias</t>
  </si>
  <si>
    <t>Al menos de 1 vez en
el último año.</t>
  </si>
  <si>
    <t>Si el hecho llegara a presentarse, tendría altas
consecuencias o efectos sobre la entidad</t>
  </si>
  <si>
    <t>Se espera que el evento ocurra en la
mayoría de las circunstancias</t>
  </si>
  <si>
    <t>Más de 1 vez al año.</t>
  </si>
  <si>
    <t>Si el hecho llegara a presentarse, tendría desastrosas
consecuencias o efectos sobre la entidad.</t>
  </si>
  <si>
    <t>Riesgo Estratégico</t>
  </si>
  <si>
    <t>Riesgo Operativo</t>
  </si>
  <si>
    <t>1 Fi</t>
  </si>
  <si>
    <t>2 Fi</t>
  </si>
  <si>
    <t>3 Fi</t>
  </si>
  <si>
    <t>4 Fi</t>
  </si>
  <si>
    <t>5 Fi</t>
  </si>
  <si>
    <t>6 Fi</t>
  </si>
  <si>
    <t>7 Fi</t>
  </si>
  <si>
    <t>1 Fe</t>
  </si>
  <si>
    <t>2 Fe</t>
  </si>
  <si>
    <t>3 Fe</t>
  </si>
  <si>
    <t>X</t>
  </si>
  <si>
    <t>No contar con los recursos económicos para la adecuación física  (Sistema de control de temperatura, control de humedad y seguridad) del archivo de Videoteca.</t>
  </si>
  <si>
    <t>ARCHIVO AUDIOVISUAL</t>
  </si>
  <si>
    <t>Deficiencias en la aplicación de puntos de control</t>
  </si>
  <si>
    <t>Fuente de recursos</t>
  </si>
  <si>
    <t>Deficiencias en la infraestructura tecnológica</t>
  </si>
  <si>
    <t>Ausencia de directrices en materia de conservación del material</t>
  </si>
  <si>
    <t>Las areas de programaciòn y emisiòn de televisión no contarían con apoyo de archivo audiovisual.
Pérdida de la memoria histórica del país.</t>
  </si>
  <si>
    <t>Extravió de material audiovisual y sonoro ingresado a la videoteca y fonoteca</t>
  </si>
  <si>
    <t>*  Establece un tiempo límite para el préstamo de material audiovisual en el procedimiento de videoteca.
*  Digitalizar el formato de préstamo de material para faciltiar el control de entregas.</t>
  </si>
  <si>
    <t>Técnico de archivo (Videoteca)</t>
  </si>
  <si>
    <t>Ajuste del procedimiento
Implementación de formato de préstamo de material auditovisual digitalizado</t>
  </si>
  <si>
    <t>* Mal manejo del soporte documental del material sonoro y audiovisual
* Inadecuadas condiciones de almacenamiento del material audiovisual.
* Falta de idoneidad para el manejo del material sonoro y audiovisual</t>
  </si>
  <si>
    <t>Pérdida de la Información audiovisual y sonoro y/o daño parcial o total del material.</t>
  </si>
  <si>
    <t>Procedimiento de Administración de Videoteca ajustado.
Adecuación de la infraestructura para preservación audiovisual
Material audiovisual clasificado y organizado</t>
  </si>
  <si>
    <t>Riesgo de cumplimiento</t>
  </si>
  <si>
    <t>Riesgo tecnológico</t>
  </si>
  <si>
    <t>Riesgo operativo</t>
  </si>
  <si>
    <t>Avance en el proceso de digitalización</t>
  </si>
  <si>
    <t>Formato préstamo de material audiovisual 
Registro en el inventario de ingreso de material sonoro
Registro de préstamo en el módulo de circulación para material sonoro</t>
  </si>
  <si>
    <t>Los canales de televisión y radio no contarían con apoyo de archivo audiovisual y sonoro 
Pérdida de la memoria histórica del país.</t>
  </si>
  <si>
    <t>* Ajustar el procedimiento de Administración de la videoteca.
*  Adecuación de la infraestructura para generar condiciones que garanticen la preservación del material audiovisual.
* Clasificación y Organización del material audiovisual bajo las condiciones adecuadas e inventario.</t>
  </si>
  <si>
    <t>Dificultad para la reproducción de los soportes de material audiovisual y sonoro</t>
  </si>
  <si>
    <t xml:space="preserve">
Pérdida del patrimonio audiovisual y sonoro (pérdida total o parcial del soporte).</t>
  </si>
  <si>
    <t>Mantenimiento preventivo y correctivo de los equipos reproductores de los soportes de material audiovisual.</t>
  </si>
  <si>
    <t>* Avanzar en el proceso de digitalización del soporte documental audiovisual y sonoro</t>
  </si>
  <si>
    <t>Técnico de archivo (Videoteca y fonoteca)</t>
  </si>
  <si>
    <t>Riesgo de Corrupción</t>
  </si>
  <si>
    <t>x</t>
  </si>
  <si>
    <t>Sustracción, concentración y manipulación de la información institucional.</t>
  </si>
  <si>
    <t>1.  Desgaste Administrativo.
2.  Investigaciones disciplinarias
3.  Afectación en la imagen institucional y credibilidad de la entidad, por cuanto lesiona la transparencia y probidad de la entidad y del Estado.
4.  Pérdida de trazabilidad de la información
5.  Sanciones por parte de entes de control</t>
  </si>
  <si>
    <t>Riesgo Tecnológico</t>
  </si>
  <si>
    <t>Utilización indebida de los recursos públicos</t>
  </si>
  <si>
    <t>1.  Afectación en la imagen institucional y credibilidad de la entidad, por cuanto lesiona la transparencia y probidad de la entidad y del Estado.
2.  Detrimento patrimonial.
3.  Posibles efectos disciplinarios, fiscales y penales.</t>
  </si>
  <si>
    <t>Dentro de las temáticas tratadas en la inducción y reinducción que realiza la entidad a sus funcionarios, se incluye la temática de asuntos disciplinarios</t>
  </si>
  <si>
    <t>Capacitaciones preventivas dirigida a todos los funcionarios y contratistas frente al manejo de los recursos públicos y control disciplinario</t>
  </si>
  <si>
    <t>Jefe Asuntos Disciplinarios</t>
  </si>
  <si>
    <t>No de capacitaciones realizadas/ No de capacitaciones programadas</t>
  </si>
  <si>
    <t>Número de nuevos empleos provistos / Total de empleos aprobados</t>
  </si>
  <si>
    <t xml:space="preserve">Aplicación de tablas de retenciòn documental del proceso
*  Se cuenta con sistema de seguridad para el ingreso al depósito de fonoteca.
</t>
  </si>
  <si>
    <t>*  Control de temperatura y humedad del depósito de fonoteca mediante un termohigrómetro.
*  Se cuenta con sistema de seguridad para el ingreso al depósito de fonoteca.
*  Controles de limpieza en el depósito de archivo sonoro que se registra a través de la planilla de controles de la fonoteca. (Brigadas de aseo).
* Se cuenta con varios servidores para el backup del material digital sonoro.</t>
  </si>
  <si>
    <t>*  Adecuación de la infraestructura para generar condiciones que garanticen la preservación del material audiovisual.</t>
  </si>
  <si>
    <t>Adecuación de infraestructura para videoteca</t>
  </si>
  <si>
    <t xml:space="preserve">No se registre el material sonoro en el inventario </t>
  </si>
  <si>
    <t xml:space="preserve">No diligenciar de manera adecuada y/o oportunamente el formato control préstamo de material audiovisual
</t>
  </si>
  <si>
    <t xml:space="preserve">* Mal manejo del soporte documental del material sonoro y audiovisual
</t>
  </si>
  <si>
    <t xml:space="preserve">* Inadecuadas condiciones de almacenamiento del material audiovisual.
</t>
  </si>
  <si>
    <t>* Falta de idoneidad para el manejo del material sonoro y audiovisual</t>
  </si>
  <si>
    <t xml:space="preserve">No existencia de la tecnología requerida para la reproducción del material.
</t>
  </si>
  <si>
    <t>Daño de los equipos donde se reproduce el material audiovisual y sonoro.</t>
  </si>
  <si>
    <t>Inadecuada infraestructura</t>
  </si>
  <si>
    <t xml:space="preserve">*  No diligenciar de manera adecuada y/o oportunamente el formato control préstamo de material audiovisual
*  No se registre el material sonoro en el inventario </t>
  </si>
  <si>
    <t>*  No existencia de la tecnología requerida para la reproducción del material.
*  Daño de los equipos donde se reproduce el material audiovisual y sonoro.</t>
  </si>
  <si>
    <t>*  Inadecuado sistema de archivo de los documentos que contienen la información institucional.
*  No definición y/o aplicación de tablas de retención documental
*  Intereses creados para favorecer a un tercero
*  Desorden en el manejo de la documentación 
*  Inseguridad en las instalaciones
*  Deficientes niveles de seguridad para el acceso a los sistemas de información que actualmente soportan la información de la entidad, que pueden generar acceso a información confidencial o de valor histórico para la entidad.
*  Violación del código de ética institucional.
*  No contar con procedimientos claros y/o estandarizados frente a la protección de la información confidencial, el almacenamiento y la transmisión electrónica de los resultados y los derechos de propiedad de los clientes.
*  Inobservancia de los procedimientos, directrices y puntos de control establecidos para ejecutar las actividades.</t>
  </si>
  <si>
    <t xml:space="preserve">
*  Falta de observancia al principio de probidad y transparencia en la función pública.
*  Falta de ética y honestidad
*  Desconocimiento de normatividad aplicable en el uso de los recursos.
*  Desconomiento en los procedimientos que establecen como debe ser el manejo de los recursos públicos</t>
  </si>
  <si>
    <t>Administrar el material audiovisual y sonoro garantizando su función como soporte de programación y a la vez identificación, protección, conservación y salvaguarda.</t>
  </si>
  <si>
    <t>RADIO TELEVISIÓN NACIONAL DE COLOMBIA -  RTVC</t>
  </si>
  <si>
    <t>VALORACIÓN DE CONTROLES DE ARCHIVO AUDIOVISUAL</t>
  </si>
  <si>
    <t>RADIO TELEVISIÓN NACIONAL DE COLOMBIA - RTVC</t>
  </si>
  <si>
    <t>MATRIZ DE RIESGOS ARCHIVO AUDIOVISUAL</t>
  </si>
  <si>
    <r>
      <rPr>
        <b/>
        <sz val="16"/>
        <color indexed="8"/>
        <rFont val="Arial Narrow"/>
        <family val="2"/>
      </rPr>
      <t>Versión:</t>
    </r>
    <r>
      <rPr>
        <sz val="16"/>
        <color indexed="8"/>
        <rFont val="Arial Narrow"/>
        <family val="2"/>
      </rPr>
      <t xml:space="preserve"> V.2</t>
    </r>
  </si>
  <si>
    <t xml:space="preserve"> ARCHIVO AUDIOVISUAL</t>
  </si>
  <si>
    <r>
      <rPr>
        <b/>
        <sz val="16"/>
        <color indexed="8"/>
        <rFont val="Arial Narrow"/>
        <family val="2"/>
      </rPr>
      <t xml:space="preserve">Código: </t>
    </r>
    <r>
      <rPr>
        <sz val="16"/>
        <color indexed="8"/>
        <rFont val="Arial Narrow"/>
        <family val="2"/>
      </rPr>
      <t xml:space="preserve">  UM-AR-AU-MR-01</t>
    </r>
  </si>
  <si>
    <r>
      <t xml:space="preserve">Código:    </t>
    </r>
    <r>
      <rPr>
        <sz val="16"/>
        <color indexed="8"/>
        <rFont val="Arial Narrow"/>
        <family val="2"/>
      </rPr>
      <t>UM-AR-AU-MR-02</t>
    </r>
  </si>
  <si>
    <r>
      <t xml:space="preserve">Fecha: </t>
    </r>
    <r>
      <rPr>
        <sz val="16"/>
        <color indexed="8"/>
        <rFont val="Arial Narrow"/>
        <family val="2"/>
      </rPr>
      <t>19/11/2013</t>
    </r>
  </si>
</sst>
</file>

<file path=xl/styles.xml><?xml version="1.0" encoding="utf-8"?>
<styleSheet xmlns="http://schemas.openxmlformats.org/spreadsheetml/2006/main">
  <numFmts count="1">
    <numFmt numFmtId="164" formatCode="yyyy\-mm\-dd;@"/>
  </numFmts>
  <fonts count="40">
    <font>
      <sz val="10"/>
      <name val="Arial"/>
    </font>
    <font>
      <b/>
      <sz val="14"/>
      <name val="Arial"/>
      <family val="2"/>
    </font>
    <font>
      <i/>
      <sz val="14"/>
      <name val="Arial"/>
      <family val="2"/>
    </font>
    <font>
      <i/>
      <sz val="12"/>
      <name val="Arial"/>
      <family val="2"/>
    </font>
    <font>
      <b/>
      <sz val="12"/>
      <name val="Arial"/>
      <family val="2"/>
    </font>
    <font>
      <sz val="12"/>
      <name val="Arial"/>
      <family val="2"/>
    </font>
    <font>
      <b/>
      <sz val="10"/>
      <color indexed="81"/>
      <name val="Tahoma"/>
      <family val="2"/>
    </font>
    <font>
      <sz val="10"/>
      <color indexed="81"/>
      <name val="Tahoma"/>
      <family val="2"/>
    </font>
    <font>
      <sz val="14"/>
      <name val="Arial"/>
      <family val="2"/>
    </font>
    <font>
      <sz val="10"/>
      <name val="Arial"/>
      <family val="2"/>
    </font>
    <font>
      <sz val="10"/>
      <name val="Arial"/>
      <family val="2"/>
    </font>
    <font>
      <b/>
      <sz val="10"/>
      <name val="Arial"/>
      <family val="2"/>
    </font>
    <font>
      <b/>
      <sz val="18"/>
      <name val="Arial"/>
      <family val="2"/>
    </font>
    <font>
      <b/>
      <i/>
      <sz val="12"/>
      <name val="Arial"/>
      <family val="2"/>
    </font>
    <font>
      <b/>
      <i/>
      <sz val="10"/>
      <name val="Arial"/>
      <family val="2"/>
    </font>
    <font>
      <sz val="9"/>
      <color indexed="81"/>
      <name val="Tahoma"/>
      <family val="2"/>
    </font>
    <font>
      <b/>
      <sz val="9"/>
      <color indexed="81"/>
      <name val="Tahoma"/>
      <family val="2"/>
    </font>
    <font>
      <sz val="8"/>
      <name val="Arial"/>
      <family val="2"/>
    </font>
    <font>
      <b/>
      <sz val="20"/>
      <name val="Arial"/>
      <family val="2"/>
    </font>
    <font>
      <b/>
      <sz val="8"/>
      <color indexed="81"/>
      <name val="Tahoma"/>
      <family val="2"/>
    </font>
    <font>
      <sz val="7"/>
      <color indexed="81"/>
      <name val="Tahoma"/>
      <family val="2"/>
    </font>
    <font>
      <sz val="8"/>
      <color indexed="81"/>
      <name val="Tahoma"/>
      <family val="2"/>
    </font>
    <font>
      <b/>
      <sz val="12"/>
      <color indexed="12"/>
      <name val="Arial Narrow"/>
      <family val="2"/>
    </font>
    <font>
      <b/>
      <sz val="12"/>
      <color indexed="8"/>
      <name val="Arial Narrow"/>
      <family val="2"/>
    </font>
    <font>
      <sz val="12"/>
      <name val="Arial Narrow"/>
      <family val="2"/>
    </font>
    <font>
      <b/>
      <u/>
      <sz val="12"/>
      <name val="Arial Narrow"/>
      <family val="2"/>
    </font>
    <font>
      <b/>
      <sz val="12"/>
      <name val="Arial Narrow"/>
      <family val="2"/>
    </font>
    <font>
      <sz val="12"/>
      <color indexed="8"/>
      <name val="Arial Narrow"/>
      <family val="2"/>
    </font>
    <font>
      <b/>
      <sz val="12"/>
      <color indexed="10"/>
      <name val="Arial Narrow"/>
      <family val="2"/>
    </font>
    <font>
      <sz val="12"/>
      <color indexed="10"/>
      <name val="Arial Narrow"/>
      <family val="2"/>
    </font>
    <font>
      <b/>
      <i/>
      <sz val="12"/>
      <name val="Arial Narrow"/>
      <family val="2"/>
    </font>
    <font>
      <b/>
      <i/>
      <sz val="16"/>
      <name val="Arial Narrow"/>
      <family val="2"/>
    </font>
    <font>
      <sz val="16"/>
      <color indexed="8"/>
      <name val="Arial Narrow"/>
      <family val="2"/>
    </font>
    <font>
      <b/>
      <sz val="16"/>
      <color indexed="8"/>
      <name val="Arial Narrow"/>
      <family val="2"/>
    </font>
    <font>
      <sz val="14"/>
      <color theme="1"/>
      <name val="Arial Narrow"/>
      <family val="2"/>
    </font>
    <font>
      <b/>
      <sz val="16"/>
      <color theme="1"/>
      <name val="Arial Narrow"/>
      <family val="2"/>
    </font>
    <font>
      <sz val="16"/>
      <color theme="1"/>
      <name val="Arial Narrow"/>
      <family val="2"/>
    </font>
    <font>
      <sz val="11"/>
      <name val="Arial Narrow"/>
      <family val="2"/>
    </font>
    <font>
      <sz val="9"/>
      <name val="Arial"/>
      <family val="2"/>
    </font>
    <font>
      <b/>
      <sz val="18"/>
      <color theme="1"/>
      <name val="Arial Narrow"/>
      <family val="2"/>
    </font>
  </fonts>
  <fills count="12">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50"/>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s>
  <borders count="52">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299">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10" fillId="0" borderId="0" xfId="0" applyFont="1" applyBorder="1" applyAlignment="1" applyProtection="1">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center" wrapText="1"/>
      <protection locked="0"/>
    </xf>
    <xf numFmtId="0" fontId="10" fillId="0" borderId="0" xfId="0" applyFont="1" applyAlignment="1"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8" fillId="0" borderId="0" xfId="0" applyFont="1" applyBorder="1" applyAlignment="1" applyProtection="1">
      <alignment horizontal="center" vertical="center"/>
      <protection locked="0"/>
    </xf>
    <xf numFmtId="0" fontId="0" fillId="0" borderId="2" xfId="0" applyBorder="1" applyProtection="1">
      <protection locked="0"/>
    </xf>
    <xf numFmtId="0" fontId="10" fillId="0" borderId="0" xfId="0" applyFont="1" applyAlignment="1" applyProtection="1">
      <alignment horizontal="center"/>
    </xf>
    <xf numFmtId="0" fontId="0" fillId="0" borderId="0" xfId="0" applyProtection="1"/>
    <xf numFmtId="0" fontId="0" fillId="0" borderId="0" xfId="0" applyAlignment="1" applyProtection="1">
      <alignment horizontal="center" vertical="center"/>
    </xf>
    <xf numFmtId="0" fontId="11" fillId="0" borderId="3" xfId="0" applyFont="1" applyBorder="1" applyProtection="1"/>
    <xf numFmtId="0" fontId="11" fillId="0" borderId="0" xfId="0" applyFont="1" applyBorder="1" applyProtection="1"/>
    <xf numFmtId="0" fontId="11" fillId="0" borderId="4" xfId="0" applyFont="1" applyFill="1" applyBorder="1" applyAlignment="1" applyProtection="1">
      <alignment horizontal="center"/>
    </xf>
    <xf numFmtId="0" fontId="11" fillId="0" borderId="5" xfId="0" applyFont="1" applyBorder="1" applyAlignment="1" applyProtection="1">
      <alignment horizontal="center"/>
    </xf>
    <xf numFmtId="0" fontId="11" fillId="0" borderId="6" xfId="0" applyFont="1" applyBorder="1" applyAlignment="1" applyProtection="1">
      <alignment horizontal="center"/>
    </xf>
    <xf numFmtId="0" fontId="11" fillId="0" borderId="7" xfId="0" applyFont="1" applyBorder="1" applyAlignment="1" applyProtection="1">
      <alignment horizontal="center"/>
    </xf>
    <xf numFmtId="0" fontId="0" fillId="0" borderId="0" xfId="0" applyBorder="1" applyProtection="1"/>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11" fillId="0" borderId="8"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11" fillId="0" borderId="8" xfId="0" applyFont="1" applyBorder="1" applyAlignment="1" applyProtection="1">
      <alignment horizontal="center" vertical="center"/>
    </xf>
    <xf numFmtId="0" fontId="0" fillId="0" borderId="0" xfId="0" applyBorder="1" applyAlignment="1" applyProtection="1">
      <alignment vertical="center"/>
    </xf>
    <xf numFmtId="0" fontId="0" fillId="7" borderId="2" xfId="0" applyFill="1" applyBorder="1" applyAlignment="1" applyProtection="1">
      <alignment horizontal="center" vertical="center"/>
    </xf>
    <xf numFmtId="0" fontId="0" fillId="7" borderId="0" xfId="0" applyFill="1" applyBorder="1" applyAlignment="1" applyProtection="1">
      <alignment horizontal="center" vertical="center"/>
    </xf>
    <xf numFmtId="0" fontId="11" fillId="0" borderId="9" xfId="0" applyFont="1" applyBorder="1" applyAlignment="1" applyProtection="1">
      <alignment horizontal="center" vertical="center"/>
    </xf>
    <xf numFmtId="0" fontId="0" fillId="0" borderId="10" xfId="0" applyBorder="1" applyAlignment="1" applyProtection="1">
      <alignment vertical="center"/>
    </xf>
    <xf numFmtId="0" fontId="0" fillId="6" borderId="10"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11" xfId="0" applyFill="1" applyBorder="1" applyAlignment="1" applyProtection="1">
      <alignment horizontal="center" vertical="center"/>
    </xf>
    <xf numFmtId="0" fontId="0" fillId="4" borderId="12" xfId="0" applyFill="1" applyBorder="1" applyAlignment="1" applyProtection="1">
      <alignment horizontal="center" vertical="center" wrapText="1"/>
    </xf>
    <xf numFmtId="0" fontId="0" fillId="0" borderId="13" xfId="0" applyBorder="1" applyAlignment="1" applyProtection="1">
      <alignment wrapText="1"/>
    </xf>
    <xf numFmtId="0" fontId="11" fillId="0" borderId="14" xfId="0" applyFont="1" applyFill="1" applyBorder="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0" fillId="5" borderId="15" xfId="0" applyFill="1" applyBorder="1" applyAlignment="1" applyProtection="1">
      <alignment horizontal="center" vertical="center" wrapText="1"/>
    </xf>
    <xf numFmtId="0" fontId="0" fillId="0" borderId="16" xfId="0" applyBorder="1" applyAlignment="1" applyProtection="1">
      <alignment wrapText="1"/>
    </xf>
    <xf numFmtId="0" fontId="11" fillId="0" borderId="17" xfId="0" applyFont="1" applyBorder="1" applyAlignment="1" applyProtection="1">
      <alignment horizontal="left" vertical="center" wrapText="1"/>
    </xf>
    <xf numFmtId="0" fontId="0" fillId="6" borderId="15"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0" borderId="5" xfId="0" applyBorder="1" applyAlignment="1" applyProtection="1">
      <alignment wrapText="1"/>
    </xf>
    <xf numFmtId="0" fontId="11" fillId="0" borderId="18" xfId="0" applyFont="1" applyBorder="1" applyAlignment="1" applyProtection="1">
      <alignment horizontal="left" vertical="center" wrapText="1"/>
    </xf>
    <xf numFmtId="0" fontId="5" fillId="0" borderId="0" xfId="0" applyFont="1" applyProtection="1">
      <protection locked="0"/>
    </xf>
    <xf numFmtId="0" fontId="5" fillId="0" borderId="0" xfId="0" applyFont="1" applyAlignment="1" applyProtection="1">
      <alignment wrapText="1"/>
      <protection locked="0"/>
    </xf>
    <xf numFmtId="0" fontId="4" fillId="0" borderId="0" xfId="0" applyFont="1" applyProtection="1">
      <protection locked="0"/>
    </xf>
    <xf numFmtId="0" fontId="5" fillId="0" borderId="0" xfId="0" applyFont="1" applyAlignment="1" applyProtection="1">
      <alignment textRotation="90"/>
      <protection locked="0"/>
    </xf>
    <xf numFmtId="0" fontId="4" fillId="0" borderId="0" xfId="0" applyFont="1" applyAlignment="1" applyProtection="1">
      <alignment horizontal="center" vertical="center"/>
      <protection locked="0"/>
    </xf>
    <xf numFmtId="49" fontId="5" fillId="0" borderId="0" xfId="0" applyNumberFormat="1" applyFont="1" applyProtection="1">
      <protection locked="0"/>
    </xf>
    <xf numFmtId="0" fontId="9" fillId="0" borderId="0" xfId="0" applyFont="1" applyAlignment="1" applyProtection="1">
      <alignment horizontal="center"/>
      <protection locked="0"/>
    </xf>
    <xf numFmtId="0" fontId="5" fillId="0" borderId="0" xfId="0" applyFont="1" applyAlignment="1" applyProtection="1">
      <alignment horizontal="center"/>
      <protection locked="0"/>
    </xf>
    <xf numFmtId="0" fontId="9" fillId="0" borderId="16" xfId="0" applyFont="1" applyBorder="1" applyAlignment="1" applyProtection="1">
      <alignment horizontal="center"/>
      <protection locked="0"/>
    </xf>
    <xf numFmtId="0" fontId="14" fillId="0" borderId="16" xfId="0" applyNumberFormat="1" applyFont="1" applyFill="1" applyBorder="1" applyAlignment="1" applyProtection="1">
      <alignment vertical="center" wrapText="1"/>
    </xf>
    <xf numFmtId="0" fontId="18"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3" fillId="0" borderId="0" xfId="0" applyFont="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8" fillId="0" borderId="16" xfId="0" applyFont="1" applyFill="1" applyBorder="1" applyAlignment="1" applyProtection="1">
      <alignment horizontal="center" vertical="center"/>
    </xf>
    <xf numFmtId="0" fontId="0" fillId="0" borderId="16" xfId="0" applyBorder="1" applyAlignment="1" applyProtection="1">
      <alignment horizontal="center" vertical="center"/>
    </xf>
    <xf numFmtId="0" fontId="8" fillId="0" borderId="16" xfId="0" applyFont="1" applyFill="1" applyBorder="1" applyAlignment="1" applyProtection="1">
      <alignment vertical="center" wrapText="1"/>
    </xf>
    <xf numFmtId="0" fontId="1" fillId="6" borderId="19" xfId="0" applyFont="1" applyFill="1" applyBorder="1" applyAlignment="1" applyProtection="1">
      <alignment vertical="center" wrapText="1"/>
      <protection locked="0"/>
    </xf>
    <xf numFmtId="0" fontId="1" fillId="8" borderId="19" xfId="0" applyFont="1" applyFill="1" applyBorder="1" applyAlignment="1" applyProtection="1">
      <alignment horizontal="center" vertical="center" wrapText="1"/>
      <protection locked="0"/>
    </xf>
    <xf numFmtId="0" fontId="8" fillId="0" borderId="19" xfId="0" applyFont="1" applyBorder="1" applyAlignment="1" applyProtection="1">
      <alignment vertical="center" wrapText="1"/>
      <protection locked="0"/>
    </xf>
    <xf numFmtId="0" fontId="1" fillId="9" borderId="19"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49" fontId="5" fillId="0" borderId="0" xfId="0" applyNumberFormat="1" applyFont="1" applyBorder="1" applyProtection="1">
      <protection locked="0"/>
    </xf>
    <xf numFmtId="0" fontId="5" fillId="0" borderId="0" xfId="0" applyFont="1" applyBorder="1" applyProtection="1">
      <protection locked="0"/>
    </xf>
    <xf numFmtId="0" fontId="22" fillId="2" borderId="10" xfId="0" applyFont="1" applyFill="1" applyBorder="1" applyAlignment="1"/>
    <xf numFmtId="0" fontId="23" fillId="2" borderId="20" xfId="0" applyFont="1" applyFill="1" applyBorder="1" applyAlignment="1">
      <alignment horizontal="center"/>
    </xf>
    <xf numFmtId="0" fontId="23" fillId="2" borderId="21" xfId="0" applyFont="1" applyFill="1" applyBorder="1" applyAlignment="1">
      <alignment horizontal="center"/>
    </xf>
    <xf numFmtId="0" fontId="23" fillId="2" borderId="22" xfId="0" applyFont="1" applyFill="1" applyBorder="1" applyAlignment="1">
      <alignment horizontal="center"/>
    </xf>
    <xf numFmtId="0" fontId="23" fillId="2" borderId="23" xfId="0" applyFont="1" applyFill="1" applyBorder="1" applyAlignment="1">
      <alignment horizontal="center"/>
    </xf>
    <xf numFmtId="0" fontId="23" fillId="2" borderId="0" xfId="0" applyFont="1" applyFill="1" applyBorder="1" applyAlignment="1">
      <alignment horizontal="center"/>
    </xf>
    <xf numFmtId="0" fontId="24" fillId="2" borderId="0" xfId="0" applyFont="1" applyFill="1"/>
    <xf numFmtId="0" fontId="26" fillId="2" borderId="0" xfId="0" applyFont="1" applyFill="1" applyAlignment="1"/>
    <xf numFmtId="0" fontId="24" fillId="2" borderId="0" xfId="0" applyFont="1" applyFill="1" applyAlignment="1">
      <alignment vertical="center" wrapText="1"/>
    </xf>
    <xf numFmtId="0" fontId="26" fillId="2" borderId="0" xfId="0" applyFont="1" applyFill="1" applyAlignment="1">
      <alignment horizontal="left"/>
    </xf>
    <xf numFmtId="0" fontId="23" fillId="2" borderId="0" xfId="0" applyFont="1" applyFill="1"/>
    <xf numFmtId="0" fontId="27" fillId="2" borderId="0" xfId="0" applyFont="1" applyFill="1"/>
    <xf numFmtId="0" fontId="24" fillId="2" borderId="0" xfId="0" applyFont="1" applyFill="1" applyBorder="1" applyAlignment="1">
      <alignment vertical="center" wrapText="1"/>
    </xf>
    <xf numFmtId="0" fontId="23" fillId="2" borderId="0" xfId="0" applyFont="1" applyFill="1" applyAlignment="1">
      <alignment horizontal="left" vertical="center" wrapText="1"/>
    </xf>
    <xf numFmtId="0" fontId="23" fillId="2" borderId="24" xfId="0" applyFont="1" applyFill="1" applyBorder="1" applyAlignment="1">
      <alignment horizontal="center"/>
    </xf>
    <xf numFmtId="0" fontId="23" fillId="2" borderId="25" xfId="0" applyFont="1" applyFill="1" applyBorder="1" applyAlignment="1">
      <alignment horizontal="center"/>
    </xf>
    <xf numFmtId="0" fontId="23" fillId="2" borderId="25" xfId="0" applyFont="1" applyFill="1" applyBorder="1" applyAlignment="1"/>
    <xf numFmtId="0" fontId="23" fillId="2" borderId="26" xfId="0" applyFont="1" applyFill="1" applyBorder="1" applyAlignment="1">
      <alignment horizontal="center" vertical="center"/>
    </xf>
    <xf numFmtId="0" fontId="27" fillId="2" borderId="0" xfId="0" applyFont="1" applyFill="1" applyAlignment="1">
      <alignment horizontal="center"/>
    </xf>
    <xf numFmtId="0" fontId="28" fillId="2" borderId="20" xfId="0" applyFont="1" applyFill="1" applyBorder="1" applyAlignment="1">
      <alignment horizontal="center" vertical="center" wrapText="1"/>
    </xf>
    <xf numFmtId="0" fontId="27" fillId="2" borderId="0" xfId="0" applyFont="1" applyFill="1" applyAlignment="1">
      <alignment vertical="center" wrapText="1"/>
    </xf>
    <xf numFmtId="0" fontId="28" fillId="2" borderId="21" xfId="0" applyFont="1" applyFill="1" applyBorder="1" applyAlignment="1">
      <alignment horizontal="center" vertical="center" wrapText="1"/>
    </xf>
    <xf numFmtId="0" fontId="27" fillId="2" borderId="8" xfId="0" applyFont="1" applyFill="1" applyBorder="1" applyAlignment="1">
      <alignment vertical="center" wrapText="1"/>
    </xf>
    <xf numFmtId="0" fontId="24" fillId="2" borderId="8" xfId="0" applyFont="1" applyFill="1" applyBorder="1" applyAlignment="1">
      <alignment vertical="center" wrapText="1"/>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24" fillId="2" borderId="9" xfId="0" applyFont="1" applyFill="1" applyBorder="1" applyAlignment="1">
      <alignment vertical="center" wrapText="1"/>
    </xf>
    <xf numFmtId="0" fontId="27" fillId="2" borderId="0" xfId="0" applyFont="1" applyFill="1" applyBorder="1" applyAlignment="1">
      <alignment vertical="center"/>
    </xf>
    <xf numFmtId="0" fontId="28" fillId="2" borderId="0" xfId="0" applyFont="1" applyFill="1" applyBorder="1" applyAlignment="1">
      <alignment horizontal="center" vertical="center"/>
    </xf>
    <xf numFmtId="0" fontId="27" fillId="2" borderId="0" xfId="0" applyFont="1" applyFill="1" applyBorder="1" applyAlignment="1">
      <alignment horizontal="left"/>
    </xf>
    <xf numFmtId="0" fontId="28" fillId="2" borderId="0" xfId="0" applyFont="1" applyFill="1" applyBorder="1" applyAlignment="1">
      <alignment horizontal="center"/>
    </xf>
    <xf numFmtId="0" fontId="23" fillId="2" borderId="0" xfId="0" applyFont="1" applyFill="1" applyAlignment="1">
      <alignment horizontal="center" vertical="center" wrapText="1"/>
    </xf>
    <xf numFmtId="0" fontId="27" fillId="2" borderId="0" xfId="0" applyFont="1" applyFill="1" applyBorder="1" applyAlignment="1">
      <alignment horizontal="left" vertical="center" wrapText="1"/>
    </xf>
    <xf numFmtId="0" fontId="29" fillId="2" borderId="0" xfId="0" applyFont="1" applyFill="1"/>
    <xf numFmtId="0" fontId="27" fillId="11" borderId="8" xfId="0" applyFont="1" applyFill="1" applyBorder="1" applyAlignment="1">
      <alignment horizontal="left" vertical="center" wrapText="1"/>
    </xf>
    <xf numFmtId="0" fontId="27" fillId="11" borderId="8" xfId="0" applyFont="1" applyFill="1" applyBorder="1" applyAlignment="1">
      <alignment vertical="center" wrapText="1"/>
    </xf>
    <xf numFmtId="0" fontId="8" fillId="0" borderId="16" xfId="0" applyFont="1" applyFill="1" applyBorder="1" applyAlignment="1" applyProtection="1">
      <alignment horizontal="center" vertical="center" wrapText="1"/>
    </xf>
    <xf numFmtId="0" fontId="8" fillId="0" borderId="16" xfId="0" applyNumberFormat="1" applyFont="1" applyFill="1" applyBorder="1" applyAlignment="1" applyProtection="1">
      <alignment horizontal="center" vertical="center" wrapText="1"/>
    </xf>
    <xf numFmtId="0" fontId="24" fillId="11" borderId="16" xfId="0" applyNumberFormat="1" applyFont="1" applyFill="1" applyBorder="1" applyAlignment="1" applyProtection="1">
      <alignment vertical="center" wrapText="1"/>
      <protection locked="0"/>
    </xf>
    <xf numFmtId="0" fontId="23" fillId="2" borderId="25" xfId="0" applyFont="1" applyFill="1" applyBorder="1" applyAlignment="1">
      <alignment horizontal="center" vertical="center"/>
    </xf>
    <xf numFmtId="0" fontId="27" fillId="2" borderId="20" xfId="0" applyFont="1" applyFill="1" applyBorder="1" applyAlignment="1">
      <alignment horizontal="left" vertical="center" wrapText="1"/>
    </xf>
    <xf numFmtId="0" fontId="27" fillId="2" borderId="21" xfId="0" applyFont="1" applyFill="1" applyBorder="1" applyAlignment="1">
      <alignment horizontal="left" vertical="center" wrapText="1"/>
    </xf>
    <xf numFmtId="0" fontId="27" fillId="2" borderId="21" xfId="0" applyFont="1" applyFill="1" applyBorder="1" applyAlignment="1">
      <alignment vertical="center" wrapText="1"/>
    </xf>
    <xf numFmtId="0" fontId="24" fillId="2" borderId="21" xfId="0" applyFont="1" applyFill="1" applyBorder="1" applyAlignment="1">
      <alignment vertical="center" wrapText="1"/>
    </xf>
    <xf numFmtId="0" fontId="24" fillId="2" borderId="22" xfId="0" applyFont="1" applyFill="1" applyBorder="1" applyAlignment="1">
      <alignment vertical="center" wrapText="1"/>
    </xf>
    <xf numFmtId="0" fontId="24" fillId="11" borderId="27" xfId="0" applyNumberFormat="1" applyFont="1" applyFill="1" applyBorder="1" applyAlignment="1" applyProtection="1">
      <alignment vertical="center" wrapText="1"/>
      <protection locked="0"/>
    </xf>
    <xf numFmtId="0" fontId="27" fillId="2" borderId="27" xfId="0" applyFont="1" applyFill="1" applyBorder="1" applyAlignment="1">
      <alignment vertical="center" wrapText="1"/>
    </xf>
    <xf numFmtId="0" fontId="27" fillId="2" borderId="8" xfId="0" applyFont="1" applyFill="1" applyBorder="1"/>
    <xf numFmtId="0" fontId="27" fillId="2" borderId="20" xfId="0" applyFont="1" applyFill="1" applyBorder="1" applyAlignment="1">
      <alignment vertical="center" wrapText="1"/>
    </xf>
    <xf numFmtId="0" fontId="27" fillId="2" borderId="21" xfId="0" applyFont="1" applyFill="1" applyBorder="1"/>
    <xf numFmtId="0" fontId="27" fillId="2" borderId="21" xfId="0" applyFont="1" applyFill="1" applyBorder="1" applyAlignment="1">
      <alignment horizontal="left"/>
    </xf>
    <xf numFmtId="0" fontId="27" fillId="2" borderId="22" xfId="0" applyFont="1" applyFill="1" applyBorder="1" applyAlignment="1">
      <alignment horizontal="left"/>
    </xf>
    <xf numFmtId="0" fontId="28" fillId="2" borderId="21" xfId="0" applyFont="1" applyFill="1" applyBorder="1" applyAlignment="1">
      <alignment horizontal="center"/>
    </xf>
    <xf numFmtId="0" fontId="28" fillId="2" borderId="22" xfId="0" applyFont="1" applyFill="1" applyBorder="1" applyAlignment="1">
      <alignment horizontal="center"/>
    </xf>
    <xf numFmtId="0" fontId="26" fillId="10" borderId="28" xfId="0" applyFont="1" applyFill="1" applyBorder="1" applyAlignment="1" applyProtection="1">
      <alignment horizontal="center" vertical="center" wrapText="1"/>
      <protection locked="0"/>
    </xf>
    <xf numFmtId="0" fontId="24" fillId="0" borderId="16" xfId="0" applyFont="1" applyFill="1" applyBorder="1" applyAlignment="1" applyProtection="1">
      <alignment vertical="center" wrapText="1"/>
      <protection locked="0"/>
    </xf>
    <xf numFmtId="0" fontId="24" fillId="0" borderId="16" xfId="0" applyFont="1" applyFill="1" applyBorder="1" applyAlignment="1" applyProtection="1">
      <alignment horizontal="left" vertical="center" wrapText="1"/>
      <protection locked="0"/>
    </xf>
    <xf numFmtId="0" fontId="24" fillId="0" borderId="16" xfId="0" applyFont="1" applyFill="1" applyBorder="1" applyAlignment="1" applyProtection="1">
      <alignment horizontal="center" vertical="center" wrapText="1"/>
      <protection locked="0"/>
    </xf>
    <xf numFmtId="0" fontId="24" fillId="0" borderId="16" xfId="0" applyFont="1" applyBorder="1" applyAlignment="1" applyProtection="1">
      <alignment textRotation="90"/>
      <protection locked="0"/>
    </xf>
    <xf numFmtId="0" fontId="26" fillId="0" borderId="16" xfId="0" applyNumberFormat="1" applyFont="1" applyFill="1" applyBorder="1" applyAlignment="1" applyProtection="1">
      <alignment horizontal="center" vertical="center" wrapText="1"/>
      <protection locked="0"/>
    </xf>
    <xf numFmtId="0" fontId="30" fillId="0" borderId="16" xfId="0" applyNumberFormat="1" applyFont="1" applyFill="1" applyBorder="1" applyAlignment="1" applyProtection="1">
      <alignment horizontal="center" vertical="center" wrapText="1"/>
    </xf>
    <xf numFmtId="0" fontId="26" fillId="0" borderId="16" xfId="0" applyNumberFormat="1" applyFont="1" applyFill="1" applyBorder="1" applyAlignment="1" applyProtection="1">
      <alignment horizontal="center" vertical="center" wrapText="1"/>
    </xf>
    <xf numFmtId="0" fontId="24" fillId="0" borderId="16" xfId="0" applyNumberFormat="1" applyFont="1" applyBorder="1" applyAlignment="1" applyProtection="1">
      <alignment vertical="center" wrapText="1"/>
    </xf>
    <xf numFmtId="0" fontId="24" fillId="0" borderId="16" xfId="0" applyFont="1" applyBorder="1" applyAlignment="1" applyProtection="1">
      <alignment vertical="center" wrapText="1"/>
    </xf>
    <xf numFmtId="164" fontId="24" fillId="0" borderId="16" xfId="0" applyNumberFormat="1" applyFont="1" applyBorder="1" applyAlignment="1" applyProtection="1">
      <alignment horizontal="center" vertical="center" wrapText="1"/>
    </xf>
    <xf numFmtId="0" fontId="24" fillId="11" borderId="16" xfId="0" applyFont="1" applyFill="1" applyBorder="1" applyAlignment="1" applyProtection="1">
      <alignment horizontal="left" vertical="center" wrapText="1"/>
      <protection locked="0"/>
    </xf>
    <xf numFmtId="0" fontId="24" fillId="2" borderId="16" xfId="0" applyFont="1" applyFill="1" applyBorder="1" applyAlignment="1">
      <alignment horizontal="left" vertical="center" wrapText="1"/>
    </xf>
    <xf numFmtId="0" fontId="24" fillId="0" borderId="16" xfId="0" applyFont="1" applyBorder="1" applyAlignment="1" applyProtection="1">
      <alignment horizontal="left" vertical="center" wrapText="1"/>
    </xf>
    <xf numFmtId="14" fontId="24" fillId="0" borderId="16" xfId="0" applyNumberFormat="1" applyFont="1" applyBorder="1" applyAlignment="1" applyProtection="1">
      <alignment horizontal="center" vertical="center" wrapText="1"/>
    </xf>
    <xf numFmtId="0" fontId="24" fillId="0" borderId="16" xfId="0" applyFont="1" applyBorder="1" applyAlignment="1" applyProtection="1">
      <alignment horizontal="center" vertical="center" wrapText="1"/>
    </xf>
    <xf numFmtId="0" fontId="8" fillId="0" borderId="19" xfId="0" applyFont="1" applyFill="1" applyBorder="1" applyAlignment="1" applyProtection="1">
      <alignment vertical="center" wrapText="1"/>
    </xf>
    <xf numFmtId="0" fontId="24" fillId="11" borderId="16" xfId="0" applyNumberFormat="1" applyFont="1" applyFill="1" applyBorder="1" applyAlignment="1" applyProtection="1">
      <alignment horizontal="left" vertical="center" wrapText="1"/>
      <protection locked="0"/>
    </xf>
    <xf numFmtId="0" fontId="24" fillId="0" borderId="19" xfId="0" applyFont="1" applyFill="1" applyBorder="1" applyAlignment="1" applyProtection="1">
      <alignment horizontal="center" vertical="center" wrapText="1"/>
      <protection locked="0"/>
    </xf>
    <xf numFmtId="0" fontId="24" fillId="0" borderId="16" xfId="0" applyFont="1" applyBorder="1" applyAlignment="1" applyProtection="1">
      <alignment horizontal="center" textRotation="90"/>
      <protection locked="0"/>
    </xf>
    <xf numFmtId="0" fontId="5" fillId="0" borderId="16"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left" vertical="center" wrapText="1"/>
      <protection locked="0"/>
    </xf>
    <xf numFmtId="0" fontId="37" fillId="2" borderId="16" xfId="0" applyFont="1" applyFill="1" applyBorder="1" applyAlignment="1">
      <alignment vertical="center" wrapText="1"/>
    </xf>
    <xf numFmtId="0" fontId="4" fillId="0" borderId="16" xfId="0" applyNumberFormat="1" applyFont="1" applyFill="1" applyBorder="1" applyAlignment="1" applyProtection="1">
      <alignment horizontal="center" vertical="center" wrapText="1"/>
      <protection locked="0"/>
    </xf>
    <xf numFmtId="0" fontId="13" fillId="0" borderId="16" xfId="0" applyNumberFormat="1" applyFont="1" applyFill="1" applyBorder="1" applyAlignment="1" applyProtection="1">
      <alignment vertical="center" wrapText="1"/>
    </xf>
    <xf numFmtId="0" fontId="4" fillId="0" borderId="16" xfId="0" applyNumberFormat="1" applyFont="1" applyFill="1" applyBorder="1" applyAlignment="1" applyProtection="1">
      <alignment vertical="center" wrapText="1"/>
    </xf>
    <xf numFmtId="0" fontId="4" fillId="0" borderId="16" xfId="0" applyNumberFormat="1" applyFont="1" applyFill="1" applyBorder="1" applyAlignment="1" applyProtection="1">
      <alignment horizontal="center" vertical="center" wrapText="1"/>
    </xf>
    <xf numFmtId="0" fontId="4" fillId="0" borderId="16" xfId="0" applyNumberFormat="1" applyFont="1" applyFill="1" applyBorder="1" applyAlignment="1" applyProtection="1">
      <alignment horizontal="left" vertical="center" wrapText="1"/>
    </xf>
    <xf numFmtId="0" fontId="38" fillId="0" borderId="0" xfId="0" applyFont="1" applyAlignment="1" applyProtection="1">
      <alignment vertical="center"/>
      <protection locked="0"/>
    </xf>
    <xf numFmtId="0" fontId="13" fillId="0" borderId="16" xfId="0" applyNumberFormat="1" applyFont="1" applyFill="1" applyBorder="1" applyAlignment="1" applyProtection="1">
      <alignment horizontal="left" vertical="center" wrapText="1" indent="1"/>
    </xf>
    <xf numFmtId="0" fontId="4" fillId="0" borderId="16" xfId="0" applyNumberFormat="1" applyFont="1" applyFill="1" applyBorder="1" applyAlignment="1" applyProtection="1">
      <alignment horizontal="left" vertical="center" wrapText="1" indent="1"/>
    </xf>
    <xf numFmtId="0" fontId="5" fillId="0" borderId="16" xfId="0" applyFont="1" applyBorder="1" applyAlignment="1" applyProtection="1">
      <alignment vertical="center" wrapText="1"/>
    </xf>
    <xf numFmtId="0" fontId="5" fillId="0" borderId="16" xfId="0" applyFont="1" applyBorder="1" applyAlignment="1" applyProtection="1">
      <alignment horizontal="left" vertical="center" wrapText="1"/>
      <protection locked="0"/>
    </xf>
    <xf numFmtId="14" fontId="5" fillId="0" borderId="16" xfId="0" applyNumberFormat="1"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37" fillId="2" borderId="16" xfId="0" applyFont="1" applyFill="1" applyBorder="1" applyAlignment="1">
      <alignment horizontal="center" vertical="center" wrapText="1"/>
    </xf>
    <xf numFmtId="0" fontId="24" fillId="2" borderId="0" xfId="0" applyFont="1" applyFill="1" applyAlignment="1">
      <alignment horizontal="center"/>
    </xf>
    <xf numFmtId="0" fontId="27" fillId="2" borderId="1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34" xfId="0" applyFont="1" applyFill="1" applyBorder="1" applyAlignment="1">
      <alignment horizontal="left" vertical="center" wrapText="1"/>
    </xf>
    <xf numFmtId="0" fontId="27"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27" fillId="2" borderId="13" xfId="0" applyFont="1" applyFill="1" applyBorder="1" applyAlignment="1">
      <alignment horizontal="left" vertical="center" wrapText="1"/>
    </xf>
    <xf numFmtId="0" fontId="27" fillId="2" borderId="35" xfId="0" applyFont="1" applyFill="1" applyBorder="1" applyAlignment="1">
      <alignment horizontal="left" vertical="center" wrapText="1"/>
    </xf>
    <xf numFmtId="0" fontId="27" fillId="2" borderId="29" xfId="0" applyFont="1" applyFill="1" applyBorder="1" applyAlignment="1">
      <alignment horizontal="left" vertical="center" wrapText="1"/>
    </xf>
    <xf numFmtId="0" fontId="27" fillId="2" borderId="28" xfId="0" applyFont="1" applyFill="1" applyBorder="1" applyAlignment="1">
      <alignment horizontal="left" vertical="center" wrapText="1"/>
    </xf>
    <xf numFmtId="0" fontId="27" fillId="2" borderId="30" xfId="0" applyFont="1" applyFill="1" applyBorder="1" applyAlignment="1">
      <alignment horizontal="left" vertical="center" wrapText="1"/>
    </xf>
    <xf numFmtId="0" fontId="25" fillId="2" borderId="0" xfId="0" applyFont="1" applyFill="1" applyAlignment="1">
      <alignment horizontal="left"/>
    </xf>
    <xf numFmtId="0" fontId="26" fillId="2" borderId="0" xfId="0" applyFont="1" applyFill="1" applyAlignment="1">
      <alignment horizontal="left"/>
    </xf>
    <xf numFmtId="0" fontId="24" fillId="2" borderId="0" xfId="0" applyFont="1" applyFill="1" applyAlignment="1">
      <alignment horizontal="left" vertical="center" wrapText="1"/>
    </xf>
    <xf numFmtId="0" fontId="23" fillId="2" borderId="0" xfId="0" applyFont="1" applyFill="1" applyBorder="1" applyAlignment="1">
      <alignment horizontal="center" vertical="center" wrapText="1"/>
    </xf>
    <xf numFmtId="0" fontId="24" fillId="2" borderId="0" xfId="0" applyFont="1" applyFill="1" applyBorder="1" applyAlignment="1">
      <alignment horizontal="left" vertical="center" wrapText="1"/>
    </xf>
    <xf numFmtId="0" fontId="24" fillId="2" borderId="51" xfId="0" applyFont="1" applyFill="1" applyBorder="1" applyAlignment="1">
      <alignment horizontal="left" vertical="center" wrapText="1"/>
    </xf>
    <xf numFmtId="0" fontId="24" fillId="2" borderId="49"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7" fillId="2" borderId="31" xfId="0" applyFont="1" applyFill="1" applyBorder="1" applyAlignment="1">
      <alignment horizontal="left"/>
    </xf>
    <xf numFmtId="0" fontId="27" fillId="2" borderId="32" xfId="0" applyFont="1" applyFill="1" applyBorder="1" applyAlignment="1">
      <alignment horizontal="left"/>
    </xf>
    <xf numFmtId="0" fontId="27" fillId="2" borderId="33" xfId="0" applyFont="1" applyFill="1" applyBorder="1" applyAlignment="1">
      <alignment horizontal="left"/>
    </xf>
    <xf numFmtId="0" fontId="27" fillId="2" borderId="36" xfId="0" applyFont="1" applyFill="1" applyBorder="1" applyAlignment="1">
      <alignment horizontal="left" vertical="center" wrapText="1"/>
    </xf>
    <xf numFmtId="0" fontId="27" fillId="2" borderId="19" xfId="0" applyFont="1" applyFill="1" applyBorder="1" applyAlignment="1">
      <alignment horizontal="left" vertical="center" wrapText="1"/>
    </xf>
    <xf numFmtId="0" fontId="27" fillId="2" borderId="37" xfId="0" applyFont="1" applyFill="1" applyBorder="1" applyAlignment="1">
      <alignment horizontal="left" vertical="center" wrapText="1"/>
    </xf>
    <xf numFmtId="0" fontId="0" fillId="0" borderId="22" xfId="0" applyBorder="1" applyAlignment="1" applyProtection="1">
      <alignment horizontal="left" vertical="center" wrapText="1"/>
    </xf>
    <xf numFmtId="0" fontId="0" fillId="0" borderId="38" xfId="0" applyBorder="1" applyAlignment="1" applyProtection="1">
      <alignment horizontal="left" vertical="center" wrapText="1"/>
    </xf>
    <xf numFmtId="0" fontId="0" fillId="0" borderId="39" xfId="0" applyBorder="1" applyAlignment="1" applyProtection="1">
      <alignment horizontal="left" vertical="center" wrapText="1"/>
    </xf>
    <xf numFmtId="0" fontId="11" fillId="0" borderId="26" xfId="0" applyFont="1" applyBorder="1" applyAlignment="1" applyProtection="1">
      <alignment horizontal="center"/>
    </xf>
    <xf numFmtId="0" fontId="11" fillId="0" borderId="3" xfId="0" applyFont="1" applyBorder="1" applyAlignment="1" applyProtection="1">
      <alignment horizontal="center"/>
    </xf>
    <xf numFmtId="0" fontId="11" fillId="0" borderId="40" xfId="0" applyFont="1" applyBorder="1" applyAlignment="1" applyProtection="1">
      <alignment horizontal="center"/>
    </xf>
    <xf numFmtId="0" fontId="11" fillId="0" borderId="27"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41" xfId="0" applyFont="1" applyBorder="1" applyAlignment="1" applyProtection="1">
      <alignment horizontal="center" vertical="center"/>
    </xf>
    <xf numFmtId="0" fontId="0" fillId="0" borderId="42" xfId="0" applyBorder="1" applyAlignment="1" applyProtection="1">
      <alignment vertical="center"/>
    </xf>
    <xf numFmtId="0" fontId="0" fillId="0" borderId="43" xfId="0" applyBorder="1" applyAlignment="1" applyProtection="1">
      <alignment vertical="center"/>
    </xf>
    <xf numFmtId="0" fontId="10" fillId="0" borderId="20"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0" fillId="0" borderId="45" xfId="0" applyFont="1" applyBorder="1" applyAlignment="1" applyProtection="1">
      <alignment horizontal="left" vertical="center" wrapText="1"/>
    </xf>
    <xf numFmtId="0" fontId="0" fillId="0" borderId="21" xfId="0" applyBorder="1" applyAlignment="1" applyProtection="1">
      <alignment horizontal="left" vertical="center" wrapText="1"/>
    </xf>
    <xf numFmtId="0" fontId="0" fillId="0" borderId="46" xfId="0" applyBorder="1" applyAlignment="1" applyProtection="1">
      <alignment horizontal="left" vertical="center" wrapText="1"/>
    </xf>
    <xf numFmtId="0" fontId="0" fillId="0" borderId="47" xfId="0" applyBorder="1" applyAlignment="1" applyProtection="1">
      <alignment horizontal="left" vertical="center" wrapText="1"/>
    </xf>
    <xf numFmtId="0" fontId="26" fillId="10" borderId="16" xfId="0" applyFont="1" applyFill="1" applyBorder="1" applyAlignment="1" applyProtection="1">
      <alignment horizontal="center" vertical="center" wrapText="1"/>
      <protection locked="0"/>
    </xf>
    <xf numFmtId="0" fontId="26" fillId="10" borderId="29" xfId="0" applyFont="1" applyFill="1" applyBorder="1" applyAlignment="1" applyProtection="1">
      <alignment horizontal="center" vertical="center" wrapText="1"/>
      <protection locked="0"/>
    </xf>
    <xf numFmtId="0" fontId="26" fillId="10" borderId="15" xfId="0" applyFont="1" applyFill="1" applyBorder="1" applyAlignment="1" applyProtection="1">
      <alignment horizontal="center" vertical="center" wrapText="1"/>
      <protection locked="0"/>
    </xf>
    <xf numFmtId="0" fontId="34" fillId="0" borderId="29"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43" xfId="0" applyFont="1" applyBorder="1" applyAlignment="1">
      <alignment horizontal="center" vertical="center" wrapText="1"/>
    </xf>
    <xf numFmtId="0" fontId="32" fillId="0" borderId="20" xfId="0" applyFont="1" applyBorder="1" applyAlignment="1">
      <alignment horizontal="left" vertical="center" wrapText="1"/>
    </xf>
    <xf numFmtId="0" fontId="36" fillId="0" borderId="44" xfId="0" applyFont="1" applyBorder="1" applyAlignment="1">
      <alignment horizontal="left" vertical="center" wrapText="1"/>
    </xf>
    <xf numFmtId="0" fontId="36" fillId="0" borderId="45" xfId="0" applyFont="1" applyBorder="1" applyAlignment="1">
      <alignment horizontal="left" vertical="center" wrapText="1"/>
    </xf>
    <xf numFmtId="0" fontId="39" fillId="0" borderId="26"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 xfId="0" applyFont="1" applyBorder="1" applyAlignment="1">
      <alignment horizontal="center" vertical="center" wrapText="1"/>
    </xf>
    <xf numFmtId="0" fontId="32" fillId="0" borderId="21" xfId="0" applyFont="1" applyBorder="1" applyAlignment="1">
      <alignment horizontal="left" vertical="center" wrapText="1"/>
    </xf>
    <xf numFmtId="0" fontId="36" fillId="0" borderId="46" xfId="0" applyFont="1" applyBorder="1" applyAlignment="1">
      <alignment horizontal="left" vertical="center" wrapText="1"/>
    </xf>
    <xf numFmtId="0" fontId="36" fillId="0" borderId="47" xfId="0" applyFont="1" applyBorder="1" applyAlignment="1">
      <alignment horizontal="left" vertical="center" wrapText="1"/>
    </xf>
    <xf numFmtId="0" fontId="33" fillId="11" borderId="22" xfId="0" applyFont="1" applyFill="1" applyBorder="1" applyAlignment="1">
      <alignment horizontal="left" vertical="center" wrapText="1"/>
    </xf>
    <xf numFmtId="0" fontId="36" fillId="11" borderId="38" xfId="0" applyFont="1" applyFill="1" applyBorder="1" applyAlignment="1">
      <alignment horizontal="left" vertical="center" wrapText="1"/>
    </xf>
    <xf numFmtId="0" fontId="36" fillId="11" borderId="39" xfId="0" applyFont="1" applyFill="1" applyBorder="1" applyAlignment="1">
      <alignment horizontal="left" vertical="center" wrapText="1"/>
    </xf>
    <xf numFmtId="0" fontId="4" fillId="0" borderId="0" xfId="0" applyFont="1" applyAlignment="1" applyProtection="1">
      <alignment horizontal="center" wrapText="1"/>
      <protection locked="0"/>
    </xf>
    <xf numFmtId="49" fontId="26" fillId="10" borderId="28" xfId="0" applyNumberFormat="1" applyFont="1" applyFill="1" applyBorder="1" applyAlignment="1" applyProtection="1">
      <alignment horizontal="center" vertical="center" wrapText="1"/>
      <protection locked="0"/>
    </xf>
    <xf numFmtId="49" fontId="26" fillId="10" borderId="16" xfId="0" applyNumberFormat="1" applyFont="1" applyFill="1" applyBorder="1" applyAlignment="1" applyProtection="1">
      <alignment horizontal="center" vertical="center" wrapText="1"/>
      <protection locked="0"/>
    </xf>
    <xf numFmtId="0" fontId="26" fillId="10" borderId="28" xfId="0" applyFont="1" applyFill="1" applyBorder="1" applyAlignment="1" applyProtection="1">
      <alignment horizontal="center" vertical="center" wrapText="1"/>
      <protection locked="0"/>
    </xf>
    <xf numFmtId="0" fontId="30" fillId="0" borderId="16" xfId="0" applyFont="1" applyBorder="1" applyAlignment="1" applyProtection="1">
      <alignment horizontal="center" vertical="center" textRotation="90" wrapText="1"/>
      <protection locked="0"/>
    </xf>
    <xf numFmtId="0" fontId="31" fillId="0" borderId="16" xfId="0" applyFont="1" applyFill="1" applyBorder="1" applyAlignment="1" applyProtection="1">
      <alignment horizontal="center" vertical="center" wrapText="1"/>
      <protection locked="0"/>
    </xf>
    <xf numFmtId="0" fontId="24" fillId="0" borderId="34" xfId="0" applyFont="1" applyBorder="1" applyAlignment="1" applyProtection="1">
      <alignment horizontal="left" vertical="center" wrapText="1"/>
    </xf>
    <xf numFmtId="0" fontId="13" fillId="0" borderId="26" xfId="0" applyNumberFormat="1" applyFont="1" applyFill="1" applyBorder="1" applyAlignment="1" applyProtection="1">
      <alignment horizontal="center" vertical="center" wrapText="1"/>
      <protection locked="0"/>
    </xf>
    <xf numFmtId="0" fontId="13" fillId="0" borderId="40"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0" fontId="13" fillId="0" borderId="2" xfId="0" applyNumberFormat="1" applyFont="1" applyFill="1" applyBorder="1" applyAlignment="1" applyProtection="1">
      <alignment horizontal="center" vertical="center" wrapText="1"/>
      <protection locked="0"/>
    </xf>
    <xf numFmtId="0" fontId="5" fillId="0" borderId="2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6" fillId="10" borderId="30" xfId="0" applyFont="1" applyFill="1" applyBorder="1" applyAlignment="1" applyProtection="1">
      <alignment horizontal="center" vertical="center" wrapText="1"/>
      <protection locked="0"/>
    </xf>
    <xf numFmtId="0" fontId="26" fillId="10" borderId="34" xfId="0" applyFont="1" applyFill="1" applyBorder="1" applyAlignment="1" applyProtection="1">
      <alignment horizontal="center" vertical="center" wrapText="1"/>
      <protection locked="0"/>
    </xf>
    <xf numFmtId="0" fontId="2" fillId="0" borderId="16" xfId="0" applyFont="1" applyBorder="1" applyAlignment="1" applyProtection="1">
      <alignment horizontal="center" vertical="center" textRotation="90" wrapText="1"/>
    </xf>
    <xf numFmtId="0" fontId="12" fillId="0" borderId="41"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35" fillId="0" borderId="26"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0" xfId="0" applyFont="1" applyBorder="1" applyAlignment="1">
      <alignment horizontal="center" vertical="center" wrapText="1"/>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33" fillId="0" borderId="41" xfId="0" applyFont="1" applyBorder="1" applyAlignment="1">
      <alignment horizontal="left" vertical="center" wrapText="1"/>
    </xf>
    <xf numFmtId="0" fontId="33" fillId="11" borderId="41" xfId="0" applyFont="1" applyFill="1" applyBorder="1" applyAlignment="1">
      <alignment horizontal="left" vertical="center" wrapText="1"/>
    </xf>
    <xf numFmtId="0" fontId="32" fillId="11" borderId="42" xfId="0" applyFont="1" applyFill="1" applyBorder="1" applyAlignment="1">
      <alignment horizontal="left" vertical="center" wrapText="1"/>
    </xf>
    <xf numFmtId="0" fontId="32" fillId="11" borderId="43" xfId="0" applyFont="1" applyFill="1" applyBorder="1" applyAlignment="1">
      <alignment horizontal="left" vertical="center" wrapText="1"/>
    </xf>
    <xf numFmtId="0" fontId="34" fillId="0" borderId="25"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50" xfId="0" applyFont="1" applyBorder="1" applyAlignment="1">
      <alignment horizontal="center" vertical="center" wrapText="1"/>
    </xf>
    <xf numFmtId="0" fontId="12" fillId="3" borderId="41" xfId="0" applyFont="1" applyFill="1" applyBorder="1" applyAlignment="1" applyProtection="1">
      <alignment horizontal="center" vertical="center"/>
      <protection locked="0"/>
    </xf>
    <xf numFmtId="0" fontId="0" fillId="3" borderId="42" xfId="0" applyFill="1" applyBorder="1" applyProtection="1">
      <protection locked="0"/>
    </xf>
    <xf numFmtId="0" fontId="0" fillId="3" borderId="43" xfId="0" applyFill="1" applyBorder="1" applyProtection="1">
      <protection locked="0"/>
    </xf>
    <xf numFmtId="0" fontId="1" fillId="10" borderId="28" xfId="0" applyFont="1" applyFill="1" applyBorder="1" applyAlignment="1" applyProtection="1">
      <alignment horizontal="center" vertical="center" wrapText="1"/>
      <protection locked="0"/>
    </xf>
    <xf numFmtId="0" fontId="1" fillId="10" borderId="19" xfId="0" applyFont="1" applyFill="1" applyBorder="1" applyAlignment="1" applyProtection="1">
      <alignment horizontal="center" vertical="center" wrapText="1"/>
      <protection locked="0"/>
    </xf>
    <xf numFmtId="0" fontId="1" fillId="8" borderId="28" xfId="0" applyFont="1" applyFill="1" applyBorder="1" applyAlignment="1" applyProtection="1">
      <alignment horizontal="center" vertical="center" wrapText="1"/>
      <protection locked="0"/>
    </xf>
    <xf numFmtId="0" fontId="0" fillId="0" borderId="28" xfId="0" applyBorder="1" applyProtection="1">
      <protection locked="0"/>
    </xf>
    <xf numFmtId="0" fontId="0" fillId="0" borderId="30" xfId="0" applyBorder="1" applyProtection="1">
      <protection locked="0"/>
    </xf>
    <xf numFmtId="0" fontId="1" fillId="10" borderId="37" xfId="0" applyFont="1" applyFill="1" applyBorder="1" applyAlignment="1" applyProtection="1">
      <alignment horizontal="center" vertical="center" wrapText="1"/>
      <protection locked="0"/>
    </xf>
    <xf numFmtId="0" fontId="1" fillId="6" borderId="28" xfId="0" applyFont="1" applyFill="1" applyBorder="1" applyAlignment="1" applyProtection="1">
      <alignment horizontal="center" vertical="center" wrapText="1"/>
      <protection locked="0"/>
    </xf>
    <xf numFmtId="0" fontId="1" fillId="10" borderId="29" xfId="0" applyFont="1" applyFill="1" applyBorder="1" applyAlignment="1" applyProtection="1">
      <alignment horizontal="center" vertical="center" wrapText="1"/>
      <protection locked="0"/>
    </xf>
    <xf numFmtId="0" fontId="1" fillId="10" borderId="36" xfId="0" applyFont="1" applyFill="1" applyBorder="1" applyAlignment="1" applyProtection="1">
      <alignment horizontal="center" vertical="center" wrapText="1"/>
      <protection locked="0"/>
    </xf>
  </cellXfs>
  <cellStyles count="1">
    <cellStyle name="Normal" xfId="0" builtinId="0"/>
  </cellStyles>
  <dxfs count="32">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603250</xdr:colOff>
      <xdr:row>0</xdr:row>
      <xdr:rowOff>93266</xdr:rowOff>
    </xdr:from>
    <xdr:to>
      <xdr:col>1</xdr:col>
      <xdr:colOff>1738313</xdr:colOff>
      <xdr:row>2</xdr:row>
      <xdr:rowOff>357187</xdr:rowOff>
    </xdr:to>
    <xdr:pic>
      <xdr:nvPicPr>
        <xdr:cNvPr id="3" name="2 Imagen"/>
        <xdr:cNvPicPr/>
      </xdr:nvPicPr>
      <xdr:blipFill>
        <a:blip xmlns:r="http://schemas.openxmlformats.org/officeDocument/2006/relationships" r:embed="rId1" cstate="print"/>
        <a:srcRect/>
        <a:stretch>
          <a:fillRect/>
        </a:stretch>
      </xdr:blipFill>
      <xdr:spPr bwMode="auto">
        <a:xfrm>
          <a:off x="603250" y="93266"/>
          <a:ext cx="2849563" cy="124023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163286</xdr:colOff>
      <xdr:row>1</xdr:row>
      <xdr:rowOff>421822</xdr:rowOff>
    </xdr:from>
    <xdr:to>
      <xdr:col>0</xdr:col>
      <xdr:colOff>2268682</xdr:colOff>
      <xdr:row>3</xdr:row>
      <xdr:rowOff>415637</xdr:rowOff>
    </xdr:to>
    <xdr:pic>
      <xdr:nvPicPr>
        <xdr:cNvPr id="3" name="2 Imagen"/>
        <xdr:cNvPicPr/>
      </xdr:nvPicPr>
      <xdr:blipFill>
        <a:blip xmlns:r="http://schemas.openxmlformats.org/officeDocument/2006/relationships" r:embed="rId1" cstate="print"/>
        <a:srcRect/>
        <a:stretch>
          <a:fillRect/>
        </a:stretch>
      </xdr:blipFill>
      <xdr:spPr bwMode="auto">
        <a:xfrm>
          <a:off x="163286" y="421822"/>
          <a:ext cx="2105396" cy="89436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atriz_de_Desarrollo%20del%20Talento%20Humano%2017-07-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XTO ESTRATÉGICO"/>
      <sheetName val="MAPEO"/>
      <sheetName val="MATRIZ MAPA DE RIESGOS"/>
      <sheetName val="CONTROLES"/>
      <sheetName val="SEGUIMIENTO"/>
      <sheetName val="Evaluacion"/>
      <sheetName val="Hoja1"/>
    </sheetNames>
    <sheetDataSet>
      <sheetData sheetId="0"/>
      <sheetData sheetId="1"/>
      <sheetData sheetId="2"/>
      <sheetData sheetId="3"/>
      <sheetData sheetId="4"/>
      <sheetData sheetId="5">
        <row r="1">
          <cell r="A1" t="str">
            <v xml:space="preserve">Evaluacion </v>
          </cell>
          <cell r="B1">
            <v>0</v>
          </cell>
          <cell r="D1">
            <v>0</v>
          </cell>
          <cell r="E1">
            <v>0</v>
          </cell>
        </row>
        <row r="2">
          <cell r="A2">
            <v>1</v>
          </cell>
          <cell r="B2" t="str">
            <v>BAJO</v>
          </cell>
          <cell r="D2" t="str">
            <v>Bajo</v>
          </cell>
          <cell r="E2" t="str">
            <v>* Asumir el riesgo</v>
          </cell>
        </row>
        <row r="3">
          <cell r="A3">
            <v>2</v>
          </cell>
          <cell r="B3" t="str">
            <v>BAJO</v>
          </cell>
          <cell r="D3" t="str">
            <v>Moderado</v>
          </cell>
          <cell r="E3" t="str">
            <v>* Asumir el riesgo
* Reducir el riesgo</v>
          </cell>
        </row>
        <row r="4">
          <cell r="A4">
            <v>3</v>
          </cell>
          <cell r="B4" t="str">
            <v>MODERADO</v>
          </cell>
          <cell r="D4" t="str">
            <v>Alto</v>
          </cell>
          <cell r="E4" t="str">
            <v>* Reducir el riesgo
* Evitar el riesgo
* Compartir o transferir</v>
          </cell>
        </row>
        <row r="5">
          <cell r="A5">
            <v>4</v>
          </cell>
          <cell r="B5" t="str">
            <v>ALTO</v>
          </cell>
          <cell r="D5" t="str">
            <v>Extremo</v>
          </cell>
          <cell r="E5" t="str">
            <v>* Evitar el riesgo
* Reducir el riesgo
* Compartir o transferir</v>
          </cell>
        </row>
        <row r="6">
          <cell r="A6">
            <v>5</v>
          </cell>
          <cell r="B6" t="str">
            <v>ALTO</v>
          </cell>
          <cell r="D6">
            <v>0</v>
          </cell>
          <cell r="E6">
            <v>0</v>
          </cell>
        </row>
        <row r="7">
          <cell r="A7">
            <v>6</v>
          </cell>
          <cell r="B7" t="str">
            <v>MODERADO</v>
          </cell>
          <cell r="D7">
            <v>0</v>
          </cell>
          <cell r="E7">
            <v>0</v>
          </cell>
        </row>
        <row r="8">
          <cell r="A8">
            <v>8</v>
          </cell>
          <cell r="B8" t="str">
            <v>ALTO</v>
          </cell>
          <cell r="D8">
            <v>0</v>
          </cell>
          <cell r="E8">
            <v>0</v>
          </cell>
        </row>
        <row r="9">
          <cell r="A9">
            <v>9</v>
          </cell>
          <cell r="B9" t="str">
            <v>ALTO</v>
          </cell>
          <cell r="D9" t="str">
            <v>SI</v>
          </cell>
          <cell r="E9" t="str">
            <v>Impacto</v>
          </cell>
        </row>
        <row r="10">
          <cell r="A10">
            <v>10</v>
          </cell>
          <cell r="B10" t="str">
            <v>EXTREMO</v>
          </cell>
          <cell r="D10" t="str">
            <v>NO</v>
          </cell>
          <cell r="E10" t="str">
            <v>Probabilidad</v>
          </cell>
        </row>
        <row r="11">
          <cell r="A11">
            <v>12</v>
          </cell>
          <cell r="B11" t="str">
            <v>EXTREMO</v>
          </cell>
          <cell r="D11">
            <v>0</v>
          </cell>
          <cell r="E11" t="str">
            <v>Impacto y Probabilidad</v>
          </cell>
        </row>
        <row r="12">
          <cell r="A12">
            <v>15</v>
          </cell>
          <cell r="B12" t="str">
            <v>EXTREMO</v>
          </cell>
          <cell r="D12">
            <v>0</v>
          </cell>
          <cell r="E12">
            <v>0</v>
          </cell>
        </row>
        <row r="13">
          <cell r="A13">
            <v>16</v>
          </cell>
          <cell r="B13" t="str">
            <v>EXTREMO</v>
          </cell>
          <cell r="D13">
            <v>0</v>
          </cell>
          <cell r="E13">
            <v>0</v>
          </cell>
        </row>
        <row r="14">
          <cell r="A14">
            <v>20</v>
          </cell>
          <cell r="B14" t="str">
            <v>EXTREMO</v>
          </cell>
          <cell r="D14">
            <v>0</v>
          </cell>
          <cell r="E14">
            <v>0</v>
          </cell>
        </row>
        <row r="15">
          <cell r="A15">
            <v>25</v>
          </cell>
          <cell r="B15" t="str">
            <v>EXTREMO</v>
          </cell>
          <cell r="D15">
            <v>0</v>
          </cell>
          <cell r="E15">
            <v>0</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H49"/>
  <sheetViews>
    <sheetView workbookViewId="0">
      <selection activeCell="C16" sqref="C16:H16"/>
    </sheetView>
  </sheetViews>
  <sheetFormatPr baseColWidth="10" defaultRowHeight="15.75"/>
  <cols>
    <col min="1" max="1" width="0.7109375" style="89" customWidth="1"/>
    <col min="2" max="2" width="36.28515625" style="89" customWidth="1"/>
    <col min="3" max="3" width="5.7109375" style="89" customWidth="1"/>
    <col min="4" max="4" width="46.85546875" style="89" customWidth="1"/>
    <col min="5" max="5" width="1.140625" style="89" customWidth="1"/>
    <col min="6" max="6" width="24" style="89" customWidth="1"/>
    <col min="7" max="7" width="5.7109375" style="89" customWidth="1"/>
    <col min="8" max="8" width="33.7109375" style="89" customWidth="1"/>
    <col min="9" max="16384" width="11.42578125" style="89"/>
  </cols>
  <sheetData>
    <row r="1" spans="2:8" ht="18" customHeight="1"/>
    <row r="2" spans="2:8">
      <c r="B2" s="187" t="s">
        <v>75</v>
      </c>
      <c r="C2" s="187"/>
      <c r="D2" s="187"/>
      <c r="E2" s="90"/>
    </row>
    <row r="3" spans="2:8" ht="18" customHeight="1">
      <c r="B3" s="189" t="s">
        <v>76</v>
      </c>
      <c r="C3" s="189"/>
      <c r="D3" s="189"/>
      <c r="E3" s="189"/>
      <c r="F3" s="189"/>
      <c r="G3" s="189"/>
      <c r="H3" s="189"/>
    </row>
    <row r="4" spans="2:8" ht="12.75" customHeight="1">
      <c r="B4" s="189"/>
      <c r="C4" s="189"/>
      <c r="D4" s="189"/>
      <c r="E4" s="189"/>
      <c r="F4" s="189"/>
      <c r="G4" s="189"/>
      <c r="H4" s="189"/>
    </row>
    <row r="5" spans="2:8" ht="12.75" customHeight="1">
      <c r="B5" s="189"/>
      <c r="C5" s="189"/>
      <c r="D5" s="189"/>
      <c r="E5" s="189"/>
      <c r="F5" s="189"/>
      <c r="G5" s="189"/>
      <c r="H5" s="189"/>
    </row>
    <row r="6" spans="2:8" ht="12.75" customHeight="1">
      <c r="B6" s="189"/>
      <c r="C6" s="189"/>
      <c r="D6" s="189"/>
      <c r="E6" s="189"/>
      <c r="F6" s="189"/>
      <c r="G6" s="189"/>
      <c r="H6" s="189"/>
    </row>
    <row r="7" spans="2:8" ht="12.75" customHeight="1">
      <c r="B7" s="189"/>
      <c r="C7" s="189"/>
      <c r="D7" s="189"/>
      <c r="E7" s="189"/>
      <c r="F7" s="189"/>
      <c r="G7" s="189"/>
      <c r="H7" s="189"/>
    </row>
    <row r="8" spans="2:8" ht="25.5" customHeight="1">
      <c r="B8" s="189"/>
      <c r="C8" s="189"/>
      <c r="D8" s="189"/>
      <c r="E8" s="189"/>
      <c r="F8" s="189"/>
      <c r="G8" s="189"/>
      <c r="H8" s="189"/>
    </row>
    <row r="9" spans="2:8" ht="37.5" customHeight="1">
      <c r="B9" s="189" t="s">
        <v>77</v>
      </c>
      <c r="C9" s="189"/>
      <c r="D9" s="189"/>
      <c r="E9" s="189"/>
      <c r="F9" s="189"/>
      <c r="G9" s="189"/>
      <c r="H9" s="189"/>
    </row>
    <row r="10" spans="2:8" ht="12.75" customHeight="1">
      <c r="B10" s="91"/>
      <c r="C10" s="91"/>
      <c r="D10" s="91"/>
      <c r="E10" s="91"/>
      <c r="F10" s="91"/>
      <c r="G10" s="91"/>
      <c r="H10" s="91"/>
    </row>
    <row r="11" spans="2:8">
      <c r="B11" s="188" t="s">
        <v>78</v>
      </c>
      <c r="C11" s="188"/>
      <c r="D11" s="188"/>
      <c r="E11" s="188"/>
      <c r="F11" s="188"/>
      <c r="G11" s="188"/>
      <c r="H11" s="92"/>
    </row>
    <row r="12" spans="2:8" ht="14.25" customHeight="1"/>
    <row r="13" spans="2:8" s="94" customFormat="1" ht="16.5" thickBot="1">
      <c r="B13" s="93" t="s">
        <v>79</v>
      </c>
      <c r="C13" s="83" t="s">
        <v>121</v>
      </c>
      <c r="D13" s="83"/>
      <c r="E13" s="83"/>
      <c r="F13" s="83"/>
      <c r="G13" s="83"/>
      <c r="H13" s="83"/>
    </row>
    <row r="14" spans="2:8" s="94" customFormat="1" ht="13.5" customHeight="1"/>
    <row r="15" spans="2:8" s="94" customFormat="1" ht="15.75" customHeight="1">
      <c r="D15" s="95"/>
      <c r="E15" s="95"/>
      <c r="F15" s="95"/>
      <c r="G15" s="95"/>
      <c r="H15" s="95"/>
    </row>
    <row r="16" spans="2:8" s="94" customFormat="1" ht="60.75" customHeight="1">
      <c r="B16" s="96" t="s">
        <v>80</v>
      </c>
      <c r="C16" s="191" t="s">
        <v>174</v>
      </c>
      <c r="D16" s="191"/>
      <c r="E16" s="191"/>
      <c r="F16" s="191"/>
      <c r="G16" s="191"/>
      <c r="H16" s="191"/>
    </row>
    <row r="17" spans="1:8" s="94" customFormat="1" ht="6.75" customHeight="1" thickBot="1"/>
    <row r="18" spans="1:8" s="94" customFormat="1" ht="16.5" thickBot="1">
      <c r="B18" s="97" t="s">
        <v>81</v>
      </c>
      <c r="C18" s="98" t="s">
        <v>82</v>
      </c>
      <c r="D18" s="99" t="s">
        <v>83</v>
      </c>
      <c r="F18" s="100" t="s">
        <v>84</v>
      </c>
      <c r="G18" s="122" t="s">
        <v>85</v>
      </c>
      <c r="H18" s="122" t="s">
        <v>83</v>
      </c>
    </row>
    <row r="19" spans="1:8" s="94" customFormat="1" ht="78.75">
      <c r="A19" s="101">
        <v>1</v>
      </c>
      <c r="B19" s="123" t="s">
        <v>122</v>
      </c>
      <c r="C19" s="102" t="s">
        <v>119</v>
      </c>
      <c r="D19" s="128" t="s">
        <v>163</v>
      </c>
      <c r="E19" s="103"/>
      <c r="F19" s="131" t="s">
        <v>123</v>
      </c>
      <c r="G19" s="102" t="s">
        <v>119</v>
      </c>
      <c r="H19" s="129" t="s">
        <v>120</v>
      </c>
    </row>
    <row r="20" spans="1:8" s="94" customFormat="1" ht="49.5" customHeight="1">
      <c r="A20" s="101">
        <v>2</v>
      </c>
      <c r="B20" s="124" t="s">
        <v>124</v>
      </c>
      <c r="C20" s="104" t="s">
        <v>119</v>
      </c>
      <c r="D20" s="106" t="s">
        <v>162</v>
      </c>
      <c r="E20" s="103"/>
      <c r="F20" s="132"/>
      <c r="G20" s="132"/>
      <c r="H20" s="130"/>
    </row>
    <row r="21" spans="1:8" s="94" customFormat="1" ht="42" customHeight="1">
      <c r="A21" s="101"/>
      <c r="B21" s="125" t="s">
        <v>125</v>
      </c>
      <c r="C21" s="104" t="s">
        <v>119</v>
      </c>
      <c r="D21" s="106" t="s">
        <v>164</v>
      </c>
      <c r="E21" s="103"/>
      <c r="F21" s="125"/>
      <c r="G21" s="125"/>
      <c r="H21" s="105"/>
    </row>
    <row r="22" spans="1:8" s="94" customFormat="1" ht="35.25" customHeight="1">
      <c r="A22" s="101"/>
      <c r="B22" s="126" t="s">
        <v>169</v>
      </c>
      <c r="C22" s="104"/>
      <c r="D22" s="106" t="s">
        <v>165</v>
      </c>
      <c r="E22" s="103"/>
      <c r="F22" s="125"/>
      <c r="G22" s="125"/>
      <c r="H22" s="105"/>
    </row>
    <row r="23" spans="1:8" s="94" customFormat="1" ht="35.25" customHeight="1">
      <c r="A23" s="101">
        <v>3</v>
      </c>
      <c r="B23" s="192" t="s">
        <v>124</v>
      </c>
      <c r="C23" s="104"/>
      <c r="D23" s="106" t="s">
        <v>166</v>
      </c>
      <c r="E23" s="103"/>
      <c r="F23" s="124"/>
      <c r="G23" s="104"/>
      <c r="H23" s="106"/>
    </row>
    <row r="24" spans="1:8" s="94" customFormat="1" ht="42.75" customHeight="1">
      <c r="A24" s="101"/>
      <c r="B24" s="193"/>
      <c r="C24" s="104"/>
      <c r="D24" s="117" t="s">
        <v>167</v>
      </c>
      <c r="E24" s="103"/>
      <c r="F24" s="124"/>
      <c r="G24" s="104"/>
      <c r="H24" s="106"/>
    </row>
    <row r="25" spans="1:8" s="94" customFormat="1" ht="36" customHeight="1">
      <c r="A25" s="101"/>
      <c r="B25" s="194"/>
      <c r="C25" s="104"/>
      <c r="D25" s="117" t="s">
        <v>168</v>
      </c>
      <c r="E25" s="103"/>
      <c r="F25" s="124"/>
      <c r="G25" s="104"/>
      <c r="H25" s="106"/>
    </row>
    <row r="26" spans="1:8" s="94" customFormat="1">
      <c r="A26" s="101">
        <v>4</v>
      </c>
      <c r="B26" s="126"/>
      <c r="C26" s="107"/>
      <c r="D26" s="118"/>
      <c r="E26" s="103"/>
      <c r="F26" s="124"/>
      <c r="G26" s="104"/>
      <c r="H26" s="106"/>
    </row>
    <row r="27" spans="1:8" s="94" customFormat="1" ht="42.75" customHeight="1">
      <c r="A27" s="101"/>
      <c r="B27" s="126"/>
      <c r="C27" s="107"/>
      <c r="D27" s="106"/>
      <c r="F27" s="133"/>
      <c r="G27" s="135"/>
      <c r="H27" s="106"/>
    </row>
    <row r="28" spans="1:8" s="94" customFormat="1" ht="16.5" thickBot="1">
      <c r="A28" s="101"/>
      <c r="B28" s="127"/>
      <c r="C28" s="108"/>
      <c r="D28" s="109"/>
      <c r="F28" s="134"/>
      <c r="G28" s="136"/>
      <c r="H28" s="109"/>
    </row>
    <row r="29" spans="1:8" s="94" customFormat="1" ht="105.75" customHeight="1">
      <c r="A29" s="101"/>
      <c r="B29" s="110"/>
      <c r="C29" s="111"/>
      <c r="D29" s="95"/>
      <c r="F29" s="112"/>
      <c r="G29" s="113"/>
      <c r="H29" s="95"/>
    </row>
    <row r="30" spans="1:8" s="94" customFormat="1" ht="105.75" customHeight="1">
      <c r="A30" s="101"/>
      <c r="B30" s="110"/>
      <c r="C30" s="111"/>
      <c r="D30" s="95"/>
      <c r="F30" s="112"/>
      <c r="G30" s="113"/>
      <c r="H30" s="95"/>
    </row>
    <row r="31" spans="1:8" s="94" customFormat="1" ht="105.75" customHeight="1">
      <c r="A31" s="101"/>
      <c r="B31" s="110"/>
      <c r="C31" s="111"/>
      <c r="D31" s="95"/>
      <c r="F31" s="112"/>
      <c r="G31" s="113"/>
      <c r="H31" s="95"/>
    </row>
    <row r="32" spans="1:8" s="94" customFormat="1" ht="105.75" hidden="1" customHeight="1">
      <c r="A32" s="101"/>
      <c r="B32" s="110"/>
      <c r="C32" s="111"/>
      <c r="D32" s="95"/>
      <c r="F32" s="112"/>
      <c r="G32" s="113"/>
      <c r="H32" s="95"/>
    </row>
    <row r="33" spans="2:8" s="94" customFormat="1" ht="7.5" hidden="1" customHeight="1"/>
    <row r="34" spans="2:8" s="94" customFormat="1" ht="25.5" hidden="1" customHeight="1" thickBot="1">
      <c r="B34" s="190" t="s">
        <v>86</v>
      </c>
      <c r="C34" s="190"/>
      <c r="D34" s="190"/>
      <c r="E34" s="114"/>
      <c r="F34" s="190"/>
      <c r="G34" s="190"/>
      <c r="H34" s="190"/>
    </row>
    <row r="35" spans="2:8" s="94" customFormat="1" ht="46.5" hidden="1" customHeight="1">
      <c r="B35" s="84" t="s">
        <v>109</v>
      </c>
      <c r="C35" s="184" t="str">
        <f>D19</f>
        <v xml:space="preserve">No diligenciar de manera adecuada y/o oportunamente el formato control préstamo de material audiovisual
</v>
      </c>
      <c r="D35" s="185"/>
      <c r="E35" s="185"/>
      <c r="F35" s="185"/>
      <c r="G35" s="185"/>
      <c r="H35" s="186"/>
    </row>
    <row r="36" spans="2:8" s="94" customFormat="1" ht="42" hidden="1" customHeight="1">
      <c r="B36" s="85" t="s">
        <v>110</v>
      </c>
      <c r="C36" s="175" t="e">
        <f>#REF!</f>
        <v>#REF!</v>
      </c>
      <c r="D36" s="176"/>
      <c r="E36" s="176"/>
      <c r="F36" s="176"/>
      <c r="G36" s="176"/>
      <c r="H36" s="177"/>
    </row>
    <row r="37" spans="2:8" s="94" customFormat="1" ht="42.75" hidden="1" customHeight="1" thickBot="1">
      <c r="B37" s="85" t="s">
        <v>111</v>
      </c>
      <c r="C37" s="198" t="str">
        <f>D23</f>
        <v>* Falta de idoneidad para el manejo del material sonoro y audiovisual</v>
      </c>
      <c r="D37" s="199"/>
      <c r="E37" s="199"/>
      <c r="F37" s="199"/>
      <c r="G37" s="199"/>
      <c r="H37" s="200"/>
    </row>
    <row r="38" spans="2:8" s="94" customFormat="1" ht="39" hidden="1" customHeight="1" thickBot="1">
      <c r="B38" s="85" t="s">
        <v>112</v>
      </c>
      <c r="C38" s="195"/>
      <c r="D38" s="196"/>
      <c r="E38" s="196"/>
      <c r="F38" s="196"/>
      <c r="G38" s="196"/>
      <c r="H38" s="197"/>
    </row>
    <row r="39" spans="2:8" s="94" customFormat="1" ht="41.25" hidden="1" customHeight="1">
      <c r="B39" s="85" t="s">
        <v>113</v>
      </c>
      <c r="C39" s="181" t="e">
        <f>#REF!</f>
        <v>#REF!</v>
      </c>
      <c r="D39" s="182"/>
      <c r="E39" s="182"/>
      <c r="F39" s="182"/>
      <c r="G39" s="182"/>
      <c r="H39" s="183"/>
    </row>
    <row r="40" spans="2:8" s="94" customFormat="1" ht="37.5" hidden="1" customHeight="1">
      <c r="B40" s="85" t="s">
        <v>114</v>
      </c>
      <c r="C40" s="175" t="e">
        <f>#REF!</f>
        <v>#REF!</v>
      </c>
      <c r="D40" s="176"/>
      <c r="E40" s="176"/>
      <c r="F40" s="176"/>
      <c r="G40" s="176"/>
      <c r="H40" s="177"/>
    </row>
    <row r="41" spans="2:8" s="94" customFormat="1" ht="43.5" hidden="1" customHeight="1" thickBot="1">
      <c r="B41" s="86" t="s">
        <v>115</v>
      </c>
      <c r="C41" s="178">
        <f>D27</f>
        <v>0</v>
      </c>
      <c r="D41" s="179"/>
      <c r="E41" s="179"/>
      <c r="F41" s="179"/>
      <c r="G41" s="179"/>
      <c r="H41" s="180"/>
    </row>
    <row r="42" spans="2:8" s="94" customFormat="1" ht="44.25" hidden="1" customHeight="1">
      <c r="B42" s="87" t="s">
        <v>116</v>
      </c>
      <c r="C42" s="184" t="e">
        <f>#REF!</f>
        <v>#REF!</v>
      </c>
      <c r="D42" s="185"/>
      <c r="E42" s="185"/>
      <c r="F42" s="185"/>
      <c r="G42" s="185"/>
      <c r="H42" s="186"/>
    </row>
    <row r="43" spans="2:8" s="94" customFormat="1" ht="39" hidden="1" customHeight="1">
      <c r="B43" s="85" t="s">
        <v>117</v>
      </c>
      <c r="C43" s="175" t="str">
        <f>H19</f>
        <v>No contar con los recursos económicos para la adecuación física  (Sistema de control de temperatura, control de humedad y seguridad) del archivo de Videoteca.</v>
      </c>
      <c r="D43" s="176"/>
      <c r="E43" s="176"/>
      <c r="F43" s="176"/>
      <c r="G43" s="176"/>
      <c r="H43" s="177"/>
    </row>
    <row r="44" spans="2:8" s="94" customFormat="1" ht="24.75" hidden="1" customHeight="1" thickBot="1">
      <c r="B44" s="86" t="s">
        <v>118</v>
      </c>
      <c r="C44" s="178">
        <f>H23</f>
        <v>0</v>
      </c>
      <c r="D44" s="179"/>
      <c r="E44" s="179"/>
      <c r="F44" s="179"/>
      <c r="G44" s="179"/>
      <c r="H44" s="180"/>
    </row>
    <row r="45" spans="2:8" s="94" customFormat="1" ht="24.75" hidden="1" customHeight="1">
      <c r="B45" s="88"/>
      <c r="C45" s="115"/>
      <c r="D45" s="115"/>
      <c r="E45" s="115"/>
      <c r="F45" s="115"/>
      <c r="G45" s="115"/>
      <c r="H45" s="115"/>
    </row>
    <row r="46" spans="2:8" s="94" customFormat="1" ht="24.75" hidden="1" customHeight="1">
      <c r="B46" s="88"/>
      <c r="C46" s="115"/>
      <c r="D46" s="115"/>
      <c r="E46" s="115"/>
      <c r="F46" s="115"/>
      <c r="G46" s="115"/>
      <c r="H46" s="115"/>
    </row>
    <row r="47" spans="2:8" s="94" customFormat="1" ht="12" hidden="1" customHeight="1"/>
    <row r="48" spans="2:8" s="116" customFormat="1" hidden="1">
      <c r="B48" s="174" t="s">
        <v>87</v>
      </c>
      <c r="C48" s="174"/>
      <c r="D48" s="174"/>
      <c r="E48" s="174"/>
      <c r="F48" s="174"/>
      <c r="G48" s="174"/>
      <c r="H48" s="174"/>
    </row>
    <row r="49" s="94" customFormat="1"/>
  </sheetData>
  <mergeCells count="19">
    <mergeCell ref="C38:H38"/>
    <mergeCell ref="F34:H34"/>
    <mergeCell ref="C35:H35"/>
    <mergeCell ref="C36:H36"/>
    <mergeCell ref="C37:H37"/>
    <mergeCell ref="B2:D2"/>
    <mergeCell ref="B11:G11"/>
    <mergeCell ref="B9:H9"/>
    <mergeCell ref="B3:H8"/>
    <mergeCell ref="B34:D34"/>
    <mergeCell ref="C16:H16"/>
    <mergeCell ref="B23:B25"/>
    <mergeCell ref="B48:H48"/>
    <mergeCell ref="C43:H43"/>
    <mergeCell ref="C44:H44"/>
    <mergeCell ref="C39:H39"/>
    <mergeCell ref="C40:H40"/>
    <mergeCell ref="C41:H41"/>
    <mergeCell ref="C42:H4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B1:H15"/>
  <sheetViews>
    <sheetView workbookViewId="0">
      <selection activeCell="I13" sqref="I13"/>
    </sheetView>
  </sheetViews>
  <sheetFormatPr baseColWidth="10" defaultRowHeight="12.75"/>
  <cols>
    <col min="1" max="1" width="2.5703125" style="18" customWidth="1"/>
    <col min="2" max="2" width="17.140625" style="17" bestFit="1" customWidth="1"/>
    <col min="3" max="3" width="2" style="18" hidden="1" customWidth="1"/>
    <col min="4" max="4" width="18.7109375" style="19" bestFit="1" customWidth="1"/>
    <col min="5" max="5" width="10.42578125" style="19" bestFit="1" customWidth="1"/>
    <col min="6" max="6" width="14.42578125" style="19" bestFit="1" customWidth="1"/>
    <col min="7" max="7" width="10.42578125" style="19" bestFit="1" customWidth="1"/>
    <col min="8" max="8" width="18.42578125" style="19" bestFit="1" customWidth="1"/>
    <col min="9" max="16384" width="11.42578125" style="18"/>
  </cols>
  <sheetData>
    <row r="1" spans="2:8" ht="13.5" thickBot="1"/>
    <row r="2" spans="2:8">
      <c r="B2" s="207" t="s">
        <v>40</v>
      </c>
      <c r="C2" s="20"/>
      <c r="D2" s="204" t="s">
        <v>39</v>
      </c>
      <c r="E2" s="205"/>
      <c r="F2" s="205"/>
      <c r="G2" s="205"/>
      <c r="H2" s="206"/>
    </row>
    <row r="3" spans="2:8" ht="13.5" thickBot="1">
      <c r="B3" s="208"/>
      <c r="C3" s="21"/>
      <c r="D3" s="22" t="s">
        <v>48</v>
      </c>
      <c r="E3" s="23" t="s">
        <v>49</v>
      </c>
      <c r="F3" s="23" t="s">
        <v>50</v>
      </c>
      <c r="G3" s="23" t="s">
        <v>51</v>
      </c>
      <c r="H3" s="24" t="s">
        <v>52</v>
      </c>
    </row>
    <row r="4" spans="2:8" hidden="1">
      <c r="B4" s="25"/>
      <c r="C4" s="26"/>
      <c r="D4" s="27">
        <v>1</v>
      </c>
      <c r="E4" s="28">
        <v>2</v>
      </c>
      <c r="F4" s="28">
        <v>3</v>
      </c>
      <c r="G4" s="28">
        <v>4</v>
      </c>
      <c r="H4" s="29">
        <v>5</v>
      </c>
    </row>
    <row r="5" spans="2:8">
      <c r="B5" s="30" t="s">
        <v>53</v>
      </c>
      <c r="C5" s="31">
        <v>1</v>
      </c>
      <c r="D5" s="32">
        <f t="shared" ref="D5:H9" si="0">$C5*D$4</f>
        <v>1</v>
      </c>
      <c r="E5" s="32">
        <f t="shared" si="0"/>
        <v>2</v>
      </c>
      <c r="F5" s="33">
        <f t="shared" si="0"/>
        <v>3</v>
      </c>
      <c r="G5" s="34">
        <f t="shared" si="0"/>
        <v>4</v>
      </c>
      <c r="H5" s="35">
        <f t="shared" si="0"/>
        <v>5</v>
      </c>
    </row>
    <row r="6" spans="2:8">
      <c r="B6" s="36" t="s">
        <v>54</v>
      </c>
      <c r="C6" s="37">
        <v>2</v>
      </c>
      <c r="D6" s="32">
        <f t="shared" si="0"/>
        <v>2</v>
      </c>
      <c r="E6" s="32">
        <f t="shared" si="0"/>
        <v>4</v>
      </c>
      <c r="F6" s="33">
        <f t="shared" si="0"/>
        <v>6</v>
      </c>
      <c r="G6" s="34">
        <f t="shared" si="0"/>
        <v>8</v>
      </c>
      <c r="H6" s="38">
        <f t="shared" si="0"/>
        <v>10</v>
      </c>
    </row>
    <row r="7" spans="2:8">
      <c r="B7" s="36" t="s">
        <v>50</v>
      </c>
      <c r="C7" s="37">
        <v>3</v>
      </c>
      <c r="D7" s="32">
        <f t="shared" si="0"/>
        <v>3</v>
      </c>
      <c r="E7" s="33">
        <f t="shared" si="0"/>
        <v>6</v>
      </c>
      <c r="F7" s="34">
        <f t="shared" si="0"/>
        <v>9</v>
      </c>
      <c r="G7" s="39">
        <f t="shared" si="0"/>
        <v>12</v>
      </c>
      <c r="H7" s="38">
        <f t="shared" si="0"/>
        <v>15</v>
      </c>
    </row>
    <row r="8" spans="2:8">
      <c r="B8" s="36" t="s">
        <v>55</v>
      </c>
      <c r="C8" s="37">
        <v>4</v>
      </c>
      <c r="D8" s="33">
        <f t="shared" si="0"/>
        <v>4</v>
      </c>
      <c r="E8" s="34">
        <f t="shared" si="0"/>
        <v>8</v>
      </c>
      <c r="F8" s="34">
        <f t="shared" si="0"/>
        <v>12</v>
      </c>
      <c r="G8" s="39">
        <f t="shared" si="0"/>
        <v>16</v>
      </c>
      <c r="H8" s="38">
        <f t="shared" si="0"/>
        <v>20</v>
      </c>
    </row>
    <row r="9" spans="2:8" ht="13.5" thickBot="1">
      <c r="B9" s="40" t="s">
        <v>56</v>
      </c>
      <c r="C9" s="41">
        <v>5</v>
      </c>
      <c r="D9" s="42">
        <f t="shared" si="0"/>
        <v>5</v>
      </c>
      <c r="E9" s="42">
        <f t="shared" si="0"/>
        <v>10</v>
      </c>
      <c r="F9" s="43">
        <f t="shared" si="0"/>
        <v>15</v>
      </c>
      <c r="G9" s="43">
        <f t="shared" si="0"/>
        <v>20</v>
      </c>
      <c r="H9" s="44">
        <f t="shared" si="0"/>
        <v>25</v>
      </c>
    </row>
    <row r="10" spans="2:8" ht="13.5" thickBot="1"/>
    <row r="11" spans="2:8" ht="22.5" customHeight="1" thickBot="1">
      <c r="B11" s="209" t="s">
        <v>41</v>
      </c>
      <c r="C11" s="210"/>
      <c r="D11" s="210"/>
      <c r="E11" s="209" t="s">
        <v>61</v>
      </c>
      <c r="F11" s="210"/>
      <c r="G11" s="211"/>
    </row>
    <row r="12" spans="2:8" s="49" customFormat="1" ht="42.75" customHeight="1">
      <c r="B12" s="45"/>
      <c r="C12" s="46"/>
      <c r="D12" s="47" t="s">
        <v>22</v>
      </c>
      <c r="E12" s="212" t="s">
        <v>29</v>
      </c>
      <c r="F12" s="213"/>
      <c r="G12" s="214"/>
      <c r="H12" s="48"/>
    </row>
    <row r="13" spans="2:8" s="49" customFormat="1" ht="42.75" customHeight="1">
      <c r="B13" s="50"/>
      <c r="C13" s="51"/>
      <c r="D13" s="52" t="s">
        <v>15</v>
      </c>
      <c r="E13" s="215" t="s">
        <v>11</v>
      </c>
      <c r="F13" s="216"/>
      <c r="G13" s="217"/>
      <c r="H13" s="48"/>
    </row>
    <row r="14" spans="2:8" s="49" customFormat="1" ht="42.75" customHeight="1">
      <c r="B14" s="53"/>
      <c r="C14" s="51"/>
      <c r="D14" s="52" t="s">
        <v>23</v>
      </c>
      <c r="E14" s="215" t="s">
        <v>10</v>
      </c>
      <c r="F14" s="216"/>
      <c r="G14" s="217"/>
      <c r="H14" s="48"/>
    </row>
    <row r="15" spans="2:8" s="49" customFormat="1" ht="42.75" customHeight="1" thickBot="1">
      <c r="B15" s="54"/>
      <c r="C15" s="55"/>
      <c r="D15" s="56" t="s">
        <v>24</v>
      </c>
      <c r="E15" s="201" t="s">
        <v>9</v>
      </c>
      <c r="F15" s="202"/>
      <c r="G15" s="203"/>
      <c r="H15" s="48"/>
    </row>
  </sheetData>
  <sheetProtection password="CD52" sheet="1" objects="1" scenarios="1"/>
  <mergeCells count="8">
    <mergeCell ref="E15:G15"/>
    <mergeCell ref="D2:H2"/>
    <mergeCell ref="B2:B3"/>
    <mergeCell ref="B11:D11"/>
    <mergeCell ref="E11:G11"/>
    <mergeCell ref="E12:G12"/>
    <mergeCell ref="E13:G13"/>
    <mergeCell ref="E14:G14"/>
  </mergeCells>
  <phoneticPr fontId="1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Hoja1">
    <pageSetUpPr fitToPage="1"/>
  </sheetPr>
  <dimension ref="A1:AK22"/>
  <sheetViews>
    <sheetView tabSelected="1" topLeftCell="I1" zoomScale="40" zoomScaleNormal="40" zoomScaleSheetLayoutView="75" workbookViewId="0">
      <selection activeCell="P10" sqref="P10"/>
    </sheetView>
  </sheetViews>
  <sheetFormatPr baseColWidth="10" defaultRowHeight="15.75"/>
  <cols>
    <col min="1" max="1" width="25.5703125" style="59" customWidth="1"/>
    <col min="2" max="2" width="34" style="57" customWidth="1"/>
    <col min="3" max="3" width="33.5703125" style="60" customWidth="1"/>
    <col min="4" max="4" width="41.7109375" style="60" hidden="1" customWidth="1"/>
    <col min="5" max="5" width="47" style="60" customWidth="1"/>
    <col min="6" max="6" width="17.7109375" style="60" customWidth="1"/>
    <col min="7" max="7" width="17.28515625" style="60" customWidth="1"/>
    <col min="8" max="8" width="47" style="60" customWidth="1"/>
    <col min="9" max="9" width="51.5703125" style="60" customWidth="1"/>
    <col min="10" max="10" width="7.7109375" style="57" customWidth="1"/>
    <col min="11" max="11" width="38.7109375" style="57" customWidth="1"/>
    <col min="12" max="12" width="8.140625" style="57" customWidth="1"/>
    <col min="13" max="13" width="34.85546875" style="59" bestFit="1" customWidth="1"/>
    <col min="14" max="14" width="9.140625" style="8" bestFit="1" customWidth="1"/>
    <col min="15" max="15" width="28.7109375" style="61" customWidth="1"/>
    <col min="16" max="16" width="56.42578125" style="62" customWidth="1"/>
    <col min="17" max="17" width="9.140625" style="8" customWidth="1"/>
    <col min="18" max="18" width="36.5703125" style="57" customWidth="1"/>
    <col min="19" max="19" width="38" style="57" customWidth="1"/>
    <col min="20" max="20" width="48.85546875" style="57" customWidth="1"/>
    <col min="21" max="21" width="36.42578125" style="57" customWidth="1"/>
    <col min="22" max="22" width="31.5703125" style="57" customWidth="1"/>
    <col min="23" max="23" width="32.28515625" style="57" customWidth="1"/>
    <col min="24" max="24" width="28" style="57" hidden="1" customWidth="1"/>
    <col min="25" max="25" width="15.28515625" style="57" customWidth="1"/>
    <col min="26" max="35" width="11.42578125" style="57"/>
    <col min="36" max="36" width="3.85546875" style="64" customWidth="1"/>
    <col min="37" max="37" width="19.140625" style="57" customWidth="1"/>
    <col min="38" max="16384" width="11.42578125" style="57"/>
  </cols>
  <sheetData>
    <row r="1" spans="1:37" ht="57" customHeight="1" thickBot="1">
      <c r="A1" s="221"/>
      <c r="B1" s="222"/>
      <c r="C1" s="227" t="s">
        <v>177</v>
      </c>
      <c r="D1" s="228"/>
      <c r="E1" s="228"/>
      <c r="F1" s="228"/>
      <c r="G1" s="228"/>
      <c r="H1" s="228"/>
      <c r="I1" s="228"/>
      <c r="J1" s="228"/>
      <c r="K1" s="228"/>
      <c r="L1" s="228"/>
      <c r="M1" s="228"/>
      <c r="N1" s="228"/>
      <c r="O1" s="228"/>
      <c r="P1" s="228"/>
      <c r="Q1" s="228"/>
      <c r="R1" s="229"/>
      <c r="S1" s="230" t="s">
        <v>181</v>
      </c>
      <c r="T1" s="231"/>
      <c r="U1" s="231"/>
      <c r="V1" s="231"/>
      <c r="W1" s="232"/>
    </row>
    <row r="2" spans="1:37" ht="20.25">
      <c r="A2" s="223"/>
      <c r="B2" s="224"/>
      <c r="C2" s="233" t="s">
        <v>180</v>
      </c>
      <c r="D2" s="234"/>
      <c r="E2" s="234"/>
      <c r="F2" s="234"/>
      <c r="G2" s="234"/>
      <c r="H2" s="234"/>
      <c r="I2" s="235"/>
      <c r="J2" s="239" t="s">
        <v>178</v>
      </c>
      <c r="K2" s="240"/>
      <c r="L2" s="240"/>
      <c r="M2" s="240"/>
      <c r="N2" s="240"/>
      <c r="O2" s="240"/>
      <c r="P2" s="240"/>
      <c r="Q2" s="240"/>
      <c r="R2" s="241"/>
      <c r="S2" s="242" t="s">
        <v>179</v>
      </c>
      <c r="T2" s="243"/>
      <c r="U2" s="243"/>
      <c r="V2" s="243"/>
      <c r="W2" s="244"/>
    </row>
    <row r="3" spans="1:37" ht="44.25" customHeight="1" thickBot="1">
      <c r="A3" s="225"/>
      <c r="B3" s="226"/>
      <c r="C3" s="236"/>
      <c r="D3" s="237"/>
      <c r="E3" s="237"/>
      <c r="F3" s="237"/>
      <c r="G3" s="237"/>
      <c r="H3" s="237"/>
      <c r="I3" s="238"/>
      <c r="J3" s="236"/>
      <c r="K3" s="237"/>
      <c r="L3" s="237"/>
      <c r="M3" s="237"/>
      <c r="N3" s="237"/>
      <c r="O3" s="237"/>
      <c r="P3" s="237"/>
      <c r="Q3" s="237"/>
      <c r="R3" s="238"/>
      <c r="S3" s="245" t="s">
        <v>183</v>
      </c>
      <c r="T3" s="246"/>
      <c r="U3" s="246"/>
      <c r="V3" s="246"/>
      <c r="W3" s="247"/>
    </row>
    <row r="4" spans="1:37" ht="16.5" customHeight="1" thickBot="1">
      <c r="A4" s="255" t="str">
        <f>IF(J5=1,"INSIGNIFICANTE",IF(J5=2,"MENOR",IF(J5=3,"MODERADO",IF(J5=4,"MAYOR",IF(J5=5,"CATASTROFICO"," ")))))</f>
        <v xml:space="preserve"> </v>
      </c>
      <c r="B4" s="256"/>
      <c r="C4" s="262" t="s">
        <v>63</v>
      </c>
      <c r="D4" s="263"/>
      <c r="E4" s="263"/>
      <c r="F4" s="263"/>
      <c r="G4" s="263"/>
      <c r="H4" s="263"/>
      <c r="I4" s="263"/>
      <c r="J4" s="263"/>
      <c r="K4" s="263"/>
      <c r="L4" s="263"/>
      <c r="M4" s="263"/>
      <c r="N4" s="263"/>
      <c r="O4" s="263"/>
      <c r="P4" s="263"/>
      <c r="Q4" s="263"/>
      <c r="R4" s="263"/>
      <c r="S4" s="263"/>
      <c r="T4" s="263"/>
      <c r="U4" s="263"/>
      <c r="V4" s="263"/>
      <c r="W4" s="263"/>
      <c r="X4" s="264"/>
      <c r="AJ4" s="65">
        <v>1</v>
      </c>
      <c r="AK4" s="66" t="s">
        <v>66</v>
      </c>
    </row>
    <row r="5" spans="1:37" thickBot="1">
      <c r="A5" s="257"/>
      <c r="B5" s="258"/>
      <c r="C5" s="259" t="s">
        <v>64</v>
      </c>
      <c r="D5" s="260"/>
      <c r="E5" s="260"/>
      <c r="F5" s="260"/>
      <c r="G5" s="260"/>
      <c r="H5" s="260"/>
      <c r="I5" s="260"/>
      <c r="J5" s="260"/>
      <c r="K5" s="260"/>
      <c r="L5" s="260"/>
      <c r="M5" s="260"/>
      <c r="N5" s="260"/>
      <c r="O5" s="260"/>
      <c r="P5" s="260"/>
      <c r="Q5" s="260"/>
      <c r="R5" s="260"/>
      <c r="S5" s="260"/>
      <c r="T5" s="260"/>
      <c r="U5" s="260"/>
      <c r="V5" s="260"/>
      <c r="W5" s="260"/>
      <c r="X5" s="261"/>
      <c r="Y5" s="58"/>
      <c r="AJ5" s="65">
        <v>2</v>
      </c>
      <c r="AK5" s="66" t="s">
        <v>67</v>
      </c>
    </row>
    <row r="6" spans="1:37">
      <c r="A6" s="219" t="s">
        <v>33</v>
      </c>
      <c r="B6" s="251" t="s">
        <v>34</v>
      </c>
      <c r="C6" s="251" t="s">
        <v>35</v>
      </c>
      <c r="D6" s="251" t="s">
        <v>70</v>
      </c>
      <c r="E6" s="251" t="s">
        <v>36</v>
      </c>
      <c r="F6" s="251"/>
      <c r="G6" s="251"/>
      <c r="H6" s="137" t="s">
        <v>37</v>
      </c>
      <c r="I6" s="137" t="s">
        <v>38</v>
      </c>
      <c r="J6" s="251" t="s">
        <v>39</v>
      </c>
      <c r="K6" s="251"/>
      <c r="L6" s="251" t="s">
        <v>40</v>
      </c>
      <c r="M6" s="251"/>
      <c r="N6" s="251" t="s">
        <v>41</v>
      </c>
      <c r="O6" s="251"/>
      <c r="P6" s="249" t="s">
        <v>65</v>
      </c>
      <c r="Q6" s="251" t="s">
        <v>42</v>
      </c>
      <c r="R6" s="251"/>
      <c r="S6" s="251" t="s">
        <v>43</v>
      </c>
      <c r="T6" s="251" t="s">
        <v>44</v>
      </c>
      <c r="U6" s="251" t="s">
        <v>45</v>
      </c>
      <c r="V6" s="251" t="s">
        <v>46</v>
      </c>
      <c r="W6" s="251" t="s">
        <v>47</v>
      </c>
      <c r="X6" s="265"/>
      <c r="Y6" s="248"/>
      <c r="AJ6" s="65">
        <v>3</v>
      </c>
      <c r="AK6" s="66" t="s">
        <v>15</v>
      </c>
    </row>
    <row r="7" spans="1:37" ht="16.5" customHeight="1">
      <c r="A7" s="220"/>
      <c r="B7" s="218"/>
      <c r="C7" s="218"/>
      <c r="D7" s="218"/>
      <c r="E7" s="218" t="s">
        <v>74</v>
      </c>
      <c r="F7" s="218" t="s">
        <v>16</v>
      </c>
      <c r="G7" s="218" t="s">
        <v>17</v>
      </c>
      <c r="H7" s="218" t="s">
        <v>13</v>
      </c>
      <c r="I7" s="218" t="s">
        <v>12</v>
      </c>
      <c r="J7" s="218"/>
      <c r="K7" s="218"/>
      <c r="L7" s="218"/>
      <c r="M7" s="218"/>
      <c r="N7" s="218"/>
      <c r="O7" s="218"/>
      <c r="P7" s="250"/>
      <c r="Q7" s="218"/>
      <c r="R7" s="218"/>
      <c r="S7" s="218"/>
      <c r="T7" s="218"/>
      <c r="U7" s="218"/>
      <c r="V7" s="218"/>
      <c r="W7" s="218"/>
      <c r="X7" s="266"/>
      <c r="Y7" s="248"/>
      <c r="AJ7" s="65">
        <v>4</v>
      </c>
      <c r="AK7" s="66" t="s">
        <v>68</v>
      </c>
    </row>
    <row r="8" spans="1:37" ht="16.5" customHeight="1">
      <c r="A8" s="220"/>
      <c r="B8" s="218"/>
      <c r="C8" s="218"/>
      <c r="D8" s="218"/>
      <c r="E8" s="218"/>
      <c r="F8" s="218"/>
      <c r="G8" s="218"/>
      <c r="H8" s="218"/>
      <c r="I8" s="218"/>
      <c r="J8" s="218"/>
      <c r="K8" s="218"/>
      <c r="L8" s="218"/>
      <c r="M8" s="218"/>
      <c r="N8" s="218"/>
      <c r="O8" s="218"/>
      <c r="P8" s="250"/>
      <c r="Q8" s="218"/>
      <c r="R8" s="218"/>
      <c r="S8" s="218"/>
      <c r="T8" s="218"/>
      <c r="U8" s="218"/>
      <c r="V8" s="218"/>
      <c r="W8" s="218"/>
      <c r="X8" s="266"/>
      <c r="Y8" s="248"/>
      <c r="AJ8" s="65">
        <v>5</v>
      </c>
      <c r="AK8" s="66" t="s">
        <v>69</v>
      </c>
    </row>
    <row r="9" spans="1:37" ht="98.25" customHeight="1">
      <c r="A9" s="252" t="str">
        <f>'CONTEXTO ESTRATÉGICO'!C13</f>
        <v>ARCHIVO AUDIOVISUAL</v>
      </c>
      <c r="B9" s="253" t="str">
        <f>'CONTEXTO ESTRATÉGICO'!C16</f>
        <v>Administrar el material audiovisual y sonoro garantizando su función como soporte de programación y a la vez identificación, protección, conservación y salvaguarda.</v>
      </c>
      <c r="C9" s="138" t="s">
        <v>107</v>
      </c>
      <c r="D9" s="139" t="str">
        <f>'CONTEXTO ESTRATÉGICO'!B19</f>
        <v>Deficiencias en la aplicación de puntos de control</v>
      </c>
      <c r="E9" s="121" t="s">
        <v>170</v>
      </c>
      <c r="F9" s="140" t="s">
        <v>119</v>
      </c>
      <c r="G9" s="141"/>
      <c r="H9" s="139" t="s">
        <v>127</v>
      </c>
      <c r="I9" s="138" t="s">
        <v>126</v>
      </c>
      <c r="J9" s="142">
        <v>5</v>
      </c>
      <c r="K9" s="143" t="str">
        <f>IF(J9=1,"INSIGNIFICANTE",IF(J9=2,"MENOR",IF(J9=3,"MODERADO",IF(J9=4,"MAYOR",IF(J9=5,"CATASTROFICO"," ")))))</f>
        <v>CATASTROFICO</v>
      </c>
      <c r="L9" s="142">
        <v>1</v>
      </c>
      <c r="M9" s="144" t="str">
        <f>IF(L9=1,"RARO",IF(L9=2,"IMPROBABLE",IF(L9=3,"MODERADO",IF(L9=4,"PROBABLE",IF(L9=5,"CASI CERTEZA"," ")))))</f>
        <v>RARO</v>
      </c>
      <c r="N9" s="144">
        <f>IF(OR(J9=" ",J9=0,L9=" ",L9=0)," ",J9*L9)</f>
        <v>5</v>
      </c>
      <c r="O9" s="144" t="str">
        <f>IF(OR(J9=" ",J9=0,L9=" ",L9=0)," ",IF(AND(J9=1,L9=3),"BAJO",IF(AND(J9=1,L9=4),"MODERADO",IF(AND(J9=2,L9=5),"ALTO",IF(AND(J9=3,L9=4),"ALTO",IF(AND(J9=2,L9=2),"BAJO",VLOOKUP(N9,Evaluacion!A:B,2)))))))</f>
        <v>ALTO</v>
      </c>
      <c r="P9" s="145" t="s">
        <v>138</v>
      </c>
      <c r="Q9" s="144">
        <f>IF(OR(J9=" ",J9=0,L9=" ",L9=0)," ",CONTROLES!M9)</f>
        <v>4</v>
      </c>
      <c r="R9" s="144" t="str">
        <f>IF(OR(J9=" ",J9=0,L9=" ",L9=0)," ",CONTROLES!N9)</f>
        <v>ALTO</v>
      </c>
      <c r="S9" s="146" t="str">
        <f>IF(OR(R9=" ",R9=0)," ",VLOOKUP(R9,Evaluacion!D:E,2,0))</f>
        <v>* Reducir el riesgo
* Evitar el riesgo
* Compartir o transferir</v>
      </c>
      <c r="T9" s="146" t="s">
        <v>128</v>
      </c>
      <c r="U9" s="146" t="s">
        <v>129</v>
      </c>
      <c r="V9" s="147">
        <v>41517</v>
      </c>
      <c r="W9" s="146" t="s">
        <v>130</v>
      </c>
      <c r="X9" s="254"/>
      <c r="Y9" s="58"/>
      <c r="AJ9" s="63"/>
      <c r="AK9" s="71" t="s">
        <v>107</v>
      </c>
    </row>
    <row r="10" spans="1:37" ht="188.25" customHeight="1">
      <c r="A10" s="252"/>
      <c r="B10" s="253"/>
      <c r="C10" s="139" t="s">
        <v>108</v>
      </c>
      <c r="D10" s="139" t="str">
        <f>'CONTEXTO ESTRATÉGICO'!F19</f>
        <v>Fuente de recursos</v>
      </c>
      <c r="E10" s="154" t="s">
        <v>131</v>
      </c>
      <c r="F10" s="140"/>
      <c r="G10" s="155" t="s">
        <v>119</v>
      </c>
      <c r="H10" s="139" t="s">
        <v>132</v>
      </c>
      <c r="I10" s="138" t="s">
        <v>139</v>
      </c>
      <c r="J10" s="142">
        <v>5</v>
      </c>
      <c r="K10" s="143" t="str">
        <f>IF(J10=1,"INSIGNIFICANTE",IF(J10=2,"MENOR",IF(J10=3,"MODERADO",IF(J10=4,"MAYOR",IF(J10=5,"CATASTROFICO"," ")))))</f>
        <v>CATASTROFICO</v>
      </c>
      <c r="L10" s="142">
        <v>1</v>
      </c>
      <c r="M10" s="144" t="str">
        <f>IF(L10=1,"RARO",IF(L10=2,"IMPROBABLE",IF(L10=3,"MODERADO",IF(L10=4,"PROBABLE",IF(L10=5,"CASI CERTEZA"," ")))))</f>
        <v>RARO</v>
      </c>
      <c r="N10" s="144">
        <f>IF(OR(J10=" ",J10=0,L10=" ",L10=0)," ",J10*L10)</f>
        <v>5</v>
      </c>
      <c r="O10" s="144" t="str">
        <f>IF(OR(J10=" ",J10=0,L10=" ",L10=0)," ",IF(AND(J10=1,L10=3),"BAJO",IF(AND(J10=1,L10=4),"MODERADO",IF(AND(J10=2,L10=5),"ALTO",IF(AND(J10=3,L10=4),"ALTO",IF(AND(J10=2,L10=2),"BAJO",VLOOKUP(N10,Evaluacion!A:B,2)))))))</f>
        <v>ALTO</v>
      </c>
      <c r="P10" s="145" t="s">
        <v>159</v>
      </c>
      <c r="Q10" s="144">
        <f>IF(OR(J10=" ",J10=0,L10=" ",L10=0)," ",CONTROLES!M10)</f>
        <v>5</v>
      </c>
      <c r="R10" s="144" t="str">
        <f>IF(OR(J10=" ",J10=0,L10=" ",L10=0)," ",CONTROLES!N10)</f>
        <v>MODERADO</v>
      </c>
      <c r="S10" s="150" t="str">
        <f>IF(OR(R10=" ",R10=0)," ",VLOOKUP(R10,Evaluacion!D:E,2,0))</f>
        <v>* Asumir el riesgo
* Reducir el riesgo</v>
      </c>
      <c r="T10" s="150" t="s">
        <v>140</v>
      </c>
      <c r="U10" s="146" t="s">
        <v>129</v>
      </c>
      <c r="V10" s="151">
        <v>41639</v>
      </c>
      <c r="W10" s="150" t="s">
        <v>133</v>
      </c>
      <c r="X10" s="254"/>
      <c r="Y10" s="58"/>
      <c r="AJ10" s="63"/>
      <c r="AK10" s="71" t="s">
        <v>134</v>
      </c>
    </row>
    <row r="11" spans="1:37" ht="86.25" customHeight="1">
      <c r="A11" s="252"/>
      <c r="B11" s="253"/>
      <c r="C11" s="139" t="s">
        <v>135</v>
      </c>
      <c r="D11" s="139" t="str">
        <f>'CONTEXTO ESTRATÉGICO'!B21</f>
        <v>Ausencia de directrices en materia de conservación del material</v>
      </c>
      <c r="E11" s="154" t="s">
        <v>171</v>
      </c>
      <c r="F11" s="140" t="s">
        <v>119</v>
      </c>
      <c r="G11" s="156"/>
      <c r="H11" s="148" t="s">
        <v>141</v>
      </c>
      <c r="I11" s="138" t="s">
        <v>142</v>
      </c>
      <c r="J11" s="142">
        <v>3</v>
      </c>
      <c r="K11" s="143" t="str">
        <f>IF(J11=1,"INSIGNIFICANTE",IF(J11=2,"MENOR",IF(J11=3,"MODERADO",IF(J11=4,"MAYOR",IF(J11=5,"CATASTROFICO"," ")))))</f>
        <v>MODERADO</v>
      </c>
      <c r="L11" s="142">
        <v>2</v>
      </c>
      <c r="M11" s="144" t="str">
        <f>IF(L11=1,"RARO",IF(L11=2,"IMPROBABLE",IF(L11=3,"MODERADO",IF(L11=4,"PROBABLE",IF(L11=5,"CASI CERTEZA"," ")))))</f>
        <v>IMPROBABLE</v>
      </c>
      <c r="N11" s="144">
        <f>IF(OR(J11=" ",J11=0,L11=" ",L11=0)," ",J11*L11)</f>
        <v>6</v>
      </c>
      <c r="O11" s="144" t="str">
        <f>IF(OR(J11=" ",J11=0,L11=" ",L11=0)," ",IF(AND(J11=1,L11=3),"BAJO",IF(AND(J11=1,L11=4),"MODERADO",IF(AND(J11=2,L11=5),"ALTO",IF(AND(J11=3,L11=4),"ALTO",IF(AND(J11=2,L11=2),"BAJO",VLOOKUP(N11,Evaluacion!A:B,2)))))))</f>
        <v>MODERADO</v>
      </c>
      <c r="P11" s="149" t="s">
        <v>143</v>
      </c>
      <c r="Q11" s="144">
        <f>IF(OR(J11=" ",J11=0,L11=" ",L11=0)," ",CONTROLES!M11)</f>
        <v>2</v>
      </c>
      <c r="R11" s="144" t="str">
        <f>IF(OR(J11=" ",J11=0,L11=" ",L11=0)," ",CONTROLES!N11)</f>
        <v>BAJO</v>
      </c>
      <c r="S11" s="150" t="str">
        <f>IF(OR(R11=" ",R11=0)," ",VLOOKUP(R11,Evaluacion!D:E,2,0))</f>
        <v>* Asumir el riesgo</v>
      </c>
      <c r="T11" s="150" t="s">
        <v>144</v>
      </c>
      <c r="U11" s="146" t="s">
        <v>145</v>
      </c>
      <c r="V11" s="151">
        <v>41820</v>
      </c>
      <c r="W11" s="152" t="s">
        <v>137</v>
      </c>
      <c r="X11" s="254"/>
      <c r="Y11" s="58"/>
      <c r="AJ11" s="63"/>
      <c r="AK11" s="71" t="s">
        <v>135</v>
      </c>
    </row>
    <row r="12" spans="1:37" ht="352.5" customHeight="1">
      <c r="A12" s="252"/>
      <c r="B12" s="253"/>
      <c r="C12" s="157" t="s">
        <v>146</v>
      </c>
      <c r="D12" s="158"/>
      <c r="E12" s="154" t="s">
        <v>172</v>
      </c>
      <c r="F12" s="159" t="s">
        <v>147</v>
      </c>
      <c r="G12" s="159"/>
      <c r="H12" s="154" t="s">
        <v>148</v>
      </c>
      <c r="I12" s="154" t="s">
        <v>149</v>
      </c>
      <c r="J12" s="160">
        <v>5</v>
      </c>
      <c r="K12" s="161" t="str">
        <f t="shared" ref="K12:K13" si="0">IF(J12=1,"INSIGNIFICANTE",IF(J12=2,"MENOR",IF(J12=3,"MODERADO",IF(J12=4,"MAYOR",IF(J12=5,"CATASTROFICO"," ")))))</f>
        <v>CATASTROFICO</v>
      </c>
      <c r="L12" s="160">
        <v>3</v>
      </c>
      <c r="M12" s="162" t="str">
        <f t="shared" ref="M12:M13" si="1">IF(L12=1,"RARO",IF(L12=2,"IMPROBABLE",IF(L12=3,"MODERADO",IF(L12=4,"PROBABLE",IF(L12=5,"CASI CERTEZA"," ")))))</f>
        <v>MODERADO</v>
      </c>
      <c r="N12" s="163">
        <f t="shared" ref="N12" si="2">IF(OR(J12=" ",J12=0,L12=" ",L12=0)," ",J12*L12)</f>
        <v>15</v>
      </c>
      <c r="O12" s="164" t="str">
        <f>IF(OR(J12=" ",J12=0,L12=" ",L12=0)," ",IF(AND(J12=1,L12=3),"BAJO",IF(AND(J12=1,L12=4),"MODERADO",IF(AND(J12=2,L12=5),"ALTO",IF(AND(J12=3,L12=4),"ALTO",IF(AND(J12=2,L12=2),"BAJO",VLOOKUP(N12,[1]Evaluacion!A:B,2)))))))</f>
        <v>EXTREMO</v>
      </c>
      <c r="P12" s="149" t="s">
        <v>158</v>
      </c>
      <c r="Q12" s="144">
        <f>IF(OR(J12=" ",J12=0,L12=" ",L12=0)," ",CONTROLES!M12)</f>
        <v>15</v>
      </c>
      <c r="R12" s="144" t="str">
        <f>IF(OR(J12=" ",J12=0,L12=" ",L12=0)," ",CONTROLES!N12)</f>
        <v>EXTREMO</v>
      </c>
      <c r="S12" s="159" t="str">
        <f>IF(OR(R12=" ",R12=0)," ",VLOOKUP(R12,[1]Evaluacion!D:E,2,0))</f>
        <v>* Evitar el riesgo
* Reducir el riesgo
* Compartir o transferir</v>
      </c>
      <c r="T12" s="150" t="s">
        <v>160</v>
      </c>
      <c r="U12" s="146" t="s">
        <v>129</v>
      </c>
      <c r="V12" s="151">
        <v>41639</v>
      </c>
      <c r="W12" s="151" t="s">
        <v>161</v>
      </c>
      <c r="X12" s="70"/>
      <c r="Y12" s="58"/>
      <c r="AK12" s="165" t="s">
        <v>150</v>
      </c>
    </row>
    <row r="13" spans="1:37" ht="240.75" customHeight="1">
      <c r="A13" s="252"/>
      <c r="B13" s="253"/>
      <c r="C13" s="157" t="s">
        <v>146</v>
      </c>
      <c r="D13" s="158"/>
      <c r="E13" s="154" t="s">
        <v>173</v>
      </c>
      <c r="F13" s="173" t="s">
        <v>147</v>
      </c>
      <c r="G13" s="159"/>
      <c r="H13" s="154" t="s">
        <v>151</v>
      </c>
      <c r="I13" s="154" t="s">
        <v>152</v>
      </c>
      <c r="J13" s="160">
        <v>5</v>
      </c>
      <c r="K13" s="166" t="str">
        <f t="shared" si="0"/>
        <v>CATASTROFICO</v>
      </c>
      <c r="L13" s="160">
        <v>3</v>
      </c>
      <c r="M13" s="167" t="str">
        <f t="shared" si="1"/>
        <v>MODERADO</v>
      </c>
      <c r="N13" s="163">
        <f>IF(OR(J13=" ",J13=0,L13=" ",L13=0)," ",J13*L13)</f>
        <v>15</v>
      </c>
      <c r="O13" s="164" t="str">
        <f>IF(OR(J13=" ",J13=0,L13=" ",L13=0)," ",IF(AND(J13=1,L13=3),"BAJO",IF(AND(J13=1,L13=4),"MODERADO",IF(AND(J13=2,L13=5),"ALTO",IF(AND(J13=3,L13=4),"ALTO",IF(AND(J13=2,L13=2),"BAJO",VLOOKUP(N13,[1]Evaluacion!A:B,2)))))))</f>
        <v>EXTREMO</v>
      </c>
      <c r="P13" s="154" t="s">
        <v>153</v>
      </c>
      <c r="Q13" s="144">
        <f>IF(OR(J13=" ",J13=0,L13=" ",L13=0)," ",CONTROLES!M13)</f>
        <v>15</v>
      </c>
      <c r="R13" s="144" t="str">
        <f>IF(OR(J13=" ",J13=0,L13=" ",L13=0)," ",CONTROLES!N13)</f>
        <v>EXTREMO</v>
      </c>
      <c r="S13" s="168" t="str">
        <f>IF(OR(R13=" ",R13=0)," ",VLOOKUP(R13,[1]Evaluacion!D:E,2,0))</f>
        <v>* Evitar el riesgo
* Reducir el riesgo
* Compartir o transferir</v>
      </c>
      <c r="T13" s="169" t="s">
        <v>154</v>
      </c>
      <c r="U13" s="171" t="s">
        <v>155</v>
      </c>
      <c r="V13" s="170">
        <v>41639</v>
      </c>
      <c r="W13" s="171" t="s">
        <v>156</v>
      </c>
      <c r="X13" s="172" t="s">
        <v>157</v>
      </c>
      <c r="Y13" s="58"/>
      <c r="AK13" s="165" t="s">
        <v>146</v>
      </c>
    </row>
    <row r="14" spans="1:37">
      <c r="N14" s="79"/>
      <c r="O14" s="80"/>
      <c r="P14" s="81"/>
      <c r="Q14" s="79"/>
      <c r="R14" s="82"/>
      <c r="AK14" s="71" t="s">
        <v>136</v>
      </c>
    </row>
    <row r="15" spans="1:37">
      <c r="S15" s="62"/>
    </row>
    <row r="17" spans="3:19" ht="52.5">
      <c r="C17" s="67" t="s">
        <v>14</v>
      </c>
      <c r="D17" s="67" t="s">
        <v>2</v>
      </c>
      <c r="E17" s="67" t="s">
        <v>92</v>
      </c>
      <c r="F17" s="67"/>
      <c r="G17" s="67" t="s">
        <v>18</v>
      </c>
      <c r="H17" s="67" t="s">
        <v>1</v>
      </c>
      <c r="I17" s="67" t="s">
        <v>92</v>
      </c>
      <c r="S17" s="64"/>
    </row>
    <row r="18" spans="3:19" ht="60">
      <c r="C18" s="68">
        <v>1</v>
      </c>
      <c r="D18" s="69" t="s">
        <v>88</v>
      </c>
      <c r="E18" s="69" t="s">
        <v>89</v>
      </c>
      <c r="F18" s="69"/>
      <c r="G18" s="69" t="s">
        <v>90</v>
      </c>
      <c r="H18" s="69" t="s">
        <v>66</v>
      </c>
      <c r="I18" s="69" t="s">
        <v>91</v>
      </c>
    </row>
    <row r="19" spans="3:19" ht="60">
      <c r="C19" s="68">
        <v>2</v>
      </c>
      <c r="D19" s="69" t="s">
        <v>72</v>
      </c>
      <c r="E19" s="69" t="s">
        <v>93</v>
      </c>
      <c r="F19" s="69"/>
      <c r="G19" s="69" t="s">
        <v>94</v>
      </c>
      <c r="H19" s="69" t="s">
        <v>67</v>
      </c>
      <c r="I19" s="69" t="s">
        <v>95</v>
      </c>
    </row>
    <row r="20" spans="3:19" ht="60">
      <c r="C20" s="68">
        <v>3</v>
      </c>
      <c r="D20" s="69" t="s">
        <v>96</v>
      </c>
      <c r="E20" s="69" t="s">
        <v>97</v>
      </c>
      <c r="F20" s="69"/>
      <c r="G20" s="69" t="s">
        <v>98</v>
      </c>
      <c r="H20" s="69" t="s">
        <v>15</v>
      </c>
      <c r="I20" s="69" t="s">
        <v>99</v>
      </c>
    </row>
    <row r="21" spans="3:19" ht="45">
      <c r="C21" s="68">
        <v>4</v>
      </c>
      <c r="D21" s="69" t="s">
        <v>73</v>
      </c>
      <c r="E21" s="69" t="s">
        <v>101</v>
      </c>
      <c r="F21" s="69"/>
      <c r="G21" s="69" t="s">
        <v>102</v>
      </c>
      <c r="H21" s="69" t="s">
        <v>68</v>
      </c>
      <c r="I21" s="69" t="s">
        <v>103</v>
      </c>
    </row>
    <row r="22" spans="3:19" ht="45">
      <c r="C22" s="68">
        <v>5</v>
      </c>
      <c r="D22" s="69" t="s">
        <v>100</v>
      </c>
      <c r="E22" s="69" t="s">
        <v>104</v>
      </c>
      <c r="F22" s="69"/>
      <c r="G22" s="69" t="s">
        <v>105</v>
      </c>
      <c r="H22" s="69" t="s">
        <v>71</v>
      </c>
      <c r="I22" s="69" t="s">
        <v>106</v>
      </c>
    </row>
  </sheetData>
  <sheetProtection password="CC32" sheet="1" objects="1" scenarios="1" selectLockedCells="1" selectUnlockedCells="1"/>
  <mergeCells count="34">
    <mergeCell ref="A9:A13"/>
    <mergeCell ref="B9:B13"/>
    <mergeCell ref="X9:X11"/>
    <mergeCell ref="A4:B5"/>
    <mergeCell ref="C5:X5"/>
    <mergeCell ref="C4:X4"/>
    <mergeCell ref="C6:C8"/>
    <mergeCell ref="E7:E8"/>
    <mergeCell ref="F7:F8"/>
    <mergeCell ref="G7:G8"/>
    <mergeCell ref="U6:U8"/>
    <mergeCell ref="W6:X8"/>
    <mergeCell ref="B6:B8"/>
    <mergeCell ref="D6:D8"/>
    <mergeCell ref="I7:I8"/>
    <mergeCell ref="E6:G6"/>
    <mergeCell ref="Y6:Y8"/>
    <mergeCell ref="P6:P8"/>
    <mergeCell ref="S6:S8"/>
    <mergeCell ref="J6:K8"/>
    <mergeCell ref="L6:M8"/>
    <mergeCell ref="N6:O8"/>
    <mergeCell ref="Q6:R8"/>
    <mergeCell ref="T6:T8"/>
    <mergeCell ref="V6:V8"/>
    <mergeCell ref="H7:H8"/>
    <mergeCell ref="A6:A8"/>
    <mergeCell ref="A1:B3"/>
    <mergeCell ref="C1:R1"/>
    <mergeCell ref="S1:W1"/>
    <mergeCell ref="C2:I3"/>
    <mergeCell ref="J2:R3"/>
    <mergeCell ref="S2:W2"/>
    <mergeCell ref="S3:W3"/>
  </mergeCells>
  <phoneticPr fontId="0" type="noConversion"/>
  <conditionalFormatting sqref="O9:O65477 R9:R13">
    <cfRule type="cellIs" dxfId="31" priority="54" stopIfTrue="1" operator="equal">
      <formula>"BAJO"</formula>
    </cfRule>
    <cfRule type="cellIs" dxfId="30" priority="55" stopIfTrue="1" operator="equal">
      <formula>"MODERADO"</formula>
    </cfRule>
    <cfRule type="cellIs" dxfId="29" priority="56" stopIfTrue="1" operator="equal">
      <formula>"ALTO"</formula>
    </cfRule>
    <cfRule type="cellIs" dxfId="28" priority="57" stopIfTrue="1" operator="equal">
      <formula>"EXTREMO"</formula>
    </cfRule>
  </conditionalFormatting>
  <conditionalFormatting sqref="N9:N12">
    <cfRule type="expression" dxfId="27" priority="41" stopIfTrue="1">
      <formula>$O9="BAJO"</formula>
    </cfRule>
    <cfRule type="expression" dxfId="26" priority="42" stopIfTrue="1">
      <formula>$O9="MODERADO"</formula>
    </cfRule>
    <cfRule type="expression" dxfId="25" priority="43" stopIfTrue="1">
      <formula>$O9="ALTO"</formula>
    </cfRule>
    <cfRule type="expression" dxfId="24" priority="44" stopIfTrue="1">
      <formula>$O9="EXTREMO"</formula>
    </cfRule>
  </conditionalFormatting>
  <conditionalFormatting sqref="Q9:Q13">
    <cfRule type="expression" dxfId="23" priority="37" stopIfTrue="1">
      <formula>$R9="BAJO"</formula>
    </cfRule>
    <cfRule type="expression" dxfId="22" priority="38" stopIfTrue="1">
      <formula>$R9="MODERADO"</formula>
    </cfRule>
    <cfRule type="expression" dxfId="21" priority="39" stopIfTrue="1">
      <formula>$R9="ALTO"</formula>
    </cfRule>
    <cfRule type="expression" dxfId="20" priority="40" stopIfTrue="1">
      <formula>$R9="EXTREMO"</formula>
    </cfRule>
  </conditionalFormatting>
  <conditionalFormatting sqref="O12:O13 R12:R13">
    <cfRule type="cellIs" dxfId="19" priority="9" stopIfTrue="1" operator="equal">
      <formula>"BAJO"</formula>
    </cfRule>
    <cfRule type="cellIs" dxfId="18" priority="10" stopIfTrue="1" operator="equal">
      <formula>"MODERADO"</formula>
    </cfRule>
    <cfRule type="cellIs" dxfId="17" priority="11" stopIfTrue="1" operator="equal">
      <formula>"ALTO"</formula>
    </cfRule>
    <cfRule type="cellIs" dxfId="16" priority="12" stopIfTrue="1" operator="equal">
      <formula>"EXTREMO"</formula>
    </cfRule>
  </conditionalFormatting>
  <conditionalFormatting sqref="N12:N13">
    <cfRule type="expression" dxfId="15" priority="5" stopIfTrue="1">
      <formula>$O12="BAJO"</formula>
    </cfRule>
    <cfRule type="expression" dxfId="14" priority="6" stopIfTrue="1">
      <formula>$O12="MODERADO"</formula>
    </cfRule>
    <cfRule type="expression" dxfId="13" priority="7" stopIfTrue="1">
      <formula>$O12="ALTO"</formula>
    </cfRule>
    <cfRule type="expression" dxfId="12" priority="8" stopIfTrue="1">
      <formula>$O12="EXTREMO"</formula>
    </cfRule>
  </conditionalFormatting>
  <conditionalFormatting sqref="Q12:Q13">
    <cfRule type="expression" dxfId="11" priority="1" stopIfTrue="1">
      <formula>$R12="BAJO"</formula>
    </cfRule>
    <cfRule type="expression" dxfId="10" priority="2" stopIfTrue="1">
      <formula>$R12="MODERADO"</formula>
    </cfRule>
    <cfRule type="expression" dxfId="9" priority="3" stopIfTrue="1">
      <formula>$R12="ALTO"</formula>
    </cfRule>
    <cfRule type="expression" dxfId="8" priority="4" stopIfTrue="1">
      <formula>$R12="EXTREMO"</formula>
    </cfRule>
  </conditionalFormatting>
  <dataValidations count="3">
    <dataValidation type="list" allowBlank="1" showInputMessage="1" showErrorMessage="1" error="Seleccione un dato de la lista" promptTitle="CALIFICACION" sqref="J9:J13 L9:L13">
      <formula1>$AJ$4:$AJ$8</formula1>
    </dataValidation>
    <dataValidation type="list" allowBlank="1" showInputMessage="1" showErrorMessage="1" sqref="C12:C13 C9:C10">
      <formula1>$AK$9:$AK$11</formula1>
    </dataValidation>
    <dataValidation type="list" allowBlank="1" showInputMessage="1" showErrorMessage="1" sqref="C11">
      <formula1>$AK$9:$AK$14</formula1>
    </dataValidation>
  </dataValidations>
  <printOptions horizontalCentered="1" verticalCentered="1"/>
  <pageMargins left="1.1811023622047245" right="0.39370078740157483" top="0.39370078740157483" bottom="0.39370078740157483" header="0" footer="0"/>
  <pageSetup paperSize="5" scale="23" fitToHeight="0" orientation="landscape" r:id="rId1"/>
  <headerFooter alignWithMargins="0">
    <oddFooter>&amp;L&amp;8FO-016
 V-02&amp;R&amp;8Página &amp;P de &amp;N</oddFooter>
  </headerFooter>
  <drawing r:id="rId2"/>
  <legacyDrawing r:id="rId3"/>
  <oleObjects>
    <oleObject progId="PBrush" shapeId="1025" r:id="rId4"/>
  </oleObjects>
</worksheet>
</file>

<file path=xl/worksheets/sheet4.xml><?xml version="1.0" encoding="utf-8"?>
<worksheet xmlns="http://schemas.openxmlformats.org/spreadsheetml/2006/main" xmlns:r="http://schemas.openxmlformats.org/officeDocument/2006/relationships">
  <dimension ref="A1:O13"/>
  <sheetViews>
    <sheetView topLeftCell="B2" zoomScale="55" zoomScaleNormal="55" workbookViewId="0">
      <selection activeCell="H9" sqref="H9"/>
    </sheetView>
  </sheetViews>
  <sheetFormatPr baseColWidth="10" defaultRowHeight="18"/>
  <cols>
    <col min="1" max="1" width="36.42578125" style="1" customWidth="1"/>
    <col min="2" max="2" width="47" style="1" customWidth="1"/>
    <col min="3" max="3" width="51.140625" style="1" customWidth="1"/>
    <col min="4" max="4" width="15.42578125" style="10" customWidth="1"/>
    <col min="5" max="5" width="16.140625" style="10" customWidth="1"/>
    <col min="6" max="6" width="11.140625" style="10" customWidth="1"/>
    <col min="7" max="7" width="14.42578125" style="10" customWidth="1"/>
    <col min="8" max="8" width="20" style="10" customWidth="1"/>
    <col min="9" max="9" width="29.7109375" style="10" bestFit="1" customWidth="1"/>
    <col min="10" max="10" width="16.28515625" style="1" hidden="1" customWidth="1"/>
    <col min="11" max="11" width="11.7109375" style="1" hidden="1" customWidth="1"/>
    <col min="12" max="12" width="18.28515625" style="1" hidden="1" customWidth="1"/>
    <col min="13" max="13" width="8.140625" style="1" customWidth="1"/>
    <col min="14" max="14" width="30.28515625" style="1" customWidth="1"/>
    <col min="15" max="15" width="11.42578125" style="2"/>
    <col min="16" max="16384" width="11.42578125" style="1"/>
  </cols>
  <sheetData>
    <row r="1" spans="1:15" ht="18" hidden="1" customHeight="1">
      <c r="B1" s="1" t="s">
        <v>20</v>
      </c>
      <c r="C1" s="1" t="s">
        <v>21</v>
      </c>
      <c r="D1" s="1" t="s">
        <v>32</v>
      </c>
      <c r="F1" s="10" t="s">
        <v>8</v>
      </c>
      <c r="G1" s="10" t="s">
        <v>25</v>
      </c>
    </row>
    <row r="2" spans="1:15" ht="36" customHeight="1" thickBot="1">
      <c r="A2" s="284"/>
      <c r="B2" s="268" t="s">
        <v>175</v>
      </c>
      <c r="C2" s="269"/>
      <c r="D2" s="269"/>
      <c r="E2" s="269"/>
      <c r="F2" s="269"/>
      <c r="G2" s="269"/>
      <c r="H2" s="269"/>
      <c r="I2" s="270"/>
      <c r="J2" s="280" t="s">
        <v>182</v>
      </c>
      <c r="K2" s="278"/>
      <c r="L2" s="278"/>
      <c r="M2" s="278"/>
      <c r="N2" s="279"/>
    </row>
    <row r="3" spans="1:15" ht="35.25" customHeight="1" thickBot="1">
      <c r="A3" s="285"/>
      <c r="B3" s="271" t="s">
        <v>180</v>
      </c>
      <c r="C3" s="272"/>
      <c r="D3" s="275" t="s">
        <v>176</v>
      </c>
      <c r="E3" s="275"/>
      <c r="F3" s="275"/>
      <c r="G3" s="275"/>
      <c r="H3" s="275"/>
      <c r="I3" s="272"/>
      <c r="J3" s="277" t="s">
        <v>179</v>
      </c>
      <c r="K3" s="278"/>
      <c r="L3" s="278"/>
      <c r="M3" s="278"/>
      <c r="N3" s="279"/>
    </row>
    <row r="4" spans="1:15" ht="55.5" customHeight="1" thickBot="1">
      <c r="A4" s="286"/>
      <c r="B4" s="273"/>
      <c r="C4" s="274"/>
      <c r="D4" s="276"/>
      <c r="E4" s="276"/>
      <c r="F4" s="276"/>
      <c r="G4" s="276"/>
      <c r="H4" s="276"/>
      <c r="I4" s="274"/>
      <c r="J4" s="281" t="s">
        <v>183</v>
      </c>
      <c r="K4" s="282"/>
      <c r="L4" s="282"/>
      <c r="M4" s="282"/>
      <c r="N4" s="283"/>
    </row>
    <row r="5" spans="1:15" ht="40.5" customHeight="1" thickBot="1">
      <c r="A5" s="287" t="s">
        <v>62</v>
      </c>
      <c r="B5" s="288"/>
      <c r="C5" s="288"/>
      <c r="D5" s="288"/>
      <c r="E5" s="288"/>
      <c r="F5" s="288"/>
      <c r="G5" s="288"/>
      <c r="H5" s="288"/>
      <c r="I5" s="288"/>
      <c r="J5" s="288"/>
      <c r="K5" s="288"/>
      <c r="L5" s="288"/>
      <c r="M5" s="288"/>
      <c r="N5" s="289"/>
    </row>
    <row r="6" spans="1:15" ht="7.5" customHeight="1" thickBot="1">
      <c r="A6" s="14"/>
      <c r="B6" s="4"/>
      <c r="C6" s="4"/>
      <c r="D6" s="15"/>
      <c r="E6" s="15"/>
      <c r="F6" s="15"/>
      <c r="G6" s="15"/>
      <c r="H6" s="15"/>
      <c r="I6" s="15"/>
      <c r="J6" s="4"/>
      <c r="K6" s="4"/>
      <c r="L6" s="4"/>
      <c r="M6" s="4"/>
      <c r="N6" s="16"/>
    </row>
    <row r="7" spans="1:15" s="11" customFormat="1" ht="21.75" customHeight="1">
      <c r="A7" s="297" t="s">
        <v>0</v>
      </c>
      <c r="B7" s="290" t="s">
        <v>57</v>
      </c>
      <c r="C7" s="290" t="s">
        <v>58</v>
      </c>
      <c r="D7" s="296" t="s">
        <v>59</v>
      </c>
      <c r="E7" s="296"/>
      <c r="F7" s="292" t="s">
        <v>60</v>
      </c>
      <c r="G7" s="293"/>
      <c r="H7" s="293"/>
      <c r="I7" s="293"/>
      <c r="J7" s="293"/>
      <c r="K7" s="293"/>
      <c r="L7" s="293"/>
      <c r="M7" s="293"/>
      <c r="N7" s="294"/>
      <c r="O7" s="13"/>
    </row>
    <row r="8" spans="1:15" s="11" customFormat="1" ht="36.75" customHeight="1">
      <c r="A8" s="298"/>
      <c r="B8" s="291"/>
      <c r="C8" s="291"/>
      <c r="D8" s="75" t="s">
        <v>3</v>
      </c>
      <c r="E8" s="75" t="s">
        <v>4</v>
      </c>
      <c r="F8" s="76" t="s">
        <v>6</v>
      </c>
      <c r="G8" s="76" t="s">
        <v>7</v>
      </c>
      <c r="H8" s="76" t="s">
        <v>5</v>
      </c>
      <c r="I8" s="76" t="s">
        <v>27</v>
      </c>
      <c r="J8" s="77"/>
      <c r="K8" s="78" t="s">
        <v>20</v>
      </c>
      <c r="L8" s="78" t="s">
        <v>21</v>
      </c>
      <c r="M8" s="291" t="s">
        <v>42</v>
      </c>
      <c r="N8" s="295"/>
      <c r="O8" s="7"/>
    </row>
    <row r="9" spans="1:15" ht="138" customHeight="1">
      <c r="A9" s="267" t="str">
        <f>'MATRIZ MAPA DE RIESGOS'!A9</f>
        <v>ARCHIVO AUDIOVISUAL</v>
      </c>
      <c r="B9" s="74" t="str">
        <f>'MATRIZ MAPA DE RIESGOS'!H9</f>
        <v>Extravió de material audiovisual y sonoro ingresado a la videoteca y fonoteca</v>
      </c>
      <c r="C9" s="74" t="str">
        <f>'MATRIZ MAPA DE RIESGOS'!P9</f>
        <v>Formato préstamo de material audiovisual 
Registro en el inventario de ingreso de material sonoro
Registro de préstamo en el módulo de circulación para material sonoro</v>
      </c>
      <c r="D9" s="119"/>
      <c r="E9" s="119" t="s">
        <v>8</v>
      </c>
      <c r="F9" s="119" t="s">
        <v>8</v>
      </c>
      <c r="G9" s="119" t="s">
        <v>8</v>
      </c>
      <c r="H9" s="119" t="s">
        <v>8</v>
      </c>
      <c r="I9" s="119" t="s">
        <v>21</v>
      </c>
      <c r="J9" s="73" t="str">
        <f>IF(OR(F9="",I9="",G9="",H9="",F9="no",G9="no"),"T","F")</f>
        <v>F</v>
      </c>
      <c r="K9" s="72">
        <f>IF(J9="T","N/A",IF(H9="NO",IF(AND(F9="SI",G9="SI"),IF(OR(I9="Impacto",I9="Impacto y Probabilidad"),IF('MATRIZ MAPA DE RIESGOS'!J9&gt;1,'MATRIZ MAPA DE RIESGOS'!J9-1,'MATRIZ MAPA DE RIESGOS'!J9),'MATRIZ MAPA DE RIESGOS'!J9),"N/A"),IF(I9="Impacto",IF('MATRIZ MAPA DE RIESGOS'!J9&gt;2,'MATRIZ MAPA DE RIESGOS'!J9-2,'MATRIZ MAPA DE RIESGOS'!J9),IF(I9="Probabilidad",IF('MATRIZ MAPA DE RIESGOS'!J9&gt;1,'MATRIZ MAPA DE RIESGOS'!J9-1,'MATRIZ MAPA DE RIESGOS'!J9),IF(I9="Impacto y Probabilidad",IF('MATRIZ MAPA DE RIESGOS'!J9&gt;2,'MATRIZ MAPA DE RIESGOS'!J9-2,'MATRIZ MAPA DE RIESGOS'!J9))))))</f>
        <v>4</v>
      </c>
      <c r="L9" s="72">
        <f>IF(J9="T","N/A",IF(H9="NO",IF(AND(F9="SI",G9="SI"),IF(OR(I9="Probabilidad",I9="Impacto y Probabilidad"),IF('MATRIZ MAPA DE RIESGOS'!L9&gt;1,'MATRIZ MAPA DE RIESGOS'!L9-1,'MATRIZ MAPA DE RIESGOS'!L9),'MATRIZ MAPA DE RIESGOS'!L9),"N/A"),IF(I9="Probabilidad",IF('MATRIZ MAPA DE RIESGOS'!L9&gt;2,'MATRIZ MAPA DE RIESGOS'!L9-2,'MATRIZ MAPA DE RIESGOS'!L9),IF(I9="Impacto",IF('MATRIZ MAPA DE RIESGOS'!L9&gt;1,'MATRIZ MAPA DE RIESGOS'!L9-1,'MATRIZ MAPA DE RIESGOS'!L9),IF(I9="Impacto y Probabilidad",IF('MATRIZ MAPA DE RIESGOS'!L9&gt;2,'MATRIZ MAPA DE RIESGOS'!L9-2,'MATRIZ MAPA DE RIESGOS'!L9))))))</f>
        <v>1</v>
      </c>
      <c r="M9" s="120">
        <f>IF(J9="T",'MATRIZ MAPA DE RIESGOS'!N9,(IF(AND(F9="SI",G9="SI"),K9*L9,"N/A")))</f>
        <v>4</v>
      </c>
      <c r="N9" s="120" t="str">
        <f>IF(J9="T",'MATRIZ MAPA DE RIESGOS'!O10,IF(AND(F9="SI",G9="SI"),IF(AND(K9=1,L9=3),"BAJO",IF(AND(K9=1,L9=4),"MODERADO",IF(AND(K9=2,L9=5),"ALTO",IF(AND(K9=3,L9=4),"ALTO",IF(AND(K9=2,L9=2),"BAJO",VLOOKUP(M9,Evaluacion!A:B,2)))))),"N/A"))</f>
        <v>ALTO</v>
      </c>
      <c r="O9" s="7"/>
    </row>
    <row r="10" spans="1:15" ht="205.5" customHeight="1">
      <c r="A10" s="267"/>
      <c r="B10" s="74" t="str">
        <f>'MATRIZ MAPA DE RIESGOS'!H10</f>
        <v>Pérdida de la Información audiovisual y sonoro y/o daño parcial o total del material.</v>
      </c>
      <c r="C10" s="74" t="str">
        <f>'MATRIZ MAPA DE RIESGOS'!P10</f>
        <v>*  Control de temperatura y humedad del depósito de fonoteca mediante un termohigrómetro.
*  Se cuenta con sistema de seguridad para el ingreso al depósito de fonoteca.
*  Controles de limpieza en el depósito de archivo sonoro que se registra a través de la planilla de controles de la fonoteca. (Brigadas de aseo).
* Se cuenta con varios servidores para el backup del material digital sonoro.</v>
      </c>
      <c r="D10" s="119"/>
      <c r="E10" s="119" t="s">
        <v>8</v>
      </c>
      <c r="F10" s="153" t="s">
        <v>8</v>
      </c>
      <c r="G10" s="119" t="s">
        <v>25</v>
      </c>
      <c r="H10" s="119" t="s">
        <v>25</v>
      </c>
      <c r="I10" s="119" t="s">
        <v>21</v>
      </c>
      <c r="J10" s="73" t="str">
        <f>IF(OR(F10="",I10="",G10="",H10="",F10="no",G10="no"),"T","F")</f>
        <v>T</v>
      </c>
      <c r="K10" s="72" t="str">
        <f>IF(J10="T","N/A",IF(H10="NO",IF(AND(F10="SI",G10="SI"),IF(OR(I10="Impacto",I10="Impacto y Probabilidad"),IF('MATRIZ MAPA DE RIESGOS'!J10&gt;1,'MATRIZ MAPA DE RIESGOS'!J10-1,'MATRIZ MAPA DE RIESGOS'!J10),'MATRIZ MAPA DE RIESGOS'!J10),"N/A"),IF(I10="Impacto",IF('MATRIZ MAPA DE RIESGOS'!J10&gt;2,'MATRIZ MAPA DE RIESGOS'!J10-2,'MATRIZ MAPA DE RIESGOS'!J10),IF(I10="Probabilidad",IF('MATRIZ MAPA DE RIESGOS'!J10&gt;1,'MATRIZ MAPA DE RIESGOS'!J10-1,'MATRIZ MAPA DE RIESGOS'!J10),IF(I10="Impacto y Probabilidad",IF('MATRIZ MAPA DE RIESGOS'!J10&gt;2,'MATRIZ MAPA DE RIESGOS'!J10-2,'MATRIZ MAPA DE RIESGOS'!J10))))))</f>
        <v>N/A</v>
      </c>
      <c r="L10" s="72" t="str">
        <f>IF(J10="T","N/A",IF(H10="NO",IF(AND(F10="SI",G10="SI"),IF(OR(I10="Probabilidad",I10="Impacto y Probabilidad"),IF('MATRIZ MAPA DE RIESGOS'!L10&gt;1,'MATRIZ MAPA DE RIESGOS'!L10-1,'MATRIZ MAPA DE RIESGOS'!L10),'MATRIZ MAPA DE RIESGOS'!L10),"N/A"),IF(I10="Probabilidad",IF('MATRIZ MAPA DE RIESGOS'!L10&gt;2,'MATRIZ MAPA DE RIESGOS'!L10-2,'MATRIZ MAPA DE RIESGOS'!L10),IF(I10="Impacto",IF('MATRIZ MAPA DE RIESGOS'!L10&gt;1,'MATRIZ MAPA DE RIESGOS'!L10-1,'MATRIZ MAPA DE RIESGOS'!L10),IF(I10="Impacto y Probabilidad",IF('MATRIZ MAPA DE RIESGOS'!L10&gt;2,'MATRIZ MAPA DE RIESGOS'!L10-2,'MATRIZ MAPA DE RIESGOS'!L10))))))</f>
        <v>N/A</v>
      </c>
      <c r="M10" s="120">
        <f>IF(J10="T",'MATRIZ MAPA DE RIESGOS'!N10,(IF(AND(F10="SI",G10="SI"),K10*L10,"N/A")))</f>
        <v>5</v>
      </c>
      <c r="N10" s="120" t="str">
        <f>IF(J10="T",'MATRIZ MAPA DE RIESGOS'!O11,IF(AND(F10="SI",G10="SI"),IF(AND(K10=1,L10=3),"BAJO",IF(AND(K10=1,L10=4),"MODERADO",IF(AND(K10=2,L10=5),"ALTO",IF(AND(K10=3,L10=4),"ALTO",IF(AND(K10=2,L10=2),"BAJO",VLOOKUP(M10,Evaluacion!A:B,2)))))),"N/A"))</f>
        <v>MODERADO</v>
      </c>
      <c r="O10" s="7"/>
    </row>
    <row r="11" spans="1:15" ht="94.5" customHeight="1">
      <c r="A11" s="267"/>
      <c r="B11" s="74" t="str">
        <f>'MATRIZ MAPA DE RIESGOS'!H11</f>
        <v>Dificultad para la reproducción de los soportes de material audiovisual y sonoro</v>
      </c>
      <c r="C11" s="74" t="str">
        <f>'MATRIZ MAPA DE RIESGOS'!P11</f>
        <v>Mantenimiento preventivo y correctivo de los equipos reproductores de los soportes de material audiovisual.</v>
      </c>
      <c r="D11" s="119"/>
      <c r="E11" s="119" t="s">
        <v>8</v>
      </c>
      <c r="F11" s="119" t="s">
        <v>8</v>
      </c>
      <c r="G11" s="119" t="s">
        <v>8</v>
      </c>
      <c r="H11" s="119" t="s">
        <v>8</v>
      </c>
      <c r="I11" s="119" t="s">
        <v>32</v>
      </c>
      <c r="J11" s="73" t="str">
        <f>IF(OR(F11="",I11="",G11="",H11="",F11="no",G11="no"),"T","F")</f>
        <v>F</v>
      </c>
      <c r="K11" s="72">
        <f>IF(J11="T","N/A",IF(H11="NO",IF(AND(F11="SI",G11="SI"),IF(OR(I11="Impacto",I11="Impacto y Probabilidad"),IF('MATRIZ MAPA DE RIESGOS'!J11&gt;1,'MATRIZ MAPA DE RIESGOS'!J11-1,'MATRIZ MAPA DE RIESGOS'!J11),'MATRIZ MAPA DE RIESGOS'!J11),"N/A"),IF(I11="Impacto",IF('MATRIZ MAPA DE RIESGOS'!J11&gt;2,'MATRIZ MAPA DE RIESGOS'!J11-2,'MATRIZ MAPA DE RIESGOS'!J11),IF(I11="Probabilidad",IF('MATRIZ MAPA DE RIESGOS'!J11&gt;1,'MATRIZ MAPA DE RIESGOS'!J11-1,'MATRIZ MAPA DE RIESGOS'!J11),IF(I11="Impacto y Probabilidad",IF('MATRIZ MAPA DE RIESGOS'!J11&gt;2,'MATRIZ MAPA DE RIESGOS'!J11-2,'MATRIZ MAPA DE RIESGOS'!J11))))))</f>
        <v>1</v>
      </c>
      <c r="L11" s="72">
        <f>IF(J11="T","N/A",IF(H11="NO",IF(AND(F11="SI",G11="SI"),IF(OR(I11="Probabilidad",I11="Impacto y Probabilidad"),IF('MATRIZ MAPA DE RIESGOS'!L11&gt;1,'MATRIZ MAPA DE RIESGOS'!L11-1,'MATRIZ MAPA DE RIESGOS'!L11),'MATRIZ MAPA DE RIESGOS'!L11),"N/A"),IF(I11="Probabilidad",IF('MATRIZ MAPA DE RIESGOS'!L11&gt;2,'MATRIZ MAPA DE RIESGOS'!L11-2,'MATRIZ MAPA DE RIESGOS'!L11),IF(I11="Impacto",IF('MATRIZ MAPA DE RIESGOS'!L11&gt;1,'MATRIZ MAPA DE RIESGOS'!L11-1,'MATRIZ MAPA DE RIESGOS'!L11),IF(I11="Impacto y Probabilidad",IF('MATRIZ MAPA DE RIESGOS'!L11&gt;2,'MATRIZ MAPA DE RIESGOS'!L11-2,'MATRIZ MAPA DE RIESGOS'!L11))))))</f>
        <v>2</v>
      </c>
      <c r="M11" s="120">
        <f>IF(J11="T",'MATRIZ MAPA DE RIESGOS'!N11,(IF(AND(F11="SI",G11="SI"),K11*L11,"N/A")))</f>
        <v>2</v>
      </c>
      <c r="N11" s="120" t="str">
        <f>IF(J11="T",'MATRIZ MAPA DE RIESGOS'!O11,IF(AND(F11="SI",G11="SI"),IF(AND(K11=1,L11=3),"BAJO",IF(AND(K11=1,L11=4),"MODERADO",IF(AND(K11=2,L11=5),"ALTO",IF(AND(K11=3,L11=4),"ALTO",IF(AND(K11=2,L11=2),"BAJO",VLOOKUP(M11,Evaluacion!A:B,2)))))),"N/A"))</f>
        <v>BAJO</v>
      </c>
      <c r="O11" s="7"/>
    </row>
    <row r="12" spans="1:15" ht="107.25" customHeight="1">
      <c r="A12" s="267"/>
      <c r="B12" s="74" t="str">
        <f>'MATRIZ MAPA DE RIESGOS'!H12</f>
        <v>Sustracción, concentración y manipulación de la información institucional.</v>
      </c>
      <c r="C12" s="74" t="str">
        <f>'MATRIZ MAPA DE RIESGOS'!P12</f>
        <v xml:space="preserve">Aplicación de tablas de retenciòn documental del proceso
*  Se cuenta con sistema de seguridad para el ingreso al depósito de fonoteca.
</v>
      </c>
      <c r="D12" s="119"/>
      <c r="E12" s="119" t="s">
        <v>8</v>
      </c>
      <c r="F12" s="119" t="s">
        <v>8</v>
      </c>
      <c r="G12" s="119" t="s">
        <v>25</v>
      </c>
      <c r="H12" s="119" t="s">
        <v>8</v>
      </c>
      <c r="I12" s="119" t="s">
        <v>21</v>
      </c>
      <c r="J12" s="73" t="str">
        <f>IF(OR(F12="",I12="",G12="",H12="",F12="no",G12="no"),"T","F")</f>
        <v>T</v>
      </c>
      <c r="K12" s="72" t="str">
        <f>IF(J12="T","N/A",IF(H12="NO",IF(AND(F12="SI",G12="SI"),IF(OR(I12="Impacto",I12="Impacto y Probabilidad"),IF('MATRIZ MAPA DE RIESGOS'!J12&gt;1,'MATRIZ MAPA DE RIESGOS'!J12-1,'MATRIZ MAPA DE RIESGOS'!J12),'MATRIZ MAPA DE RIESGOS'!J12),"N/A"),IF(I12="Impacto",IF('MATRIZ MAPA DE RIESGOS'!J12&gt;2,'MATRIZ MAPA DE RIESGOS'!J12-2,'MATRIZ MAPA DE RIESGOS'!J12),IF(I12="Probabilidad",IF('MATRIZ MAPA DE RIESGOS'!J12&gt;1,'MATRIZ MAPA DE RIESGOS'!J12-1,'MATRIZ MAPA DE RIESGOS'!J12),IF(I12="Impacto y Probabilidad",IF('MATRIZ MAPA DE RIESGOS'!J12&gt;2,'MATRIZ MAPA DE RIESGOS'!J12-2,'MATRIZ MAPA DE RIESGOS'!J12))))))</f>
        <v>N/A</v>
      </c>
      <c r="L12" s="72" t="str">
        <f>IF(J12="T","N/A",IF(H12="NO",IF(AND(F12="SI",G12="SI"),IF(OR(I12="Probabilidad",I12="Impacto y Probabilidad"),IF('MATRIZ MAPA DE RIESGOS'!L12&gt;1,'MATRIZ MAPA DE RIESGOS'!L12-1,'MATRIZ MAPA DE RIESGOS'!L12),'MATRIZ MAPA DE RIESGOS'!L12),"N/A"),IF(I12="Probabilidad",IF('MATRIZ MAPA DE RIESGOS'!L12&gt;2,'MATRIZ MAPA DE RIESGOS'!L12-2,'MATRIZ MAPA DE RIESGOS'!L12),IF(I12="Impacto",IF('MATRIZ MAPA DE RIESGOS'!L12&gt;1,'MATRIZ MAPA DE RIESGOS'!L12-1,'MATRIZ MAPA DE RIESGOS'!L12),IF(I12="Impacto y Probabilidad",IF('MATRIZ MAPA DE RIESGOS'!L12&gt;2,'MATRIZ MAPA DE RIESGOS'!L12-2,'MATRIZ MAPA DE RIESGOS'!L12))))))</f>
        <v>N/A</v>
      </c>
      <c r="M12" s="120">
        <f>IF(J12="T",'MATRIZ MAPA DE RIESGOS'!N12,(IF(AND(F12="SI",G12="SI"),K12*L12,"N/A")))</f>
        <v>15</v>
      </c>
      <c r="N12" s="120" t="str">
        <f>IF(J12="T",'MATRIZ MAPA DE RIESGOS'!O12,IF(AND(F12="SI",G12="SI"),IF(AND(K12=1,L12=3),"BAJO",IF(AND(K12=1,L12=4),"MODERADO",IF(AND(K12=2,L12=5),"ALTO",IF(AND(K12=3,L12=4),"ALTO",IF(AND(K12=2,L12=2),"BAJO",VLOOKUP(M12,Evaluacion!A:B,2)))))),"N/A"))</f>
        <v>EXTREMO</v>
      </c>
      <c r="O12" s="7"/>
    </row>
    <row r="13" spans="1:15" ht="81.75" customHeight="1">
      <c r="A13" s="267"/>
      <c r="B13" s="74" t="str">
        <f>'MATRIZ MAPA DE RIESGOS'!H13</f>
        <v>Utilización indebida de los recursos públicos</v>
      </c>
      <c r="C13" s="74" t="str">
        <f>'MATRIZ MAPA DE RIESGOS'!P13</f>
        <v>Dentro de las temáticas tratadas en la inducción y reinducción que realiza la entidad a sus funcionarios, se incluye la temática de asuntos disciplinarios</v>
      </c>
      <c r="D13" s="119"/>
      <c r="E13" s="119" t="s">
        <v>8</v>
      </c>
      <c r="F13" s="119" t="s">
        <v>8</v>
      </c>
      <c r="G13" s="119" t="s">
        <v>25</v>
      </c>
      <c r="H13" s="119" t="s">
        <v>8</v>
      </c>
      <c r="I13" s="119" t="s">
        <v>21</v>
      </c>
      <c r="J13" s="73" t="str">
        <f>IF(OR(F13="",I13="",G13="",H13="",F13="no",G13="no"),"T","F")</f>
        <v>T</v>
      </c>
      <c r="K13" s="72" t="str">
        <f>IF(J13="T","N/A",IF(H13="NO",IF(AND(F13="SI",G13="SI"),IF(OR(I13="Impacto",I13="Impacto y Probabilidad"),IF('MATRIZ MAPA DE RIESGOS'!J13&gt;1,'MATRIZ MAPA DE RIESGOS'!J13-1,'MATRIZ MAPA DE RIESGOS'!J13),'MATRIZ MAPA DE RIESGOS'!J13),"N/A"),IF(I13="Impacto",IF('MATRIZ MAPA DE RIESGOS'!J13&gt;2,'MATRIZ MAPA DE RIESGOS'!J13-2,'MATRIZ MAPA DE RIESGOS'!J13),IF(I13="Probabilidad",IF('MATRIZ MAPA DE RIESGOS'!J13&gt;1,'MATRIZ MAPA DE RIESGOS'!J13-1,'MATRIZ MAPA DE RIESGOS'!J13),IF(I13="Impacto y Probabilidad",IF('MATRIZ MAPA DE RIESGOS'!J13&gt;2,'MATRIZ MAPA DE RIESGOS'!J13-2,'MATRIZ MAPA DE RIESGOS'!J13))))))</f>
        <v>N/A</v>
      </c>
      <c r="L13" s="72" t="str">
        <f>IF(J13="T","N/A",IF(H13="NO",IF(AND(F13="SI",G13="SI"),IF(OR(I13="Probabilidad",I13="Impacto y Probabilidad"),IF('MATRIZ MAPA DE RIESGOS'!L13&gt;1,'MATRIZ MAPA DE RIESGOS'!L13-1,'MATRIZ MAPA DE RIESGOS'!L13),'MATRIZ MAPA DE RIESGOS'!L13),"N/A"),IF(I13="Probabilidad",IF('MATRIZ MAPA DE RIESGOS'!L13&gt;2,'MATRIZ MAPA DE RIESGOS'!L13-2,'MATRIZ MAPA DE RIESGOS'!L13),IF(I13="Impacto",IF('MATRIZ MAPA DE RIESGOS'!L13&gt;1,'MATRIZ MAPA DE RIESGOS'!L13-1,'MATRIZ MAPA DE RIESGOS'!L13),IF(I13="Impacto y Probabilidad",IF('MATRIZ MAPA DE RIESGOS'!L13&gt;2,'MATRIZ MAPA DE RIESGOS'!L13-2,'MATRIZ MAPA DE RIESGOS'!L13))))))</f>
        <v>N/A</v>
      </c>
      <c r="M13" s="120">
        <f>IF(J13="T",'MATRIZ MAPA DE RIESGOS'!N13,(IF(AND(F13="SI",G13="SI"),K13*L13,"N/A")))</f>
        <v>15</v>
      </c>
      <c r="N13" s="120" t="str">
        <f>IF(J13="T",'MATRIZ MAPA DE RIESGOS'!O13,IF(AND(F13="SI",G13="SI"),IF(AND(K13=1,L13=3),"BAJO",IF(AND(K13=1,L13=4),"MODERADO",IF(AND(K13=2,L13=5),"ALTO",IF(AND(K13=3,L13=4),"ALTO",IF(AND(K13=2,L13=2),"BAJO",VLOOKUP(M13,Evaluacion!A:B,2)))))),"N/A"))</f>
        <v>EXTREMO</v>
      </c>
    </row>
  </sheetData>
  <sheetProtection password="CC32" sheet="1" objects="1" scenarios="1" selectLockedCells="1" selectUnlockedCells="1"/>
  <mergeCells count="15">
    <mergeCell ref="A9:A13"/>
    <mergeCell ref="B2:I2"/>
    <mergeCell ref="B3:C4"/>
    <mergeCell ref="D3:I4"/>
    <mergeCell ref="J3:N3"/>
    <mergeCell ref="J2:N2"/>
    <mergeCell ref="J4:N4"/>
    <mergeCell ref="A2:A4"/>
    <mergeCell ref="A5:N5"/>
    <mergeCell ref="C7:C8"/>
    <mergeCell ref="F7:N7"/>
    <mergeCell ref="M8:N8"/>
    <mergeCell ref="D7:E7"/>
    <mergeCell ref="A7:A8"/>
    <mergeCell ref="B7:B8"/>
  </mergeCells>
  <phoneticPr fontId="0" type="noConversion"/>
  <conditionalFormatting sqref="N9:N13">
    <cfRule type="cellIs" dxfId="7" priority="21" stopIfTrue="1" operator="equal">
      <formula>"BAJO"</formula>
    </cfRule>
    <cfRule type="cellIs" dxfId="6" priority="22" stopIfTrue="1" operator="equal">
      <formula>"MODERADO"</formula>
    </cfRule>
    <cfRule type="cellIs" dxfId="5" priority="23" stopIfTrue="1" operator="equal">
      <formula>"ALTO"</formula>
    </cfRule>
    <cfRule type="cellIs" dxfId="4" priority="24" stopIfTrue="1" operator="equal">
      <formula>"EXTREMO"</formula>
    </cfRule>
  </conditionalFormatting>
  <conditionalFormatting sqref="M9:M13">
    <cfRule type="expression" dxfId="3" priority="17" stopIfTrue="1">
      <formula>$N9="BAJO"</formula>
    </cfRule>
    <cfRule type="expression" dxfId="2" priority="18" stopIfTrue="1">
      <formula>$N9="MODERADO"</formula>
    </cfRule>
    <cfRule type="expression" dxfId="1" priority="19" stopIfTrue="1">
      <formula>$N9="ALTO"</formula>
    </cfRule>
    <cfRule type="expression" dxfId="0" priority="20" stopIfTrue="1">
      <formula>$N9="EXTREMO"</formula>
    </cfRule>
  </conditionalFormatting>
  <dataValidations count="2">
    <dataValidation type="list" allowBlank="1" showInputMessage="1" showErrorMessage="1" sqref="I9:I13">
      <formula1>$B$1:$D$1</formula1>
    </dataValidation>
    <dataValidation type="list" allowBlank="1" showInputMessage="1" showErrorMessage="1" sqref="D9:H13">
      <formula1>$F$1:$G$1</formula1>
    </dataValidation>
  </dataValidations>
  <pageMargins left="0.75" right="0.75" top="1" bottom="1"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dimension ref="A1:E15"/>
  <sheetViews>
    <sheetView workbookViewId="0">
      <selection activeCell="H19" sqref="H19"/>
    </sheetView>
  </sheetViews>
  <sheetFormatPr baseColWidth="10" defaultRowHeight="12.75"/>
  <sheetData>
    <row r="1" spans="1:5">
      <c r="A1" s="9" t="s">
        <v>26</v>
      </c>
      <c r="B1" s="9"/>
      <c r="C1" s="4"/>
      <c r="D1" s="4"/>
      <c r="E1" s="5"/>
    </row>
    <row r="2" spans="1:5">
      <c r="A2" s="6">
        <v>1</v>
      </c>
      <c r="B2" s="7" t="s">
        <v>22</v>
      </c>
      <c r="C2" s="1"/>
      <c r="D2" s="1" t="s">
        <v>28</v>
      </c>
      <c r="E2" s="3" t="s">
        <v>29</v>
      </c>
    </row>
    <row r="3" spans="1:5">
      <c r="A3" s="6">
        <v>2</v>
      </c>
      <c r="B3" s="7" t="s">
        <v>22</v>
      </c>
      <c r="C3" s="1"/>
      <c r="D3" s="1" t="s">
        <v>19</v>
      </c>
      <c r="E3" s="3" t="s">
        <v>11</v>
      </c>
    </row>
    <row r="4" spans="1:5">
      <c r="A4" s="6">
        <v>3</v>
      </c>
      <c r="B4" s="7" t="s">
        <v>15</v>
      </c>
      <c r="C4" s="1"/>
      <c r="D4" s="1" t="s">
        <v>30</v>
      </c>
      <c r="E4" s="3" t="s">
        <v>10</v>
      </c>
    </row>
    <row r="5" spans="1:5">
      <c r="A5" s="6">
        <v>4</v>
      </c>
      <c r="B5" s="7" t="s">
        <v>23</v>
      </c>
      <c r="C5" s="1"/>
      <c r="D5" s="1" t="s">
        <v>31</v>
      </c>
      <c r="E5" s="3" t="s">
        <v>9</v>
      </c>
    </row>
    <row r="6" spans="1:5">
      <c r="A6" s="6">
        <v>5</v>
      </c>
      <c r="B6" s="7" t="s">
        <v>23</v>
      </c>
      <c r="C6" s="1"/>
      <c r="D6" s="1"/>
      <c r="E6" s="3"/>
    </row>
    <row r="7" spans="1:5">
      <c r="A7" s="6">
        <v>6</v>
      </c>
      <c r="B7" s="7" t="s">
        <v>15</v>
      </c>
      <c r="C7" s="1"/>
      <c r="D7" s="1"/>
      <c r="E7" s="3"/>
    </row>
    <row r="8" spans="1:5">
      <c r="A8" s="6">
        <v>8</v>
      </c>
      <c r="B8" s="7" t="s">
        <v>23</v>
      </c>
      <c r="C8" s="1"/>
      <c r="D8" s="1"/>
      <c r="E8" s="3"/>
    </row>
    <row r="9" spans="1:5">
      <c r="A9" s="6">
        <v>9</v>
      </c>
      <c r="B9" s="7" t="s">
        <v>23</v>
      </c>
      <c r="C9" s="1"/>
      <c r="D9" s="1" t="s">
        <v>8</v>
      </c>
      <c r="E9" s="3" t="s">
        <v>20</v>
      </c>
    </row>
    <row r="10" spans="1:5">
      <c r="A10" s="6">
        <v>10</v>
      </c>
      <c r="B10" s="7" t="s">
        <v>24</v>
      </c>
      <c r="C10" s="1"/>
      <c r="D10" s="1" t="s">
        <v>25</v>
      </c>
      <c r="E10" s="3" t="s">
        <v>21</v>
      </c>
    </row>
    <row r="11" spans="1:5">
      <c r="A11" s="6">
        <v>12</v>
      </c>
      <c r="B11" s="2" t="s">
        <v>24</v>
      </c>
      <c r="C11" s="1"/>
      <c r="D11" s="1"/>
      <c r="E11" s="3" t="s">
        <v>32</v>
      </c>
    </row>
    <row r="12" spans="1:5">
      <c r="A12" s="6">
        <v>15</v>
      </c>
      <c r="B12" s="2" t="s">
        <v>24</v>
      </c>
      <c r="C12" s="1"/>
      <c r="D12" s="1"/>
      <c r="E12" s="3"/>
    </row>
    <row r="13" spans="1:5">
      <c r="A13" s="6">
        <v>16</v>
      </c>
      <c r="B13" s="2" t="s">
        <v>24</v>
      </c>
      <c r="C13" s="1"/>
      <c r="D13" s="1"/>
      <c r="E13" s="3"/>
    </row>
    <row r="14" spans="1:5">
      <c r="A14" s="6">
        <v>20</v>
      </c>
      <c r="B14" s="2" t="s">
        <v>24</v>
      </c>
      <c r="C14" s="1"/>
      <c r="D14" s="1"/>
      <c r="E14" s="12"/>
    </row>
    <row r="15" spans="1:5">
      <c r="A15" s="6">
        <v>25</v>
      </c>
      <c r="B15" s="2" t="s">
        <v>24</v>
      </c>
      <c r="C15" s="1"/>
      <c r="D15" s="1"/>
      <c r="E15" s="3"/>
    </row>
  </sheetData>
  <sheetProtection sheet="1"/>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CONTEXTO ESTRATÉGICO</vt:lpstr>
      <vt:lpstr>MAPEO</vt:lpstr>
      <vt:lpstr>MATRIZ MAPA DE RIESGOS</vt:lpstr>
      <vt:lpstr>CONTROLES</vt:lpstr>
      <vt:lpstr>Evaluacion</vt:lpstr>
      <vt:lpstr>Hoja1</vt:lpstr>
      <vt:lpstr>'MATRIZ MAPA DE RIESGOS'!Área_de_impresión</vt:lpstr>
      <vt:lpstr>'MATRIZ MAPA DE RIESGOS'!RIESGOS</vt:lpstr>
      <vt:lpstr>'MATRIZ MAPA DE RIESGOS'!Títulos_a_imprimir</vt:lpstr>
    </vt:vector>
  </TitlesOfParts>
  <Company>LOTERIA DE BOGOTA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cripac</dc:creator>
  <cp:lastModifiedBy>nalvarez</cp:lastModifiedBy>
  <cp:lastPrinted>2010-06-24T18:55:36Z</cp:lastPrinted>
  <dcterms:created xsi:type="dcterms:W3CDTF">2007-09-04T12:35:26Z</dcterms:created>
  <dcterms:modified xsi:type="dcterms:W3CDTF">2013-11-18T16:59:43Z</dcterms:modified>
</cp:coreProperties>
</file>