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885" yWindow="2190" windowWidth="11535" windowHeight="5655"/>
  </bookViews>
  <sheets>
    <sheet name="CONTEXTO ESTRATÉGICO" sheetId="25" r:id="rId1"/>
    <sheet name="MAPEO" sheetId="22" state="hidden" r:id="rId2"/>
    <sheet name="MATRIZ MAPA DE RIESGOS" sheetId="3" r:id="rId3"/>
    <sheet name="CONTROLES" sheetId="6" r:id="rId4"/>
    <sheet name="SEGUIMIENTO" sheetId="27" state="hidden" r:id="rId5"/>
    <sheet name="Evaluacion" sheetId="21" state="hidden" r:id="rId6"/>
    <sheet name="Hoja1" sheetId="24" state="hidden" r:id="rId7"/>
    <sheet name="Hoja2" sheetId="26" r:id="rId8"/>
  </sheets>
  <externalReferences>
    <externalReference r:id="rId9"/>
  </externalReferences>
  <definedNames>
    <definedName name="_xlnm._FilterDatabase" localSheetId="3" hidden="1">CONTROLES!$A$6:$N$11</definedName>
    <definedName name="_xlnm.Print_Area" localSheetId="2">'MATRIZ MAPA DE RIESGOS'!$A$4:$W$12</definedName>
    <definedName name="RIESGOS" localSheetId="2">'MATRIZ MAPA DE RIESGOS'!$AJ$9:$AJ$12</definedName>
    <definedName name="_xlnm.Print_Titles" localSheetId="2">'MATRIZ MAPA DE RIESGOS'!$6:$8</definedName>
  </definedNames>
  <calcPr calcId="125725"/>
</workbook>
</file>

<file path=xl/calcChain.xml><?xml version="1.0" encoding="utf-8"?>
<calcChain xmlns="http://schemas.openxmlformats.org/spreadsheetml/2006/main">
  <c r="D10" i="3"/>
  <c r="D9"/>
  <c r="C9" i="6"/>
  <c r="C10"/>
  <c r="C11"/>
  <c r="C12"/>
  <c r="B11"/>
  <c r="B12"/>
  <c r="J12"/>
  <c r="L12" s="1"/>
  <c r="J11"/>
  <c r="L11" s="1"/>
  <c r="B9"/>
  <c r="B10"/>
  <c r="B8"/>
  <c r="B9" i="27"/>
  <c r="B10"/>
  <c r="B11"/>
  <c r="B12"/>
  <c r="B13"/>
  <c r="B14"/>
  <c r="B15"/>
  <c r="B8"/>
  <c r="A15"/>
  <c r="A9"/>
  <c r="A10"/>
  <c r="A11"/>
  <c r="A12"/>
  <c r="A13"/>
  <c r="A14"/>
  <c r="A8"/>
  <c r="J9" i="6"/>
  <c r="K9" s="1"/>
  <c r="N10" i="3"/>
  <c r="O10" s="1"/>
  <c r="J8" i="6"/>
  <c r="L8" s="1"/>
  <c r="N13" i="3"/>
  <c r="O13" s="1"/>
  <c r="N12" i="6" s="1"/>
  <c r="R13" i="3" s="1"/>
  <c r="S13" s="1"/>
  <c r="M13"/>
  <c r="K13"/>
  <c r="B9"/>
  <c r="N12"/>
  <c r="O12" s="1"/>
  <c r="N11" i="6" s="1"/>
  <c r="R12" i="3" s="1"/>
  <c r="S12" s="1"/>
  <c r="M12"/>
  <c r="K12"/>
  <c r="K10"/>
  <c r="M10"/>
  <c r="C47" i="25"/>
  <c r="C46"/>
  <c r="C45"/>
  <c r="N11" i="3"/>
  <c r="O11" s="1"/>
  <c r="M11"/>
  <c r="K11"/>
  <c r="A9"/>
  <c r="A8" i="6" s="1"/>
  <c r="C43" i="25"/>
  <c r="C44"/>
  <c r="C42"/>
  <c r="C40"/>
  <c r="C39"/>
  <c r="C38"/>
  <c r="J10" i="6"/>
  <c r="L10" s="1"/>
  <c r="C8"/>
  <c r="N9" i="3"/>
  <c r="K9"/>
  <c r="M9"/>
  <c r="A4"/>
  <c r="H5" i="22"/>
  <c r="D6"/>
  <c r="E6"/>
  <c r="F6"/>
  <c r="G6"/>
  <c r="H6"/>
  <c r="D7"/>
  <c r="E7"/>
  <c r="F7"/>
  <c r="G7"/>
  <c r="H7"/>
  <c r="D8"/>
  <c r="E8"/>
  <c r="F8"/>
  <c r="G8"/>
  <c r="H8"/>
  <c r="D9"/>
  <c r="E9"/>
  <c r="F9"/>
  <c r="G9"/>
  <c r="H9"/>
  <c r="E5"/>
  <c r="F5"/>
  <c r="G5"/>
  <c r="D5"/>
  <c r="M11" i="6" l="1"/>
  <c r="Q12" i="3" s="1"/>
  <c r="M12" i="6"/>
  <c r="Q13" i="3" s="1"/>
  <c r="K10" i="6"/>
  <c r="K11"/>
  <c r="L9"/>
  <c r="M9" s="1"/>
  <c r="K12"/>
  <c r="K8"/>
  <c r="O9" i="3"/>
  <c r="M8" i="6" l="1"/>
  <c r="Q9" i="3" s="1"/>
  <c r="Q10"/>
  <c r="N9" i="6"/>
  <c r="R10" i="3" s="1"/>
  <c r="S10" s="1"/>
  <c r="M10" i="6"/>
  <c r="Q11" i="3" s="1"/>
  <c r="N8" i="6"/>
  <c r="R9" i="3" s="1"/>
  <c r="S9" s="1"/>
  <c r="N10" i="6" l="1"/>
  <c r="R11" i="3" s="1"/>
  <c r="S11" s="1"/>
</calcChain>
</file>

<file path=xl/comments1.xml><?xml version="1.0" encoding="utf-8"?>
<comments xmlns="http://schemas.openxmlformats.org/spreadsheetml/2006/main">
  <authors>
    <author>asalinas</author>
  </authors>
  <commentList>
    <comment ref="C13" authorId="0">
      <text>
        <r>
          <rPr>
            <b/>
            <sz val="8"/>
            <color indexed="81"/>
            <rFont val="Tahoma"/>
            <family val="2"/>
          </rPr>
          <t xml:space="preserve">Proceso: </t>
        </r>
        <r>
          <rPr>
            <sz val="7"/>
            <color indexed="81"/>
            <rFont val="Tahoma"/>
            <family val="2"/>
          </rPr>
          <t>Coloque aquí el proceso que se va aestudiar (Estratégico,Misional,Apoyo,Evaluación)</t>
        </r>
        <r>
          <rPr>
            <sz val="8"/>
            <color indexed="81"/>
            <rFont val="Tahoma"/>
            <family val="2"/>
          </rPr>
          <t xml:space="preserve">
</t>
        </r>
      </text>
    </comment>
    <comment ref="C16" authorId="0">
      <text>
        <r>
          <rPr>
            <b/>
            <sz val="8"/>
            <color indexed="81"/>
            <rFont val="Tahoma"/>
            <family val="2"/>
          </rPr>
          <t>Objetivo:</t>
        </r>
        <r>
          <rPr>
            <sz val="7"/>
            <color indexed="81"/>
            <rFont val="Tahoma"/>
            <family val="2"/>
          </rPr>
          <t>Coloque aquí el objetivo del proceso, claro, medible, cuantificable.</t>
        </r>
        <r>
          <rPr>
            <sz val="8"/>
            <color indexed="81"/>
            <rFont val="Tahoma"/>
            <family val="2"/>
          </rPr>
          <t xml:space="preserve">
</t>
        </r>
      </text>
    </comment>
    <comment ref="B19" authorId="0">
      <text>
        <r>
          <rPr>
            <b/>
            <sz val="8"/>
            <color indexed="81"/>
            <rFont val="Tahoma"/>
            <family val="2"/>
          </rPr>
          <t xml:space="preserve">F. Internos: </t>
        </r>
        <r>
          <rPr>
            <sz val="8"/>
            <color indexed="81"/>
            <rFont val="Tahoma"/>
            <family val="2"/>
          </rPr>
          <t>Coloque la lista de factores internos que pueden convertirse en riesgos.</t>
        </r>
      </text>
    </comment>
    <comment ref="C19" authorId="0">
      <text>
        <r>
          <rPr>
            <b/>
            <sz val="8"/>
            <color indexed="81"/>
            <rFont val="Tahoma"/>
            <family val="2"/>
          </rPr>
          <t>Debilidades:</t>
        </r>
        <r>
          <rPr>
            <sz val="8"/>
            <color indexed="81"/>
            <rFont val="Tahoma"/>
            <family val="2"/>
          </rPr>
          <t>Coloque X, si es debilidad.</t>
        </r>
      </text>
    </comment>
    <comment ref="D19" authorId="0">
      <text>
        <r>
          <rPr>
            <b/>
            <sz val="8"/>
            <color indexed="81"/>
            <rFont val="Tahoma"/>
            <family val="2"/>
          </rPr>
          <t xml:space="preserve">F. Internos: </t>
        </r>
        <r>
          <rPr>
            <sz val="8"/>
            <color indexed="81"/>
            <rFont val="Tahoma"/>
            <family val="2"/>
          </rPr>
          <t>Coloque la lista de factores internos que pueden convertirse en riesgos.</t>
        </r>
      </text>
    </comment>
    <comment ref="F19" authorId="0">
      <text>
        <r>
          <rPr>
            <b/>
            <sz val="8"/>
            <color indexed="81"/>
            <rFont val="Tahoma"/>
            <family val="2"/>
          </rPr>
          <t xml:space="preserve">F. Externos: </t>
        </r>
        <r>
          <rPr>
            <sz val="8"/>
            <color indexed="81"/>
            <rFont val="Tahoma"/>
            <family val="2"/>
          </rPr>
          <t>Coloque la lista de factores externos que pueden convertirse en riesgos.</t>
        </r>
      </text>
    </comment>
    <comment ref="G19" authorId="0">
      <text>
        <r>
          <rPr>
            <b/>
            <sz val="8"/>
            <color indexed="81"/>
            <rFont val="Tahoma"/>
            <family val="2"/>
          </rPr>
          <t xml:space="preserve">Amenazas: </t>
        </r>
        <r>
          <rPr>
            <sz val="8"/>
            <color indexed="81"/>
            <rFont val="Tahoma"/>
            <family val="2"/>
          </rPr>
          <t>Coloque X, si es una amenaza.</t>
        </r>
      </text>
    </comment>
    <comment ref="C20" authorId="0">
      <text>
        <r>
          <rPr>
            <b/>
            <sz val="8"/>
            <color indexed="81"/>
            <rFont val="Tahoma"/>
            <family val="2"/>
          </rPr>
          <t>Debilidades:</t>
        </r>
        <r>
          <rPr>
            <sz val="8"/>
            <color indexed="81"/>
            <rFont val="Tahoma"/>
            <family val="2"/>
          </rPr>
          <t>Coloque X, si es debilidad.</t>
        </r>
      </text>
    </comment>
    <comment ref="D20" authorId="0">
      <text>
        <r>
          <rPr>
            <b/>
            <sz val="8"/>
            <color indexed="81"/>
            <rFont val="Tahoma"/>
            <family val="2"/>
          </rPr>
          <t xml:space="preserve">F. Internos: </t>
        </r>
        <r>
          <rPr>
            <sz val="8"/>
            <color indexed="81"/>
            <rFont val="Tahoma"/>
            <family val="2"/>
          </rPr>
          <t>Coloque la lista de factores internos que pueden convertirse en riesgos.</t>
        </r>
      </text>
    </comment>
    <comment ref="B21" authorId="0">
      <text>
        <r>
          <rPr>
            <b/>
            <sz val="8"/>
            <color indexed="81"/>
            <rFont val="Tahoma"/>
            <family val="2"/>
          </rPr>
          <t xml:space="preserve">F. Internos: </t>
        </r>
        <r>
          <rPr>
            <sz val="8"/>
            <color indexed="81"/>
            <rFont val="Tahoma"/>
            <family val="2"/>
          </rPr>
          <t>Coloque la lista de factores internos que pueden convertirse en riesgos.</t>
        </r>
      </text>
    </comment>
    <comment ref="C21" authorId="0">
      <text>
        <r>
          <rPr>
            <b/>
            <sz val="8"/>
            <color indexed="81"/>
            <rFont val="Tahoma"/>
            <family val="2"/>
          </rPr>
          <t>Debilidades:</t>
        </r>
        <r>
          <rPr>
            <sz val="8"/>
            <color indexed="81"/>
            <rFont val="Tahoma"/>
            <family val="2"/>
          </rPr>
          <t>Coloque X, si es debilidad.</t>
        </r>
      </text>
    </comment>
    <comment ref="D21" authorId="0">
      <text>
        <r>
          <rPr>
            <b/>
            <sz val="8"/>
            <color indexed="81"/>
            <rFont val="Tahoma"/>
            <family val="2"/>
          </rPr>
          <t xml:space="preserve">F. Internos: </t>
        </r>
        <r>
          <rPr>
            <sz val="8"/>
            <color indexed="81"/>
            <rFont val="Tahoma"/>
            <family val="2"/>
          </rPr>
          <t>Coloque la lista de factores internos que pueden convertirse en riesgos.</t>
        </r>
      </text>
    </comment>
  </commentList>
</comments>
</file>

<file path=xl/comments2.xml><?xml version="1.0" encoding="utf-8"?>
<comments xmlns="http://schemas.openxmlformats.org/spreadsheetml/2006/main">
  <authors>
    <author>cripac</author>
  </authors>
  <commentList>
    <comment ref="B6" authorId="0">
      <text>
        <r>
          <rPr>
            <b/>
            <sz val="10"/>
            <color indexed="81"/>
            <rFont val="Tahoma"/>
            <family val="2"/>
          </rPr>
          <t xml:space="preserve">RIESGO:
</t>
        </r>
        <r>
          <rPr>
            <sz val="10"/>
            <color indexed="81"/>
            <rFont val="Tahoma"/>
            <family val="2"/>
          </rPr>
          <t>Representa la posibilidad de ocurrencia de un evento que pueda entorpecer el normal desarrollo de las funciones de la entidad y afectar el logro de sus objetivos.</t>
        </r>
      </text>
    </comment>
  </commentList>
</comments>
</file>

<file path=xl/sharedStrings.xml><?xml version="1.0" encoding="utf-8"?>
<sst xmlns="http://schemas.openxmlformats.org/spreadsheetml/2006/main" count="258" uniqueCount="184">
  <si>
    <t>PROCESO</t>
  </si>
  <si>
    <t>Correctivo</t>
  </si>
  <si>
    <t>Preventivo</t>
  </si>
  <si>
    <t>Esta Documentado</t>
  </si>
  <si>
    <t>Se Aplica</t>
  </si>
  <si>
    <t>Es Efectivo</t>
  </si>
  <si>
    <t>SI</t>
  </si>
  <si>
    <t>* Evitar el riesgo
* Reducir el riesgo
* Compartir o transferir</t>
  </si>
  <si>
    <t>* Reducir el riesgo
* Evitar el riesgo
* Compartir o transferir</t>
  </si>
  <si>
    <t>* Asumir el riesgo
* Reducir el riesgo</t>
  </si>
  <si>
    <t>Lo que podria ocasionar…</t>
  </si>
  <si>
    <t>Puede suceder …</t>
  </si>
  <si>
    <t>MODERADO</t>
  </si>
  <si>
    <t>INTERNO</t>
  </si>
  <si>
    <t>EXTERNO</t>
  </si>
  <si>
    <t>Moderado</t>
  </si>
  <si>
    <t>Impacto</t>
  </si>
  <si>
    <t>Probabilidad</t>
  </si>
  <si>
    <t>BAJO</t>
  </si>
  <si>
    <t>ALTO</t>
  </si>
  <si>
    <t>EXTREMO</t>
  </si>
  <si>
    <t>NO</t>
  </si>
  <si>
    <t xml:space="preserve">Evaluacion </t>
  </si>
  <si>
    <t>Disminuye Impacto o Probabilidad</t>
  </si>
  <si>
    <t>Bajo</t>
  </si>
  <si>
    <t>* Asumir el riesgo</t>
  </si>
  <si>
    <t>Alto</t>
  </si>
  <si>
    <t>Extremo</t>
  </si>
  <si>
    <t>Impacto y Probabilidad</t>
  </si>
  <si>
    <t>1. PROCESO</t>
  </si>
  <si>
    <t>2. OBJETIVO DEL PROCESO</t>
  </si>
  <si>
    <t>3. CLASIFICACIÓN DEL RIESGO</t>
  </si>
  <si>
    <t>4. CAUSAS</t>
  </si>
  <si>
    <t>6. CONSECUENCIA</t>
  </si>
  <si>
    <t>7. IMPACTO</t>
  </si>
  <si>
    <t>8. PROBABILIDAD</t>
  </si>
  <si>
    <t>9. EVALUACIÓN RIESGO</t>
  </si>
  <si>
    <t>11. VALORACIÓN RIESGO</t>
  </si>
  <si>
    <t>12. OPCIONES MANEJO</t>
  </si>
  <si>
    <t>13. ACCIONES</t>
  </si>
  <si>
    <t>14. RESPONSABLES</t>
  </si>
  <si>
    <t>15. CRONOGRAMA</t>
  </si>
  <si>
    <t>16. INDICADORES</t>
  </si>
  <si>
    <t>INSIGNIFICANTE (1)</t>
  </si>
  <si>
    <t>MENOR (2)</t>
  </si>
  <si>
    <t>MODERADO (3)</t>
  </si>
  <si>
    <t>MAYOR (4)</t>
  </si>
  <si>
    <t>CATASTROFICO (5)</t>
  </si>
  <si>
    <t>RARO (1)</t>
  </si>
  <si>
    <t>IMPROBABLE (2)</t>
  </si>
  <si>
    <t>PROBABLE (4)</t>
  </si>
  <si>
    <t>CASI CERTEZA (5)</t>
  </si>
  <si>
    <t xml:space="preserve">a) RIESGO </t>
  </si>
  <si>
    <t>b) CONTROLES EXISTENTES</t>
  </si>
  <si>
    <t>c) TIPO</t>
  </si>
  <si>
    <t>d) VALORACIÓN</t>
  </si>
  <si>
    <t>12. OPCIONES DE MANEJO</t>
  </si>
  <si>
    <t>FORMATO</t>
  </si>
  <si>
    <t>MATRIZ MAPA DE RIESGOS</t>
  </si>
  <si>
    <t>10. CONTROLES EXISTENTES</t>
  </si>
  <si>
    <t>INSIGNIFICANTE</t>
  </si>
  <si>
    <t>MENOR</t>
  </si>
  <si>
    <t>MAYOR</t>
  </si>
  <si>
    <t>CASTASTRÓFICO</t>
  </si>
  <si>
    <t>FACTOR DE RIESGO
(Contexto)</t>
  </si>
  <si>
    <t>Debido a..</t>
  </si>
  <si>
    <t>CONTEXTO ESTRATÉGICO</t>
  </si>
  <si>
    <t>El Contexto Estratégico es la base para la identificación de los riesgos en los procesos y actividades, el análisis se realiza a partir del conocimiento de situaciones del entorno de la entidad tales como: lo social, económico, cultural, de orden público, político, legales y cambios tecnológicos, entre otros; se alimenta también con el análisis de la situación actual de la entidad, basado en los resultados de los Componentes de Ambiente de Control, Estructura Organizacional, el Modelo de Operación, el cumplimiento de los Planes y Programas,  los sistemas de información, los procesos y procedimientos y los recursos económicos, entre otros.</t>
  </si>
  <si>
    <t>Analice el contexto estratégico y establezca para el proceso seleccionado los factores internos y externos que puedan generar eventos que afecten el cumplimiento de su Misión o mandato legal</t>
  </si>
  <si>
    <t>Diligencie el siguiente formato:</t>
  </si>
  <si>
    <t>PROCESO:</t>
  </si>
  <si>
    <t>OBJETIVO DEL PROCESO:</t>
  </si>
  <si>
    <t>F.  INTERNOS</t>
  </si>
  <si>
    <t>DEB.</t>
  </si>
  <si>
    <t>AMPLIACIÓN / CAUSA ?</t>
  </si>
  <si>
    <t>F.  EXTERNOS</t>
  </si>
  <si>
    <t>AME.</t>
  </si>
  <si>
    <t xml:space="preserve">CAUSAS  </t>
  </si>
  <si>
    <r>
      <t xml:space="preserve">1 </t>
    </r>
    <r>
      <rPr>
        <b/>
        <sz val="8"/>
        <color indexed="8"/>
        <rFont val="Arial"/>
        <family val="2"/>
      </rPr>
      <t>Fi</t>
    </r>
  </si>
  <si>
    <r>
      <t xml:space="preserve">2 </t>
    </r>
    <r>
      <rPr>
        <b/>
        <sz val="8"/>
        <color indexed="8"/>
        <rFont val="Arial"/>
        <family val="2"/>
      </rPr>
      <t>Fi</t>
    </r>
  </si>
  <si>
    <r>
      <t xml:space="preserve">3 </t>
    </r>
    <r>
      <rPr>
        <b/>
        <sz val="8"/>
        <color indexed="8"/>
        <rFont val="Arial"/>
        <family val="2"/>
      </rPr>
      <t>Fi</t>
    </r>
  </si>
  <si>
    <r>
      <t xml:space="preserve">4 </t>
    </r>
    <r>
      <rPr>
        <b/>
        <sz val="8"/>
        <color indexed="8"/>
        <rFont val="Arial"/>
        <family val="2"/>
      </rPr>
      <t>Fi</t>
    </r>
  </si>
  <si>
    <r>
      <t xml:space="preserve">5 </t>
    </r>
    <r>
      <rPr>
        <b/>
        <sz val="8"/>
        <color indexed="8"/>
        <rFont val="Arial"/>
        <family val="2"/>
      </rPr>
      <t>Fi</t>
    </r>
  </si>
  <si>
    <r>
      <t xml:space="preserve">6 </t>
    </r>
    <r>
      <rPr>
        <b/>
        <sz val="8"/>
        <color indexed="8"/>
        <rFont val="Arial"/>
        <family val="2"/>
      </rPr>
      <t>Fi</t>
    </r>
  </si>
  <si>
    <r>
      <t xml:space="preserve">7 </t>
    </r>
    <r>
      <rPr>
        <b/>
        <sz val="8"/>
        <color indexed="8"/>
        <rFont val="Arial"/>
        <family val="2"/>
      </rPr>
      <t>Fi</t>
    </r>
  </si>
  <si>
    <r>
      <t xml:space="preserve">1 </t>
    </r>
    <r>
      <rPr>
        <b/>
        <sz val="8"/>
        <color indexed="8"/>
        <rFont val="Arial"/>
        <family val="2"/>
      </rPr>
      <t>Fe</t>
    </r>
  </si>
  <si>
    <r>
      <t xml:space="preserve">2 </t>
    </r>
    <r>
      <rPr>
        <b/>
        <sz val="8"/>
        <color indexed="8"/>
        <rFont val="Arial"/>
        <family val="2"/>
      </rPr>
      <t>Fe</t>
    </r>
  </si>
  <si>
    <r>
      <t xml:space="preserve">3 </t>
    </r>
    <r>
      <rPr>
        <b/>
        <sz val="8"/>
        <color indexed="8"/>
        <rFont val="Arial"/>
        <family val="2"/>
      </rPr>
      <t>Fe</t>
    </r>
  </si>
  <si>
    <t>Derechos reservados, ASS-DAFP.</t>
  </si>
  <si>
    <t>Riesgo Estratégico</t>
  </si>
  <si>
    <t>Riesgo Financiero</t>
  </si>
  <si>
    <t>Riesgo Operativo</t>
  </si>
  <si>
    <t>Riesgo de Cumplimiento</t>
  </si>
  <si>
    <t>Talento humano</t>
  </si>
  <si>
    <t>Estilo de dirección</t>
  </si>
  <si>
    <t>x</t>
  </si>
  <si>
    <t>MEJORAMIENTO CONTINUO</t>
  </si>
  <si>
    <r>
      <rPr>
        <b/>
        <sz val="16"/>
        <color indexed="8"/>
        <rFont val="Arial Narrow"/>
        <family val="2"/>
      </rPr>
      <t>Fecha de emisión:</t>
    </r>
    <r>
      <rPr>
        <sz val="16"/>
        <color indexed="8"/>
        <rFont val="Arial Narrow"/>
        <family val="2"/>
      </rPr>
      <t xml:space="preserve"> 09/07/2013</t>
    </r>
  </si>
  <si>
    <t>Riesgo de corrupción</t>
  </si>
  <si>
    <t>5. EVENTO (RIESGO) Y DESCRIPCIÓN</t>
  </si>
  <si>
    <t>Utilización indebida de los recursos públicos</t>
  </si>
  <si>
    <t>1.  Afectación en la imagen institucional y credibilidad de la entidad, por cuanto lesiona la transparencia y probidad de la entidad y del Estado.
2.  Detrimento patrimonial.
3.  Posibles efectos disciplinarios, fiscales y penales.</t>
  </si>
  <si>
    <t>RIESGOS</t>
  </si>
  <si>
    <t>ACCIONES</t>
  </si>
  <si>
    <t xml:space="preserve">Se construyó la propuesta de planeación estratégica, pero esta pendiente de aprobación por parte de la alta dirección.  </t>
  </si>
  <si>
    <t xml:space="preserve">Se realizó el seguimiento al cumplimiento del plan de acción de la entidad para el primer trimestre del año y en la actualidad se esta consolidando la información de medición para el segundo trimestre </t>
  </si>
  <si>
    <t>Formular una política de reporte y publicación de seguimiento a cumplimiento de indicadores de la planeación estratégica de la entidad</t>
  </si>
  <si>
    <t>Se realizará a septiembre de 2013</t>
  </si>
  <si>
    <t>Coordinar junto con los procesos responsables, políticas institucionales para el control y seguridad de la información.</t>
  </si>
  <si>
    <t>Dar aplicación a la reestructuración definida para la entidad, la cual define cargos, responsabilidades, y niveles de autoridad dentro de la propuesta.</t>
  </si>
  <si>
    <t>Creación del riesgo</t>
  </si>
  <si>
    <t>Gestionar aprobación de la planeación estratégica</t>
  </si>
  <si>
    <t>Cumplido</t>
  </si>
  <si>
    <t>FECHA DE EJECUCIÓN</t>
  </si>
  <si>
    <t>Coordinar y desarrollar capacitaciones preventivas con el proceso de control Disciplinario sobre el riesgo sobre malos manejos de recursos públicos.</t>
  </si>
  <si>
    <t>Se elaboró el plan de comunicaciones y se incluyó como una de las actividades la socialización de resultados y políticas institucionales.</t>
  </si>
  <si>
    <t>1.  Inadecuado sistema de archivo de los documentos que contienen la información institucional.
2.  No definición y/o aplicación de tablas de retención documental
3.  Intereses creados para favorecer a un tercero
4.  Desorden en el manejo de la documentación 
5.  Inseguridad en las instalaciones
6. Deficientes niveles de seguridad para el acceso a los sistemas de información que actualmente soportan la información de la entidad, que pueden generar acceso a información confidencial o de valor histórico para la entidad.
7. Violación del código de ética institucional.
8. No contar con procedimientos claros y/o estandarizados frente a la protección de la información confidencial, el almacenamiento y la transmisión electrónica de los resultados y los derechos de propiedad de los clientes.
9. Inobservancia de los procedimientos, directrices y puntos de control establecidos para ejecutar las actividades.</t>
  </si>
  <si>
    <t>Realizar política de reporte de informes a Gerencia y periodicidad en las que se deben llevar a cabo las mismas.</t>
  </si>
  <si>
    <t>SEGUIMIENTO 09/07/13</t>
  </si>
  <si>
    <t>ACCIONES REALIZADAS</t>
  </si>
  <si>
    <t>ACCIONES POR REALIZAR</t>
  </si>
  <si>
    <t>SEGUIMIENTO 20/08/2013</t>
  </si>
  <si>
    <t>SEGUIMIENTO MAPA DE RIESGOS PROYECCION ESTRATEGICA</t>
  </si>
  <si>
    <r>
      <rPr>
        <b/>
        <sz val="16"/>
        <color indexed="8"/>
        <rFont val="Arial Narrow"/>
        <family val="2"/>
      </rPr>
      <t xml:space="preserve">Código: </t>
    </r>
    <r>
      <rPr>
        <sz val="16"/>
        <color indexed="8"/>
        <rFont val="Arial Narrow"/>
        <family val="2"/>
      </rPr>
      <t xml:space="preserve">  </t>
    </r>
  </si>
  <si>
    <t>DE-MC-FT-20</t>
  </si>
  <si>
    <r>
      <rPr>
        <b/>
        <sz val="16"/>
        <color indexed="8"/>
        <rFont val="Arial Narrow"/>
        <family val="2"/>
      </rPr>
      <t>Versión:</t>
    </r>
    <r>
      <rPr>
        <sz val="16"/>
        <color indexed="8"/>
        <rFont val="Arial Narrow"/>
        <family val="2"/>
      </rPr>
      <t xml:space="preserve"> </t>
    </r>
  </si>
  <si>
    <t>SEGUIMIENTO 15/12/2013</t>
  </si>
  <si>
    <t>ADMINISTRACIÓN FINANCIERA</t>
  </si>
  <si>
    <t>Gestionar, Administrar y controlar eficientemente los recursos necesarios a fin de proveer a las diferentes unidades con el objetivo de lograr las metas institucionales.</t>
  </si>
  <si>
    <t>X</t>
  </si>
  <si>
    <t>Planeación deficiente</t>
  </si>
  <si>
    <t>1.  Interpretación erronea de un concepto contable.
2.  Que no haya concordancia entre los diferentes modulos que alimentan la contabilidad y el modulo contable.
3.  Errores de digitación, 
4.  Falla del Software SEVEN,
5.  Perdida de la información 
6.  Parametrización errada de Seven</t>
  </si>
  <si>
    <t>Distorsion de la Información Contable</t>
  </si>
  <si>
    <t xml:space="preserve">
1.  Violación de la seguridades tecnológicas internas y externas.</t>
  </si>
  <si>
    <t>Pérdida de los recursos financieros de RTVC</t>
  </si>
  <si>
    <t xml:space="preserve">1.  Existan necesidades de desinversión anticipada de los recursos. </t>
  </si>
  <si>
    <t>Ejecucion de la inversion no se genere la rentabilidad esperada.</t>
  </si>
  <si>
    <t>Sustracción, concentración y manipulación de la información institucional.</t>
  </si>
  <si>
    <t xml:space="preserve">
1. Falta de ética y honestidad
2.  Desconocimiento de normatividad aplicable en el uso de los recursos
3.  Desconomiento en los procedimientos que establecen como debe ser el manejo de los recursos públicos</t>
  </si>
  <si>
    <t xml:space="preserve">1.  Toma de decisiones errada por parte de los directivos, 
2.  Presentación errada de la información contable a nivel interno como externo, 
3.  Posibilidad de sanciones economicas o legales para la entidad y los funcionarios responsables </t>
  </si>
  <si>
    <t xml:space="preserve">
1.  Detrimento patrimonial
2.  Investigaciones disciplinarias, fiscales y penales  </t>
  </si>
  <si>
    <t>1.  Desgaste Administrativo.
2.  Pérdidas Económicas.
3.  Investigaciones disciplinarias
4.  Afectación en la imagen institucional y credibilidad de la entidad, por cuanto lesiona la transparencia y probidad de la entidad y del Estado.
5. Pérdida de trazabilidad de la información</t>
  </si>
  <si>
    <t>1.  Se cuenta con un grupo profesional que apoya las decisiones de carácter contable (Revisoria Fiscal), 
2.  Manual de operaciones de SEVEN aplicado a las operaciones propias de RTVC, 
3.  Lista de chequeo de documentación idonea y legal que sirve de soporte para el pago de cuentas por pagar, 4.  Validación y análisis de las cuentas por parte de contador, 
5.  Contrato de soporte tecnico del dueño de la licencia de SEVEN (DigitalWare), 
6.  Conciliación mensual de los módulos que alimentan la contabilidad con contabilidad, 
7.  Backup semanal del software que se envía a custodia externa, 
8.  Pruebas a nivel contable antes de realizar cualquier operación,  Verificación y corrección de la parametrización, 
9.  Backup de los cambios diarios en el software, Archivo físico de los soportes (cronológico y por módulo)</t>
  </si>
  <si>
    <t>1.  Certificados Digitales,     
2.  Alarmas, 
3.  Caja fuerte, 
4.  Cámaras, 
5.  Token (Dispositivo de Seguridad), 
6.  Revisión de los documentos (conciliaciones, boletín diario, arqueos de caja).</t>
  </si>
  <si>
    <t>1.  Aplicar el procedimiento previsto en el manual de inversiones aprobado mediante resolución interna 138 de 2009.</t>
  </si>
  <si>
    <t xml:space="preserve">1.  Gestión documental bajo los parámetros de la ley 594 de 2000.
2.  Existencia de un software de Gestión Documental 
3.  Control de archivos físicos y magnéticos en el reporte del proceso.
4.  Se cuenta con back up de la información financiera.
5.  Se cuenta con copias de la causación de las cuentas por pagar y los originales reposan en el archivo de tesorería </t>
  </si>
  <si>
    <t>1.  Inducción dirigida a funcionarios donde se presenta normatividad y políticas en asuntos disciplinarios.
2.  Difusión del estatuto anticorrupción</t>
  </si>
  <si>
    <t xml:space="preserve">
* Seguimiento a los casos reportados de actualización del sistema  (Informática y Jefatura de costos e información financiera)</t>
  </si>
  <si>
    <t>Jefe de Costos e Información Financiera</t>
  </si>
  <si>
    <t>Seguimiento a reporte de casos de actualización</t>
  </si>
  <si>
    <t>Actualizar los sistemas de seguridad provenientes de las entidades financieras, condicionado a los nuevos dispositivos del mercado.</t>
  </si>
  <si>
    <t>Jefe de Tesorería y Profesional de Tesorería</t>
  </si>
  <si>
    <t>Dispositivos de seguridad implementados / Dispositivos de seguridad planeados</t>
  </si>
  <si>
    <t>Revisar el manual de inversiones para actualización si se requiere</t>
  </si>
  <si>
    <t xml:space="preserve">Jefe de Tesorería </t>
  </si>
  <si>
    <t>Revisión del manual de inversiones</t>
  </si>
  <si>
    <t>Mantenimiento y actualización de Orfeo
Actualización de archivo bajo parámetros de la ley de archivo.
Generación de planes de mejoramiento a partir de los resultados de las auditorías internas y externas.</t>
  </si>
  <si>
    <t>Jefes de área y Subgerencia de soporte Corporativo</t>
  </si>
  <si>
    <t>Planes de mejoramiento formulados e implementados.</t>
  </si>
  <si>
    <t>Implementar las capacitaciones preventivas de Asuntos Disciplinarios.</t>
  </si>
  <si>
    <t>Control Disciplinario</t>
  </si>
  <si>
    <t>No de capacitaciones realizadas</t>
  </si>
  <si>
    <t xml:space="preserve"> Interpretación erronea de un concepto contable.</t>
  </si>
  <si>
    <t>Que no haya concordancia entre los diferentes modulos que alimentan la contabilidad y el modulo contable.</t>
  </si>
  <si>
    <t xml:space="preserve">Errores de digitación, </t>
  </si>
  <si>
    <t xml:space="preserve">Existan necesidades de desinversión anticipada de los recursos. </t>
  </si>
  <si>
    <t>Violación de la seguridades tecnológicas internas y externas.</t>
  </si>
  <si>
    <t>Manejo de recursos</t>
  </si>
  <si>
    <t>Manejo de la información</t>
  </si>
  <si>
    <t>Deficiencia en software</t>
  </si>
  <si>
    <t>Idoneidad del personal</t>
  </si>
  <si>
    <t>Seguridad de la información</t>
  </si>
  <si>
    <t>1.  Pérdida de la rentabilidad esperada</t>
  </si>
  <si>
    <t xml:space="preserve">  MATRIZ MAPA DE RIESGOS ADMINISTRACIÓN FINANCIERA                                 </t>
  </si>
  <si>
    <t xml:space="preserve">                                                                                                   RADIO TELEVISIÓN NACIONAL DE COLOMBIA - RTVC</t>
  </si>
  <si>
    <r>
      <rPr>
        <b/>
        <sz val="16"/>
        <color indexed="8"/>
        <rFont val="Arial Narrow"/>
        <family val="2"/>
      </rPr>
      <t>Versión:</t>
    </r>
    <r>
      <rPr>
        <sz val="16"/>
        <color indexed="8"/>
        <rFont val="Arial Narrow"/>
        <family val="2"/>
      </rPr>
      <t xml:space="preserve"> V.2</t>
    </r>
  </si>
  <si>
    <t xml:space="preserve">     RADIO TELEVISIÓN NACIONAL DE COLOMBIA - RTVC</t>
  </si>
  <si>
    <r>
      <rPr>
        <b/>
        <sz val="16"/>
        <color indexed="8"/>
        <rFont val="Arial Narrow"/>
        <family val="2"/>
      </rPr>
      <t xml:space="preserve">Código: </t>
    </r>
    <r>
      <rPr>
        <sz val="16"/>
        <color indexed="8"/>
        <rFont val="Arial Narrow"/>
        <family val="2"/>
      </rPr>
      <t xml:space="preserve">  SPC-AF-MR-02</t>
    </r>
  </si>
  <si>
    <r>
      <rPr>
        <b/>
        <sz val="16"/>
        <color indexed="8"/>
        <rFont val="Arial Narrow"/>
        <family val="2"/>
      </rPr>
      <t xml:space="preserve">Código: </t>
    </r>
    <r>
      <rPr>
        <sz val="16"/>
        <color indexed="8"/>
        <rFont val="Arial Narrow"/>
        <family val="2"/>
      </rPr>
      <t xml:space="preserve">  SPC-AF-MR-01</t>
    </r>
  </si>
  <si>
    <t xml:space="preserve">ADMINISTRACIÓN FINANCIERA             </t>
  </si>
  <si>
    <t xml:space="preserve">VALORACION DE CONTROLES ADMINISTRACIÓN FINANCIERA       </t>
  </si>
  <si>
    <t xml:space="preserve"> ADMINISTRACIÓN FINANCIERA</t>
  </si>
  <si>
    <r>
      <rPr>
        <b/>
        <sz val="16"/>
        <color indexed="8"/>
        <rFont val="Arial Narrow"/>
        <family val="2"/>
      </rPr>
      <t>Fecha :</t>
    </r>
    <r>
      <rPr>
        <sz val="16"/>
        <color indexed="8"/>
        <rFont val="Arial Narrow"/>
        <family val="2"/>
      </rPr>
      <t xml:space="preserve"> 19/11/2013</t>
    </r>
  </si>
  <si>
    <r>
      <rPr>
        <b/>
        <sz val="16"/>
        <color indexed="8"/>
        <rFont val="Arial Narrow"/>
        <family val="2"/>
      </rPr>
      <t>Fecha :</t>
    </r>
    <r>
      <rPr>
        <sz val="16"/>
        <color indexed="8"/>
        <rFont val="Arial Narrow"/>
        <family val="2"/>
      </rPr>
      <t xml:space="preserve"> 16/11/2013</t>
    </r>
  </si>
</sst>
</file>

<file path=xl/styles.xml><?xml version="1.0" encoding="utf-8"?>
<styleSheet xmlns="http://schemas.openxmlformats.org/spreadsheetml/2006/main">
  <fonts count="47">
    <font>
      <sz val="10"/>
      <name val="Arial"/>
    </font>
    <font>
      <b/>
      <sz val="14"/>
      <name val="Arial"/>
      <family val="2"/>
    </font>
    <font>
      <i/>
      <sz val="14"/>
      <name val="Arial"/>
      <family val="2"/>
    </font>
    <font>
      <b/>
      <sz val="12"/>
      <name val="Arial"/>
      <family val="2"/>
    </font>
    <font>
      <sz val="12"/>
      <name val="Arial"/>
      <family val="2"/>
    </font>
    <font>
      <b/>
      <sz val="10"/>
      <color indexed="81"/>
      <name val="Tahoma"/>
      <family val="2"/>
    </font>
    <font>
      <sz val="10"/>
      <color indexed="81"/>
      <name val="Tahoma"/>
      <family val="2"/>
    </font>
    <font>
      <sz val="14"/>
      <name val="Arial"/>
      <family val="2"/>
    </font>
    <font>
      <sz val="10"/>
      <name val="Arial"/>
      <family val="2"/>
    </font>
    <font>
      <sz val="10"/>
      <name val="Arial"/>
      <family val="2"/>
    </font>
    <font>
      <b/>
      <sz val="10"/>
      <name val="Arial"/>
      <family val="2"/>
    </font>
    <font>
      <sz val="8"/>
      <name val="Arial"/>
      <family val="2"/>
    </font>
    <font>
      <b/>
      <i/>
      <sz val="12"/>
      <name val="Arial"/>
      <family val="2"/>
    </font>
    <font>
      <b/>
      <i/>
      <sz val="10"/>
      <name val="Arial"/>
      <family val="2"/>
    </font>
    <font>
      <sz val="8"/>
      <name val="Arial"/>
      <family val="2"/>
    </font>
    <font>
      <sz val="10"/>
      <color indexed="8"/>
      <name val="Arial"/>
      <family val="2"/>
    </font>
    <font>
      <b/>
      <u/>
      <sz val="13"/>
      <name val="Arial"/>
      <family val="2"/>
    </font>
    <font>
      <b/>
      <sz val="13"/>
      <name val="Arial"/>
      <family val="2"/>
    </font>
    <font>
      <sz val="11"/>
      <name val="Arial"/>
      <family val="2"/>
    </font>
    <font>
      <b/>
      <sz val="11"/>
      <color indexed="8"/>
      <name val="Arial"/>
      <family val="2"/>
    </font>
    <font>
      <b/>
      <sz val="12"/>
      <color indexed="12"/>
      <name val="Arial"/>
      <family val="2"/>
    </font>
    <font>
      <sz val="11"/>
      <color indexed="8"/>
      <name val="Arial"/>
      <family val="2"/>
    </font>
    <font>
      <b/>
      <sz val="9"/>
      <color indexed="8"/>
      <name val="Arial"/>
      <family val="2"/>
    </font>
    <font>
      <b/>
      <sz val="8"/>
      <color indexed="8"/>
      <name val="Arial"/>
      <family val="2"/>
    </font>
    <font>
      <sz val="9"/>
      <color indexed="8"/>
      <name val="Arial"/>
      <family val="2"/>
    </font>
    <font>
      <b/>
      <sz val="8"/>
      <color indexed="10"/>
      <name val="Arial"/>
      <family val="2"/>
    </font>
    <font>
      <sz val="8"/>
      <color indexed="8"/>
      <name val="Arial"/>
      <family val="2"/>
    </font>
    <font>
      <b/>
      <sz val="14"/>
      <color indexed="8"/>
      <name val="Arial"/>
      <family val="2"/>
    </font>
    <font>
      <b/>
      <sz val="12"/>
      <color indexed="8"/>
      <name val="Arial"/>
      <family val="2"/>
    </font>
    <font>
      <sz val="10"/>
      <color indexed="10"/>
      <name val="Arial"/>
      <family val="2"/>
    </font>
    <font>
      <sz val="6"/>
      <name val="Arial"/>
      <family val="2"/>
    </font>
    <font>
      <b/>
      <sz val="8"/>
      <color indexed="81"/>
      <name val="Tahoma"/>
      <family val="2"/>
    </font>
    <font>
      <sz val="7"/>
      <color indexed="81"/>
      <name val="Tahoma"/>
      <family val="2"/>
    </font>
    <font>
      <sz val="8"/>
      <color indexed="81"/>
      <name val="Tahoma"/>
      <family val="2"/>
    </font>
    <font>
      <sz val="9"/>
      <name val="Arial Narrow"/>
      <family val="2"/>
    </font>
    <font>
      <sz val="9"/>
      <color indexed="8"/>
      <name val="Arial"/>
      <family val="2"/>
    </font>
    <font>
      <b/>
      <sz val="9"/>
      <color indexed="10"/>
      <name val="Arial"/>
      <family val="2"/>
    </font>
    <font>
      <sz val="9"/>
      <name val="Arial"/>
      <family val="2"/>
    </font>
    <font>
      <sz val="16"/>
      <color indexed="8"/>
      <name val="Arial Narrow"/>
      <family val="2"/>
    </font>
    <font>
      <b/>
      <sz val="16"/>
      <color indexed="8"/>
      <name val="Arial Narrow"/>
      <family val="2"/>
    </font>
    <font>
      <b/>
      <i/>
      <sz val="14"/>
      <name val="Arial"/>
      <family val="2"/>
    </font>
    <font>
      <b/>
      <sz val="16"/>
      <color theme="1"/>
      <name val="Arial Narrow"/>
      <family val="2"/>
    </font>
    <font>
      <b/>
      <sz val="14"/>
      <color theme="1"/>
      <name val="Arial Narrow"/>
      <family val="2"/>
    </font>
    <font>
      <sz val="16"/>
      <color theme="1"/>
      <name val="Arial Narrow"/>
      <family val="2"/>
    </font>
    <font>
      <sz val="14"/>
      <color theme="1"/>
      <name val="Arial Narrow"/>
      <family val="2"/>
    </font>
    <font>
      <sz val="11"/>
      <color theme="1"/>
      <name val="Arial"/>
      <family val="2"/>
    </font>
    <font>
      <b/>
      <sz val="16"/>
      <name val="Arial"/>
      <family val="2"/>
    </font>
  </fonts>
  <fills count="1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indexed="50"/>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s>
  <borders count="61">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46">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9" fillId="0" borderId="0" xfId="0" applyFont="1" applyBorder="1" applyAlignment="1" applyProtection="1">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9" fillId="0" borderId="0" xfId="0" applyFont="1" applyAlignment="1"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7" fillId="0" borderId="0" xfId="0" applyFont="1" applyBorder="1" applyAlignment="1" applyProtection="1">
      <alignment horizontal="center" vertical="center"/>
      <protection locked="0"/>
    </xf>
    <xf numFmtId="0" fontId="0" fillId="0" borderId="2" xfId="0" applyBorder="1" applyProtection="1">
      <protection locked="0"/>
    </xf>
    <xf numFmtId="0" fontId="9" fillId="0" borderId="0" xfId="0" applyFont="1" applyAlignment="1" applyProtection="1">
      <alignment horizontal="center"/>
    </xf>
    <xf numFmtId="0" fontId="0" fillId="0" borderId="0" xfId="0" applyProtection="1"/>
    <xf numFmtId="0" fontId="0" fillId="0" borderId="0" xfId="0" applyAlignment="1" applyProtection="1">
      <alignment horizontal="center" vertical="center"/>
    </xf>
    <xf numFmtId="0" fontId="10" fillId="0" borderId="3" xfId="0" applyFont="1" applyBorder="1" applyProtection="1"/>
    <xf numFmtId="0" fontId="10" fillId="0" borderId="0" xfId="0" applyFont="1" applyBorder="1" applyProtection="1"/>
    <xf numFmtId="0" fontId="10" fillId="0" borderId="4" xfId="0" applyFont="1" applyFill="1" applyBorder="1" applyAlignment="1" applyProtection="1">
      <alignment horizontal="center"/>
    </xf>
    <xf numFmtId="0" fontId="10" fillId="0" borderId="5" xfId="0" applyFont="1" applyBorder="1" applyAlignment="1" applyProtection="1">
      <alignment horizontal="center"/>
    </xf>
    <xf numFmtId="0" fontId="10" fillId="0" borderId="6" xfId="0" applyFont="1" applyBorder="1" applyAlignment="1" applyProtection="1">
      <alignment horizontal="center"/>
    </xf>
    <xf numFmtId="0" fontId="10" fillId="0" borderId="7" xfId="0" applyFont="1" applyBorder="1" applyAlignment="1" applyProtection="1">
      <alignment horizontal="center"/>
    </xf>
    <xf numFmtId="0" fontId="0" fillId="0" borderId="0" xfId="0" applyBorder="1" applyProtection="1"/>
    <xf numFmtId="0" fontId="0" fillId="3"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2" xfId="0" applyBorder="1" applyAlignment="1" applyProtection="1">
      <alignment horizontal="center" vertical="center"/>
    </xf>
    <xf numFmtId="0" fontId="10" fillId="0" borderId="8"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10" fillId="0" borderId="8" xfId="0" applyFont="1" applyBorder="1" applyAlignment="1" applyProtection="1">
      <alignment horizontal="center" vertical="center"/>
    </xf>
    <xf numFmtId="0" fontId="0" fillId="0" borderId="0" xfId="0" applyBorder="1" applyAlignment="1" applyProtection="1">
      <alignment vertical="center"/>
    </xf>
    <xf numFmtId="0" fontId="0" fillId="7" borderId="2" xfId="0" applyFill="1" applyBorder="1" applyAlignment="1" applyProtection="1">
      <alignment horizontal="center" vertical="center"/>
    </xf>
    <xf numFmtId="0" fontId="0" fillId="7" borderId="0" xfId="0" applyFill="1" applyBorder="1" applyAlignment="1" applyProtection="1">
      <alignment horizontal="center" vertical="center"/>
    </xf>
    <xf numFmtId="0" fontId="10" fillId="0" borderId="9" xfId="0" applyFont="1" applyBorder="1" applyAlignment="1" applyProtection="1">
      <alignment horizontal="center" vertical="center"/>
    </xf>
    <xf numFmtId="0" fontId="0" fillId="0" borderId="10" xfId="0" applyBorder="1" applyAlignment="1" applyProtection="1">
      <alignment vertical="center"/>
    </xf>
    <xf numFmtId="0" fontId="0" fillId="6" borderId="10"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11" xfId="0" applyFill="1" applyBorder="1" applyAlignment="1" applyProtection="1">
      <alignment horizontal="center" vertical="center"/>
    </xf>
    <xf numFmtId="0" fontId="0" fillId="4" borderId="12" xfId="0" applyFill="1" applyBorder="1" applyAlignment="1" applyProtection="1">
      <alignment horizontal="center" vertical="center" wrapText="1"/>
    </xf>
    <xf numFmtId="0" fontId="0" fillId="0" borderId="13" xfId="0" applyBorder="1" applyAlignment="1" applyProtection="1">
      <alignment wrapText="1"/>
    </xf>
    <xf numFmtId="0" fontId="10" fillId="0" borderId="14" xfId="0" applyFont="1" applyFill="1" applyBorder="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wrapText="1"/>
    </xf>
    <xf numFmtId="0" fontId="0" fillId="5" borderId="15" xfId="0" applyFill="1" applyBorder="1" applyAlignment="1" applyProtection="1">
      <alignment horizontal="center" vertical="center" wrapText="1"/>
    </xf>
    <xf numFmtId="0" fontId="0" fillId="0" borderId="16" xfId="0" applyBorder="1" applyAlignment="1" applyProtection="1">
      <alignment wrapText="1"/>
    </xf>
    <xf numFmtId="0" fontId="10" fillId="0" borderId="17" xfId="0" applyFont="1" applyBorder="1" applyAlignment="1" applyProtection="1">
      <alignment horizontal="left" vertical="center" wrapText="1"/>
    </xf>
    <xf numFmtId="0" fontId="0" fillId="6" borderId="15" xfId="0" applyFill="1" applyBorder="1" applyAlignment="1" applyProtection="1">
      <alignment horizontal="center" vertical="center" wrapText="1"/>
    </xf>
    <xf numFmtId="0" fontId="0" fillId="7" borderId="4" xfId="0" applyFill="1" applyBorder="1" applyAlignment="1" applyProtection="1">
      <alignment horizontal="center" vertical="center" wrapText="1"/>
    </xf>
    <xf numFmtId="0" fontId="0" fillId="0" borderId="5" xfId="0" applyBorder="1" applyAlignment="1" applyProtection="1">
      <alignment wrapText="1"/>
    </xf>
    <xf numFmtId="0" fontId="10" fillId="0" borderId="18" xfId="0" applyFont="1" applyBorder="1" applyAlignment="1" applyProtection="1">
      <alignment horizontal="left" vertical="center" wrapText="1"/>
    </xf>
    <xf numFmtId="0" fontId="4" fillId="0" borderId="0" xfId="0" applyFont="1" applyProtection="1">
      <protection locked="0"/>
    </xf>
    <xf numFmtId="0" fontId="4" fillId="0" borderId="0" xfId="0" applyFont="1" applyAlignment="1" applyProtection="1">
      <alignment wrapText="1"/>
      <protection locked="0"/>
    </xf>
    <xf numFmtId="0" fontId="3" fillId="0" borderId="0" xfId="0" applyFont="1" applyProtection="1">
      <protection locked="0"/>
    </xf>
    <xf numFmtId="0" fontId="4" fillId="0" borderId="0" xfId="0" applyFont="1" applyAlignment="1" applyProtection="1">
      <alignment textRotation="90"/>
      <protection locked="0"/>
    </xf>
    <xf numFmtId="0" fontId="3" fillId="0" borderId="0" xfId="0" applyFont="1" applyAlignment="1" applyProtection="1">
      <alignment horizontal="center" vertical="center"/>
      <protection locked="0"/>
    </xf>
    <xf numFmtId="49" fontId="4" fillId="0" borderId="0" xfId="0" applyNumberFormat="1" applyFont="1" applyProtection="1">
      <protection locked="0"/>
    </xf>
    <xf numFmtId="0" fontId="4" fillId="0" borderId="0" xfId="0" applyFont="1" applyAlignment="1" applyProtection="1">
      <alignment horizontal="center"/>
      <protection locked="0"/>
    </xf>
    <xf numFmtId="0" fontId="8" fillId="0" borderId="16" xfId="0" applyFont="1" applyBorder="1" applyAlignment="1" applyProtection="1">
      <alignment horizontal="center"/>
      <protection locked="0"/>
    </xf>
    <xf numFmtId="0" fontId="13" fillId="0" borderId="16" xfId="0" applyNumberFormat="1" applyFont="1" applyFill="1" applyBorder="1" applyAlignment="1" applyProtection="1">
      <alignment vertical="center" wrapText="1"/>
    </xf>
    <xf numFmtId="0" fontId="0" fillId="2" borderId="0" xfId="0" applyFill="1"/>
    <xf numFmtId="0" fontId="17" fillId="2" borderId="0" xfId="0" applyFont="1" applyFill="1" applyAlignment="1"/>
    <xf numFmtId="0" fontId="1" fillId="2" borderId="0" xfId="0" applyFont="1" applyFill="1" applyAlignment="1">
      <alignment horizontal="left"/>
    </xf>
    <xf numFmtId="0" fontId="15" fillId="2" borderId="0" xfId="0" applyFont="1" applyFill="1"/>
    <xf numFmtId="0" fontId="19" fillId="2" borderId="0" xfId="0" applyFont="1" applyFill="1"/>
    <xf numFmtId="0" fontId="21" fillId="2" borderId="0" xfId="0" applyFont="1" applyFill="1"/>
    <xf numFmtId="0" fontId="19" fillId="2" borderId="0" xfId="0" applyFont="1" applyFill="1" applyAlignment="1">
      <alignment horizontal="left" vertical="center" wrapText="1"/>
    </xf>
    <xf numFmtId="0" fontId="24" fillId="2" borderId="0" xfId="0" applyFont="1" applyFill="1" applyAlignment="1">
      <alignment horizontal="center"/>
    </xf>
    <xf numFmtId="0" fontId="26" fillId="2" borderId="0" xfId="0" applyFont="1" applyFill="1"/>
    <xf numFmtId="0" fontId="27" fillId="2" borderId="0" xfId="0" applyFont="1" applyFill="1" applyAlignment="1">
      <alignment horizontal="center" vertical="center" wrapText="1"/>
    </xf>
    <xf numFmtId="0" fontId="28" fillId="2" borderId="19" xfId="0" applyFont="1" applyFill="1" applyBorder="1" applyAlignment="1">
      <alignment horizontal="center"/>
    </xf>
    <xf numFmtId="0" fontId="28" fillId="2" borderId="20" xfId="0" applyFont="1" applyFill="1" applyBorder="1" applyAlignment="1">
      <alignment horizontal="center"/>
    </xf>
    <xf numFmtId="0" fontId="28" fillId="2" borderId="21" xfId="0" applyFont="1" applyFill="1" applyBorder="1" applyAlignment="1">
      <alignment horizontal="center"/>
    </xf>
    <xf numFmtId="0" fontId="28" fillId="2" borderId="22" xfId="0" applyFont="1" applyFill="1" applyBorder="1" applyAlignment="1">
      <alignment horizontal="center"/>
    </xf>
    <xf numFmtId="0" fontId="28" fillId="2" borderId="0" xfId="0" applyFont="1" applyFill="1" applyBorder="1" applyAlignment="1">
      <alignment horizontal="center"/>
    </xf>
    <xf numFmtId="0" fontId="24" fillId="2" borderId="0" xfId="0" applyFont="1" applyFill="1" applyBorder="1" applyAlignment="1">
      <alignment horizontal="left" vertical="center" wrapText="1"/>
    </xf>
    <xf numFmtId="0" fontId="29" fillId="2" borderId="0" xfId="0" applyFont="1" applyFill="1"/>
    <xf numFmtId="0" fontId="11" fillId="2" borderId="8" xfId="0" applyFont="1" applyFill="1" applyBorder="1" applyAlignment="1">
      <alignment vertical="center" wrapText="1"/>
    </xf>
    <xf numFmtId="0" fontId="11" fillId="2" borderId="9" xfId="0" applyFont="1" applyFill="1" applyBorder="1" applyAlignment="1">
      <alignment vertical="center" wrapText="1"/>
    </xf>
    <xf numFmtId="0" fontId="18" fillId="2" borderId="0" xfId="0" applyFont="1" applyFill="1" applyBorder="1" applyAlignment="1">
      <alignment vertical="center" wrapText="1"/>
    </xf>
    <xf numFmtId="0" fontId="20" fillId="2" borderId="10" xfId="0" applyFont="1" applyFill="1" applyBorder="1" applyAlignment="1"/>
    <xf numFmtId="0" fontId="18" fillId="2" borderId="0" xfId="0" applyFont="1" applyFill="1" applyAlignment="1">
      <alignment vertical="center" wrapText="1"/>
    </xf>
    <xf numFmtId="0" fontId="25" fillId="2" borderId="23" xfId="0" applyFont="1" applyFill="1" applyBorder="1" applyAlignment="1">
      <alignment horizontal="center"/>
    </xf>
    <xf numFmtId="0" fontId="25" fillId="2" borderId="24" xfId="0" applyFont="1" applyFill="1" applyBorder="1" applyAlignment="1">
      <alignment horizontal="center"/>
    </xf>
    <xf numFmtId="0" fontId="11" fillId="2" borderId="20" xfId="0" applyFont="1" applyFill="1" applyBorder="1" applyAlignment="1">
      <alignment vertical="center" wrapText="1"/>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6" fillId="2" borderId="21" xfId="0" applyFont="1" applyFill="1" applyBorder="1" applyAlignment="1">
      <alignment vertical="center"/>
    </xf>
    <xf numFmtId="0" fontId="26" fillId="2" borderId="7" xfId="0" applyFont="1" applyFill="1" applyBorder="1" applyAlignment="1">
      <alignment horizontal="left"/>
    </xf>
    <xf numFmtId="0" fontId="26" fillId="2" borderId="9" xfId="0" applyFont="1" applyFill="1" applyBorder="1" applyAlignment="1">
      <alignment horizontal="left"/>
    </xf>
    <xf numFmtId="0" fontId="22" fillId="2" borderId="25" xfId="0" applyFont="1" applyFill="1" applyBorder="1" applyAlignment="1">
      <alignment horizontal="center" vertical="center"/>
    </xf>
    <xf numFmtId="0" fontId="23" fillId="2" borderId="26" xfId="0" applyFont="1" applyFill="1" applyBorder="1" applyAlignment="1">
      <alignment horizontal="center" vertical="center"/>
    </xf>
    <xf numFmtId="0" fontId="7" fillId="0" borderId="16" xfId="0" applyFont="1" applyFill="1" applyBorder="1" applyAlignment="1" applyProtection="1">
      <alignment horizontal="center" vertical="center"/>
    </xf>
    <xf numFmtId="0" fontId="7" fillId="0" borderId="16" xfId="0" applyFont="1" applyFill="1" applyBorder="1" applyAlignment="1" applyProtection="1">
      <alignment horizontal="left" vertical="center" wrapText="1"/>
    </xf>
    <xf numFmtId="0" fontId="0" fillId="0" borderId="16" xfId="0" applyBorder="1" applyAlignment="1" applyProtection="1">
      <alignment horizontal="center" vertical="center"/>
    </xf>
    <xf numFmtId="0" fontId="7" fillId="0" borderId="16" xfId="0" applyFont="1" applyFill="1" applyBorder="1" applyAlignment="1" applyProtection="1">
      <alignment vertical="center" wrapText="1"/>
    </xf>
    <xf numFmtId="0" fontId="26" fillId="2" borderId="0" xfId="0" applyFont="1" applyFill="1" applyBorder="1" applyAlignment="1">
      <alignment vertical="center"/>
    </xf>
    <xf numFmtId="0" fontId="25" fillId="2" borderId="0" xfId="0" applyFont="1" applyFill="1" applyBorder="1" applyAlignment="1">
      <alignment horizontal="center" vertical="center"/>
    </xf>
    <xf numFmtId="0" fontId="34" fillId="2" borderId="0" xfId="0" applyFont="1" applyFill="1" applyBorder="1" applyAlignment="1">
      <alignment vertical="center" wrapText="1"/>
    </xf>
    <xf numFmtId="0" fontId="26" fillId="2" borderId="0" xfId="0" applyFont="1" applyFill="1" applyBorder="1" applyAlignment="1">
      <alignment horizontal="left"/>
    </xf>
    <xf numFmtId="0" fontId="25" fillId="2" borderId="0" xfId="0" applyFont="1" applyFill="1" applyBorder="1" applyAlignment="1">
      <alignment horizontal="center"/>
    </xf>
    <xf numFmtId="0" fontId="11" fillId="2" borderId="0" xfId="0" applyFont="1" applyFill="1" applyBorder="1" applyAlignment="1">
      <alignment vertical="center" wrapText="1"/>
    </xf>
    <xf numFmtId="0" fontId="35" fillId="2" borderId="8" xfId="0" applyFont="1" applyFill="1" applyBorder="1" applyAlignment="1">
      <alignment horizontal="left" vertical="center" wrapText="1"/>
    </xf>
    <xf numFmtId="0" fontId="37" fillId="0" borderId="16" xfId="0" applyNumberFormat="1" applyFont="1" applyFill="1" applyBorder="1" applyAlignment="1" applyProtection="1">
      <alignment vertical="center" wrapText="1"/>
      <protection locked="0"/>
    </xf>
    <xf numFmtId="0" fontId="35" fillId="2" borderId="0" xfId="0" applyFont="1" applyFill="1" applyAlignment="1">
      <alignment vertical="center" wrapText="1"/>
    </xf>
    <xf numFmtId="0" fontId="37" fillId="2" borderId="20" xfId="0" applyFont="1" applyFill="1" applyBorder="1" applyAlignment="1">
      <alignment vertical="center" wrapText="1"/>
    </xf>
    <xf numFmtId="0" fontId="36" fillId="2" borderId="20" xfId="0" applyFont="1" applyFill="1" applyBorder="1" applyAlignment="1">
      <alignment horizontal="center" vertical="center" wrapText="1"/>
    </xf>
    <xf numFmtId="0" fontId="35" fillId="2" borderId="8" xfId="0" applyFont="1" applyFill="1" applyBorder="1" applyAlignment="1">
      <alignment vertical="center" wrapText="1"/>
    </xf>
    <xf numFmtId="0" fontId="35" fillId="2" borderId="23" xfId="0" applyFont="1" applyFill="1" applyBorder="1" applyAlignment="1">
      <alignment vertical="center" wrapText="1"/>
    </xf>
    <xf numFmtId="0" fontId="35" fillId="2" borderId="7" xfId="0" applyFont="1" applyFill="1" applyBorder="1" applyAlignment="1">
      <alignment horizontal="left" vertical="center" wrapText="1"/>
    </xf>
    <xf numFmtId="0" fontId="36" fillId="2" borderId="27" xfId="0" applyFont="1" applyFill="1" applyBorder="1" applyAlignment="1">
      <alignment horizontal="center" vertical="center" wrapText="1"/>
    </xf>
    <xf numFmtId="0" fontId="37" fillId="2" borderId="7" xfId="0" applyFont="1" applyFill="1" applyBorder="1" applyAlignment="1">
      <alignment vertical="center" wrapText="1"/>
    </xf>
    <xf numFmtId="0" fontId="37" fillId="2" borderId="8" xfId="0" applyFont="1" applyFill="1" applyBorder="1" applyAlignment="1">
      <alignment vertical="center" wrapText="1"/>
    </xf>
    <xf numFmtId="0" fontId="35" fillId="2" borderId="28" xfId="0" applyFont="1" applyFill="1" applyBorder="1" applyAlignment="1">
      <alignment horizontal="left" vertical="center" wrapText="1"/>
    </xf>
    <xf numFmtId="0" fontId="36" fillId="2" borderId="23" xfId="0" applyFont="1" applyFill="1" applyBorder="1" applyAlignment="1">
      <alignment horizontal="center" vertical="center" wrapText="1"/>
    </xf>
    <xf numFmtId="0" fontId="35" fillId="2" borderId="26" xfId="0" applyFont="1" applyFill="1" applyBorder="1" applyAlignment="1">
      <alignment vertical="center" wrapText="1"/>
    </xf>
    <xf numFmtId="0" fontId="1" fillId="6" borderId="29" xfId="0" applyFont="1" applyFill="1" applyBorder="1" applyAlignment="1" applyProtection="1">
      <alignment vertical="center" wrapText="1"/>
      <protection locked="0"/>
    </xf>
    <xf numFmtId="0" fontId="1" fillId="8" borderId="29" xfId="0" applyFont="1" applyFill="1" applyBorder="1" applyAlignment="1" applyProtection="1">
      <alignment horizontal="center" vertical="center" wrapText="1"/>
      <protection locked="0"/>
    </xf>
    <xf numFmtId="0" fontId="7" fillId="0" borderId="29" xfId="0" applyFont="1" applyBorder="1" applyAlignment="1" applyProtection="1">
      <alignment vertical="center" wrapText="1"/>
      <protection locked="0"/>
    </xf>
    <xf numFmtId="0" fontId="1" fillId="9" borderId="29" xfId="0"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vertical="center" wrapText="1"/>
    </xf>
    <xf numFmtId="0" fontId="35" fillId="2" borderId="7" xfId="0" applyFont="1" applyFill="1" applyBorder="1" applyAlignment="1">
      <alignment vertical="center" wrapText="1"/>
    </xf>
    <xf numFmtId="0" fontId="35" fillId="2" borderId="27" xfId="0" applyFont="1" applyFill="1" applyBorder="1" applyAlignment="1">
      <alignment vertical="center" wrapText="1"/>
    </xf>
    <xf numFmtId="0" fontId="22" fillId="2" borderId="30" xfId="0" applyFont="1" applyFill="1" applyBorder="1" applyAlignment="1">
      <alignment horizontal="center"/>
    </xf>
    <xf numFmtId="0" fontId="23" fillId="2" borderId="32" xfId="0" applyFont="1" applyFill="1" applyBorder="1" applyAlignment="1">
      <alignment horizontal="center"/>
    </xf>
    <xf numFmtId="0" fontId="15" fillId="2" borderId="20" xfId="0" applyFont="1" applyFill="1" applyBorder="1"/>
    <xf numFmtId="0" fontId="23" fillId="2" borderId="32" xfId="0" applyFont="1" applyFill="1" applyBorder="1" applyAlignment="1"/>
    <xf numFmtId="0" fontId="37" fillId="2" borderId="9" xfId="0" applyFont="1" applyFill="1" applyBorder="1" applyAlignment="1">
      <alignment vertical="center" wrapText="1"/>
    </xf>
    <xf numFmtId="0" fontId="1" fillId="10" borderId="33" xfId="0" applyFont="1" applyFill="1" applyBorder="1" applyAlignment="1" applyProtection="1">
      <alignment horizontal="center" vertical="center" wrapText="1"/>
      <protection locked="0"/>
    </xf>
    <xf numFmtId="0" fontId="0" fillId="0" borderId="0" xfId="0" applyAlignment="1">
      <alignment wrapText="1"/>
    </xf>
    <xf numFmtId="0" fontId="10" fillId="0" borderId="16" xfId="0" applyFont="1" applyBorder="1" applyAlignment="1">
      <alignment horizontal="center"/>
    </xf>
    <xf numFmtId="14" fontId="10" fillId="0" borderId="16" xfId="0" applyNumberFormat="1" applyFont="1" applyBorder="1" applyAlignment="1">
      <alignment horizontal="center"/>
    </xf>
    <xf numFmtId="0" fontId="10" fillId="0" borderId="16" xfId="0" applyFont="1" applyBorder="1" applyAlignment="1">
      <alignment horizontal="center" wrapText="1"/>
    </xf>
    <xf numFmtId="0" fontId="0" fillId="0" borderId="16" xfId="0" applyBorder="1" applyAlignment="1">
      <alignment horizontal="justify" vertical="center" wrapText="1"/>
    </xf>
    <xf numFmtId="0" fontId="8" fillId="0" borderId="16" xfId="0" applyFont="1" applyBorder="1" applyAlignment="1">
      <alignment horizontal="justify" vertical="center" wrapText="1"/>
    </xf>
    <xf numFmtId="14" fontId="0" fillId="0" borderId="16" xfId="0" applyNumberFormat="1" applyBorder="1" applyAlignment="1">
      <alignment horizontal="justify" vertical="center" wrapText="1"/>
    </xf>
    <xf numFmtId="0" fontId="7" fillId="0" borderId="16" xfId="0" applyFont="1" applyFill="1" applyBorder="1" applyAlignment="1" applyProtection="1">
      <alignment horizontal="center" vertical="center" wrapText="1"/>
    </xf>
    <xf numFmtId="0" fontId="0" fillId="0" borderId="16" xfId="0" applyBorder="1" applyAlignment="1">
      <alignment horizontal="left" vertical="center" wrapText="1"/>
    </xf>
    <xf numFmtId="0" fontId="7" fillId="0" borderId="16" xfId="0" applyFont="1" applyFill="1" applyBorder="1" applyAlignment="1" applyProtection="1">
      <alignment horizontal="justify" vertical="center" wrapText="1"/>
    </xf>
    <xf numFmtId="0" fontId="41" fillId="0" borderId="0" xfId="0" applyFont="1" applyBorder="1" applyAlignment="1">
      <alignment vertical="center" wrapText="1"/>
    </xf>
    <xf numFmtId="0" fontId="42" fillId="0" borderId="0" xfId="0" applyFont="1" applyBorder="1" applyAlignment="1">
      <alignment vertical="center" wrapText="1"/>
    </xf>
    <xf numFmtId="0" fontId="38" fillId="0" borderId="0" xfId="0" applyFont="1" applyBorder="1" applyAlignment="1">
      <alignment vertical="center" wrapText="1"/>
    </xf>
    <xf numFmtId="0" fontId="43" fillId="0" borderId="0" xfId="0" applyFont="1" applyBorder="1" applyAlignment="1">
      <alignment vertical="center" wrapText="1"/>
    </xf>
    <xf numFmtId="0" fontId="38" fillId="11" borderId="0" xfId="0" applyFont="1" applyFill="1" applyBorder="1" applyAlignment="1">
      <alignment vertical="center" wrapText="1"/>
    </xf>
    <xf numFmtId="0" fontId="43" fillId="11" borderId="0" xfId="0" applyFont="1" applyFill="1" applyBorder="1" applyAlignment="1">
      <alignment vertical="center" wrapText="1"/>
    </xf>
    <xf numFmtId="0" fontId="43" fillId="0" borderId="34" xfId="0" applyFont="1" applyBorder="1" applyAlignment="1">
      <alignment vertical="center" wrapText="1"/>
    </xf>
    <xf numFmtId="0" fontId="43" fillId="0" borderId="35" xfId="0" applyFont="1" applyBorder="1" applyAlignment="1">
      <alignment horizontal="left" vertical="center" wrapText="1"/>
    </xf>
    <xf numFmtId="0" fontId="43" fillId="11" borderId="6" xfId="0" applyFont="1" applyFill="1" applyBorder="1" applyAlignment="1">
      <alignment vertical="center" wrapText="1"/>
    </xf>
    <xf numFmtId="0" fontId="38" fillId="0" borderId="36" xfId="0" applyFont="1" applyBorder="1" applyAlignment="1">
      <alignment vertical="center" wrapText="1"/>
    </xf>
    <xf numFmtId="0" fontId="38" fillId="0" borderId="37" xfId="0" applyFont="1" applyBorder="1" applyAlignment="1">
      <alignment vertical="center" wrapText="1"/>
    </xf>
    <xf numFmtId="0" fontId="38" fillId="11" borderId="38" xfId="0" applyFont="1" applyFill="1" applyBorder="1" applyAlignment="1">
      <alignment vertical="center" wrapText="1"/>
    </xf>
    <xf numFmtId="0" fontId="1" fillId="10" borderId="39" xfId="0" applyFont="1" applyFill="1" applyBorder="1" applyAlignment="1" applyProtection="1">
      <alignment horizontal="center" vertical="center" wrapText="1"/>
      <protection locked="0"/>
    </xf>
    <xf numFmtId="0" fontId="7" fillId="0" borderId="0" xfId="0" applyFont="1" applyProtection="1">
      <protection locked="0"/>
    </xf>
    <xf numFmtId="0" fontId="7" fillId="0" borderId="16" xfId="0" applyFont="1" applyBorder="1" applyAlignment="1" applyProtection="1">
      <alignment horizontal="center"/>
      <protection locked="0"/>
    </xf>
    <xf numFmtId="0" fontId="40" fillId="0" borderId="16" xfId="0" applyNumberFormat="1" applyFont="1" applyFill="1" applyBorder="1" applyAlignment="1" applyProtection="1">
      <alignment vertical="center" wrapText="1"/>
    </xf>
    <xf numFmtId="0" fontId="1" fillId="0" borderId="16" xfId="0" applyNumberFormat="1" applyFont="1" applyFill="1" applyBorder="1" applyAlignment="1" applyProtection="1">
      <alignment vertical="center" wrapText="1"/>
    </xf>
    <xf numFmtId="0" fontId="7" fillId="0" borderId="0" xfId="0" applyFont="1" applyAlignment="1" applyProtection="1">
      <alignment wrapText="1"/>
      <protection locked="0"/>
    </xf>
    <xf numFmtId="0" fontId="7" fillId="0" borderId="0" xfId="0" applyFont="1" applyAlignment="1" applyProtection="1">
      <alignment horizont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7" fillId="0" borderId="0" xfId="0" applyNumberFormat="1" applyFont="1" applyFill="1" applyBorder="1" applyAlignment="1" applyProtection="1">
      <alignment vertical="center" wrapText="1"/>
    </xf>
    <xf numFmtId="0" fontId="37" fillId="2" borderId="16" xfId="0" applyFont="1" applyFill="1" applyBorder="1" applyAlignment="1">
      <alignment vertical="center" wrapText="1"/>
    </xf>
    <xf numFmtId="0" fontId="36" fillId="2" borderId="16" xfId="0" applyFont="1" applyFill="1" applyBorder="1" applyAlignment="1">
      <alignment horizontal="center" vertical="center"/>
    </xf>
    <xf numFmtId="0" fontId="18" fillId="0" borderId="16" xfId="0" applyFont="1" applyBorder="1" applyAlignment="1">
      <alignment vertical="center" wrapText="1"/>
    </xf>
    <xf numFmtId="0" fontId="8" fillId="0" borderId="16"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center" vertical="center" wrapText="1"/>
      <protection locked="0"/>
    </xf>
    <xf numFmtId="0" fontId="18" fillId="0" borderId="16" xfId="0" applyFont="1" applyBorder="1" applyAlignment="1">
      <alignment horizontal="left" vertical="center" wrapText="1"/>
    </xf>
    <xf numFmtId="0" fontId="8" fillId="11" borderId="16" xfId="0" applyFont="1" applyFill="1" applyBorder="1" applyAlignment="1" applyProtection="1">
      <alignment horizontal="left" vertical="center" wrapText="1"/>
      <protection locked="0"/>
    </xf>
    <xf numFmtId="0" fontId="18" fillId="11" borderId="16" xfId="0" applyFont="1" applyFill="1" applyBorder="1" applyAlignment="1">
      <alignment vertical="center" wrapText="1"/>
    </xf>
    <xf numFmtId="0" fontId="10" fillId="11" borderId="16"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center" vertical="center" wrapText="1"/>
      <protection locked="0"/>
    </xf>
    <xf numFmtId="0" fontId="7" fillId="0" borderId="16" xfId="0" applyFont="1" applyBorder="1" applyAlignment="1" applyProtection="1">
      <alignment textRotation="90"/>
      <protection locked="0"/>
    </xf>
    <xf numFmtId="0" fontId="3" fillId="0" borderId="16" xfId="0" applyNumberFormat="1" applyFont="1" applyFill="1" applyBorder="1" applyAlignment="1" applyProtection="1">
      <alignment vertical="center" wrapText="1"/>
      <protection locked="0"/>
    </xf>
    <xf numFmtId="0" fontId="3" fillId="0" borderId="16" xfId="0" applyNumberFormat="1" applyFont="1" applyFill="1" applyBorder="1" applyAlignment="1" applyProtection="1">
      <alignment horizontal="center" vertical="center" wrapText="1"/>
      <protection locked="0"/>
    </xf>
    <xf numFmtId="0" fontId="3" fillId="11" borderId="16" xfId="0" applyNumberFormat="1" applyFont="1" applyFill="1" applyBorder="1" applyAlignment="1" applyProtection="1">
      <alignment horizontal="center" vertical="center" wrapText="1"/>
      <protection locked="0"/>
    </xf>
    <xf numFmtId="0" fontId="8" fillId="11" borderId="16" xfId="0" applyFont="1" applyFill="1" applyBorder="1" applyAlignment="1" applyProtection="1">
      <alignment horizontal="center" vertical="center" wrapText="1"/>
      <protection locked="0"/>
    </xf>
    <xf numFmtId="0" fontId="18" fillId="2" borderId="16" xfId="0" applyFont="1" applyFill="1" applyBorder="1" applyAlignment="1">
      <alignment horizontal="left" vertical="center" wrapText="1"/>
    </xf>
    <xf numFmtId="0" fontId="18" fillId="0" borderId="5" xfId="0" applyFont="1" applyBorder="1" applyAlignment="1">
      <alignment vertical="center" wrapText="1"/>
    </xf>
    <xf numFmtId="0" fontId="8" fillId="0" borderId="10" xfId="0" applyFont="1" applyFill="1" applyBorder="1" applyAlignment="1" applyProtection="1">
      <alignment horizontal="left" vertical="center" wrapText="1"/>
      <protection locked="0"/>
    </xf>
    <xf numFmtId="0" fontId="18" fillId="11" borderId="5" xfId="0" applyFont="1" applyFill="1" applyBorder="1" applyAlignment="1">
      <alignment vertical="center" wrapText="1"/>
    </xf>
    <xf numFmtId="0" fontId="7" fillId="0" borderId="5" xfId="0" applyFont="1" applyFill="1" applyBorder="1" applyAlignment="1" applyProtection="1">
      <alignment horizontal="center" vertical="center" wrapText="1"/>
      <protection locked="0"/>
    </xf>
    <xf numFmtId="0" fontId="3" fillId="0" borderId="5" xfId="0" applyNumberFormat="1" applyFont="1" applyFill="1" applyBorder="1" applyAlignment="1" applyProtection="1">
      <alignment horizontal="center" vertical="center" wrapText="1"/>
      <protection locked="0"/>
    </xf>
    <xf numFmtId="0" fontId="7" fillId="0" borderId="5" xfId="0" applyFont="1" applyFill="1" applyBorder="1" applyAlignment="1" applyProtection="1">
      <alignment horizontal="justify" vertical="center" wrapText="1"/>
    </xf>
    <xf numFmtId="0" fontId="1" fillId="0" borderId="5" xfId="0" applyNumberFormat="1" applyFont="1" applyFill="1" applyBorder="1" applyAlignment="1" applyProtection="1">
      <alignment vertical="center" wrapText="1"/>
    </xf>
    <xf numFmtId="0" fontId="45" fillId="2" borderId="41" xfId="0" applyFont="1" applyFill="1" applyBorder="1" applyAlignment="1">
      <alignment horizontal="justify" vertical="center" wrapText="1"/>
    </xf>
    <xf numFmtId="0" fontId="18" fillId="2" borderId="16" xfId="0" applyFont="1" applyFill="1" applyBorder="1" applyAlignment="1">
      <alignment horizontal="justify" vertical="center" wrapText="1"/>
    </xf>
    <xf numFmtId="0" fontId="18" fillId="11" borderId="16" xfId="0" applyFont="1" applyFill="1" applyBorder="1" applyAlignment="1">
      <alignment horizontal="justify" vertical="center" wrapText="1"/>
    </xf>
    <xf numFmtId="0" fontId="45" fillId="2" borderId="16" xfId="0" applyFont="1" applyFill="1" applyBorder="1" applyAlignment="1">
      <alignment horizontal="justify" vertical="center" wrapText="1"/>
    </xf>
    <xf numFmtId="0" fontId="45" fillId="2" borderId="5" xfId="0" applyFont="1" applyFill="1" applyBorder="1" applyAlignment="1">
      <alignment horizontal="justify" vertical="center" wrapText="1"/>
    </xf>
    <xf numFmtId="0" fontId="18" fillId="0" borderId="13" xfId="0" applyFont="1" applyBorder="1" applyAlignment="1" applyProtection="1">
      <alignment vertical="center" wrapText="1"/>
    </xf>
    <xf numFmtId="0" fontId="18" fillId="0" borderId="16" xfId="0" applyFont="1" applyBorder="1" applyAlignment="1" applyProtection="1">
      <alignment vertical="center" wrapText="1"/>
    </xf>
    <xf numFmtId="0" fontId="18" fillId="0" borderId="5" xfId="0" applyFont="1" applyBorder="1" applyAlignment="1" applyProtection="1">
      <alignment vertical="center" wrapText="1"/>
    </xf>
    <xf numFmtId="14" fontId="8" fillId="0" borderId="16" xfId="0" applyNumberFormat="1" applyFont="1" applyBorder="1" applyAlignment="1">
      <alignment horizontal="center" vertical="center" wrapText="1"/>
    </xf>
    <xf numFmtId="14" fontId="18" fillId="11" borderId="16" xfId="0" applyNumberFormat="1" applyFont="1" applyFill="1" applyBorder="1" applyAlignment="1">
      <alignment horizontal="center" vertical="center" wrapText="1"/>
    </xf>
    <xf numFmtId="0" fontId="45" fillId="2" borderId="13" xfId="0" applyFont="1" applyFill="1" applyBorder="1" applyAlignment="1">
      <alignment vertical="center" wrapText="1"/>
    </xf>
    <xf numFmtId="0" fontId="4" fillId="0" borderId="13" xfId="0" applyFont="1" applyBorder="1" applyAlignment="1" applyProtection="1">
      <alignment horizontal="center" vertical="center" wrapText="1"/>
      <protection locked="0"/>
    </xf>
    <xf numFmtId="14" fontId="4" fillId="0" borderId="13" xfId="0" applyNumberFormat="1" applyFont="1" applyBorder="1" applyAlignment="1" applyProtection="1">
      <alignment horizontal="center" vertical="center" wrapText="1"/>
      <protection locked="0"/>
    </xf>
    <xf numFmtId="0" fontId="45" fillId="2" borderId="16" xfId="0" applyFont="1" applyFill="1" applyBorder="1" applyAlignment="1">
      <alignment vertical="center" wrapText="1"/>
    </xf>
    <xf numFmtId="0" fontId="4" fillId="0" borderId="16" xfId="0" applyFont="1" applyBorder="1" applyAlignment="1" applyProtection="1">
      <alignment horizontal="center" vertical="center" wrapText="1"/>
      <protection locked="0"/>
    </xf>
    <xf numFmtId="14" fontId="4" fillId="0" borderId="16" xfId="0" applyNumberFormat="1" applyFont="1" applyBorder="1" applyAlignment="1" applyProtection="1">
      <alignment horizontal="center" vertical="center" wrapText="1"/>
      <protection locked="0"/>
    </xf>
    <xf numFmtId="0" fontId="24" fillId="2" borderId="7" xfId="0" applyFont="1" applyFill="1" applyBorder="1" applyAlignment="1">
      <alignment vertical="center" wrapText="1"/>
    </xf>
    <xf numFmtId="0" fontId="24" fillId="2" borderId="8" xfId="0" applyFont="1" applyFill="1" applyBorder="1" applyAlignment="1">
      <alignment horizontal="left" vertical="center" wrapText="1"/>
    </xf>
    <xf numFmtId="0" fontId="16" fillId="2" borderId="0" xfId="0" applyFont="1" applyFill="1" applyAlignment="1">
      <alignment horizontal="left"/>
    </xf>
    <xf numFmtId="0" fontId="1" fillId="2" borderId="0" xfId="0" applyFont="1" applyFill="1" applyAlignment="1">
      <alignment horizontal="left"/>
    </xf>
    <xf numFmtId="0" fontId="18" fillId="2" borderId="0" xfId="0" applyFont="1" applyFill="1" applyAlignment="1">
      <alignment horizontal="left" vertical="center" wrapText="1"/>
    </xf>
    <xf numFmtId="0" fontId="27" fillId="2" borderId="0" xfId="0" applyFont="1" applyFill="1" applyBorder="1" applyAlignment="1">
      <alignment horizontal="center" vertical="center" wrapText="1"/>
    </xf>
    <xf numFmtId="0" fontId="18" fillId="2" borderId="0" xfId="0" applyFont="1" applyFill="1" applyBorder="1" applyAlignment="1">
      <alignment horizontal="left" vertical="center" wrapText="1"/>
    </xf>
    <xf numFmtId="0" fontId="24" fillId="2" borderId="33"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15"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35" xfId="0" applyFont="1" applyFill="1" applyBorder="1" applyAlignment="1">
      <alignment horizontal="left" vertical="center" wrapText="1"/>
    </xf>
    <xf numFmtId="0" fontId="24" fillId="2" borderId="42" xfId="0" applyFont="1" applyFill="1" applyBorder="1" applyAlignment="1">
      <alignment horizontal="left" vertical="center" wrapText="1"/>
    </xf>
    <xf numFmtId="0" fontId="24" fillId="2" borderId="29"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15" fillId="2" borderId="44" xfId="0" applyFont="1" applyFill="1" applyBorder="1" applyAlignment="1">
      <alignment horizontal="left"/>
    </xf>
    <xf numFmtId="0" fontId="15" fillId="2" borderId="45" xfId="0" applyFont="1" applyFill="1" applyBorder="1" applyAlignment="1">
      <alignment horizontal="left"/>
    </xf>
    <xf numFmtId="0" fontId="15" fillId="2" borderId="46" xfId="0" applyFont="1" applyFill="1" applyBorder="1" applyAlignment="1">
      <alignment horizontal="left"/>
    </xf>
    <xf numFmtId="0" fontId="30" fillId="2" borderId="0" xfId="0" applyFont="1" applyFill="1" applyAlignment="1">
      <alignment horizontal="center"/>
    </xf>
    <xf numFmtId="0" fontId="24" fillId="2" borderId="12" xfId="0" applyFont="1" applyFill="1" applyBorder="1" applyAlignment="1">
      <alignment horizontal="left" vertical="center" wrapText="1"/>
    </xf>
    <xf numFmtId="0" fontId="24" fillId="2" borderId="13"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0" fillId="0" borderId="21"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47" xfId="0" applyBorder="1" applyAlignment="1" applyProtection="1">
      <alignment horizontal="left" vertical="center" wrapText="1"/>
    </xf>
    <xf numFmtId="0" fontId="10" fillId="0" borderId="25" xfId="0" applyFont="1" applyBorder="1" applyAlignment="1" applyProtection="1">
      <alignment horizontal="center"/>
    </xf>
    <xf numFmtId="0" fontId="10" fillId="0" borderId="3" xfId="0" applyFont="1" applyBorder="1" applyAlignment="1" applyProtection="1">
      <alignment horizontal="center"/>
    </xf>
    <xf numFmtId="0" fontId="10" fillId="0" borderId="48" xfId="0" applyFont="1" applyBorder="1" applyAlignment="1" applyProtection="1">
      <alignment horizontal="center"/>
    </xf>
    <xf numFmtId="0" fontId="10" fillId="0" borderId="31"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49" xfId="0" applyFont="1" applyBorder="1" applyAlignment="1" applyProtection="1">
      <alignment horizontal="center" vertical="center"/>
    </xf>
    <xf numFmtId="0" fontId="0" fillId="0" borderId="50" xfId="0" applyBorder="1" applyAlignment="1" applyProtection="1">
      <alignment vertical="center"/>
    </xf>
    <xf numFmtId="0" fontId="0" fillId="0" borderId="51" xfId="0" applyBorder="1" applyAlignment="1" applyProtection="1">
      <alignment vertical="center"/>
    </xf>
    <xf numFmtId="0" fontId="9" fillId="0" borderId="19" xfId="0" applyFont="1" applyBorder="1" applyAlignment="1" applyProtection="1">
      <alignment horizontal="left" vertical="center" wrapText="1"/>
    </xf>
    <xf numFmtId="0" fontId="9" fillId="0" borderId="52" xfId="0" applyFont="1" applyBorder="1" applyAlignment="1" applyProtection="1">
      <alignment horizontal="left" vertical="center" wrapText="1"/>
    </xf>
    <xf numFmtId="0" fontId="9" fillId="0" borderId="53" xfId="0" applyFont="1" applyBorder="1" applyAlignment="1" applyProtection="1">
      <alignment horizontal="left" vertical="center" wrapText="1"/>
    </xf>
    <xf numFmtId="0" fontId="0" fillId="0" borderId="20" xfId="0" applyBorder="1" applyAlignment="1" applyProtection="1">
      <alignment horizontal="left" vertical="center" wrapText="1"/>
    </xf>
    <xf numFmtId="0" fontId="0" fillId="0" borderId="23" xfId="0" applyBorder="1" applyAlignment="1" applyProtection="1">
      <alignment horizontal="left" vertical="center" wrapText="1"/>
    </xf>
    <xf numFmtId="0" fontId="0" fillId="0" borderId="54" xfId="0" applyBorder="1" applyAlignment="1" applyProtection="1">
      <alignment horizontal="left" vertical="center" wrapText="1"/>
    </xf>
    <xf numFmtId="0" fontId="12" fillId="0" borderId="25" xfId="0" applyNumberFormat="1" applyFont="1" applyFill="1" applyBorder="1" applyAlignment="1" applyProtection="1">
      <alignment horizontal="center" vertical="center" wrapText="1"/>
      <protection locked="0"/>
    </xf>
    <xf numFmtId="0" fontId="12" fillId="0" borderId="48"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center" vertical="center" wrapText="1"/>
      <protection locked="0"/>
    </xf>
    <xf numFmtId="0" fontId="12" fillId="0" borderId="2" xfId="0" applyNumberFormat="1"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1" fillId="10" borderId="49" xfId="0" applyFont="1" applyFill="1" applyBorder="1" applyAlignment="1" applyProtection="1">
      <alignment horizontal="center" vertical="center" wrapText="1"/>
      <protection locked="0"/>
    </xf>
    <xf numFmtId="0" fontId="1" fillId="10" borderId="25" xfId="0" applyFont="1" applyFill="1" applyBorder="1" applyAlignment="1" applyProtection="1">
      <alignment horizontal="center" vertical="center" wrapText="1"/>
      <protection locked="0"/>
    </xf>
    <xf numFmtId="0" fontId="1" fillId="10" borderId="42" xfId="0" applyFont="1" applyFill="1" applyBorder="1" applyAlignment="1" applyProtection="1">
      <alignment horizontal="center" vertical="center" wrapText="1"/>
      <protection locked="0"/>
    </xf>
    <xf numFmtId="0" fontId="1" fillId="10" borderId="56" xfId="0" applyFont="1" applyFill="1" applyBorder="1" applyAlignment="1" applyProtection="1">
      <alignment horizontal="center" vertical="center" wrapText="1"/>
      <protection locked="0"/>
    </xf>
    <xf numFmtId="0" fontId="1" fillId="10" borderId="37" xfId="0" applyFont="1" applyFill="1" applyBorder="1" applyAlignment="1" applyProtection="1">
      <alignment horizontal="center" vertical="center" wrapText="1"/>
      <protection locked="0"/>
    </xf>
    <xf numFmtId="0" fontId="1" fillId="10" borderId="57" xfId="0" applyFont="1" applyFill="1" applyBorder="1" applyAlignment="1" applyProtection="1">
      <alignment horizontal="center" vertical="center" wrapText="1"/>
      <protection locked="0"/>
    </xf>
    <xf numFmtId="0" fontId="1" fillId="10" borderId="32" xfId="0" applyFont="1" applyFill="1" applyBorder="1" applyAlignment="1" applyProtection="1">
      <alignment horizontal="center" vertical="center" wrapText="1"/>
      <protection locked="0"/>
    </xf>
    <xf numFmtId="0" fontId="1" fillId="10" borderId="58" xfId="0" applyFont="1" applyFill="1" applyBorder="1" applyAlignment="1" applyProtection="1">
      <alignment horizontal="center" vertical="center" wrapText="1"/>
      <protection locked="0"/>
    </xf>
    <xf numFmtId="0" fontId="1" fillId="10" borderId="17" xfId="0" applyFont="1" applyFill="1" applyBorder="1" applyAlignment="1" applyProtection="1">
      <alignment horizontal="center" vertical="center" wrapText="1"/>
      <protection locked="0"/>
    </xf>
    <xf numFmtId="0" fontId="1" fillId="10" borderId="59" xfId="0" applyFont="1" applyFill="1" applyBorder="1" applyAlignment="1" applyProtection="1">
      <alignment horizontal="center" vertical="center" wrapText="1"/>
      <protection locked="0"/>
    </xf>
    <xf numFmtId="0" fontId="1" fillId="10" borderId="33" xfId="0" applyFont="1" applyFill="1" applyBorder="1" applyAlignment="1" applyProtection="1">
      <alignment horizontal="center" vertical="center" wrapText="1"/>
      <protection locked="0"/>
    </xf>
    <xf numFmtId="0" fontId="1" fillId="10" borderId="52" xfId="0" applyFont="1" applyFill="1" applyBorder="1" applyAlignment="1" applyProtection="1">
      <alignment horizontal="center" vertical="center" wrapText="1"/>
      <protection locked="0"/>
    </xf>
    <xf numFmtId="0" fontId="1" fillId="10" borderId="39" xfId="0" applyFont="1" applyFill="1" applyBorder="1" applyAlignment="1" applyProtection="1">
      <alignment horizontal="center" vertical="center" wrapText="1"/>
      <protection locked="0"/>
    </xf>
    <xf numFmtId="0" fontId="1" fillId="10" borderId="16" xfId="0" applyFont="1" applyFill="1" applyBorder="1" applyAlignment="1" applyProtection="1">
      <alignment horizontal="center" vertical="center" wrapText="1"/>
      <protection locked="0"/>
    </xf>
    <xf numFmtId="0" fontId="1" fillId="10" borderId="41" xfId="0" applyFont="1" applyFill="1" applyBorder="1" applyAlignment="1" applyProtection="1">
      <alignment horizontal="center" vertical="center" wrapText="1"/>
      <protection locked="0"/>
    </xf>
    <xf numFmtId="0" fontId="1" fillId="10" borderId="15" xfId="0" applyFont="1" applyFill="1" applyBorder="1" applyAlignment="1" applyProtection="1">
      <alignment horizontal="center" vertical="center" wrapText="1"/>
      <protection locked="0"/>
    </xf>
    <xf numFmtId="0" fontId="1" fillId="10" borderId="31" xfId="0" applyFont="1" applyFill="1" applyBorder="1" applyAlignment="1" applyProtection="1">
      <alignment horizontal="center" vertical="center" wrapText="1"/>
      <protection locked="0"/>
    </xf>
    <xf numFmtId="0" fontId="1" fillId="10" borderId="8"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40" fillId="0" borderId="16" xfId="0" applyFont="1" applyFill="1" applyBorder="1" applyAlignment="1" applyProtection="1">
      <alignment horizontal="center" vertical="center" wrapText="1"/>
      <protection locked="0"/>
    </xf>
    <xf numFmtId="0" fontId="40" fillId="0" borderId="5" xfId="0" applyFont="1" applyFill="1" applyBorder="1" applyAlignment="1" applyProtection="1">
      <alignment horizontal="center" vertical="center" wrapText="1"/>
      <protection locked="0"/>
    </xf>
    <xf numFmtId="0" fontId="40" fillId="0" borderId="15" xfId="0" applyFont="1" applyBorder="1" applyAlignment="1" applyProtection="1">
      <alignment horizontal="center" vertical="center" textRotation="90" wrapText="1"/>
      <protection locked="0"/>
    </xf>
    <xf numFmtId="0" fontId="40" fillId="0" borderId="4" xfId="0" applyFont="1" applyBorder="1" applyAlignment="1" applyProtection="1">
      <alignment horizontal="center" vertical="center" textRotation="90" wrapText="1"/>
      <protection locked="0"/>
    </xf>
    <xf numFmtId="0" fontId="1" fillId="0" borderId="0" xfId="0" applyFont="1" applyAlignment="1" applyProtection="1">
      <alignment horizontal="center" wrapText="1"/>
      <protection locked="0"/>
    </xf>
    <xf numFmtId="49" fontId="1" fillId="10" borderId="50" xfId="0" applyNumberFormat="1" applyFont="1" applyFill="1" applyBorder="1" applyAlignment="1" applyProtection="1">
      <alignment horizontal="center" vertical="center" wrapText="1"/>
      <protection locked="0"/>
    </xf>
    <xf numFmtId="49" fontId="1" fillId="10" borderId="3" xfId="0" applyNumberFormat="1" applyFont="1" applyFill="1" applyBorder="1" applyAlignment="1" applyProtection="1">
      <alignment horizontal="center" vertical="center" wrapText="1"/>
      <protection locked="0"/>
    </xf>
    <xf numFmtId="0" fontId="1" fillId="10" borderId="48"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wrapText="1"/>
      <protection locked="0"/>
    </xf>
    <xf numFmtId="0" fontId="1" fillId="10" borderId="19" xfId="0" applyFont="1" applyFill="1" applyBorder="1" applyAlignment="1" applyProtection="1">
      <alignment horizontal="center" vertical="center" wrapText="1"/>
      <protection locked="0"/>
    </xf>
    <xf numFmtId="0" fontId="1" fillId="10" borderId="20" xfId="0" applyFont="1" applyFill="1" applyBorder="1" applyAlignment="1" applyProtection="1">
      <alignment horizontal="center" vertical="center" wrapText="1"/>
      <protection locked="0"/>
    </xf>
    <xf numFmtId="0" fontId="1" fillId="10" borderId="21" xfId="0" applyFont="1" applyFill="1" applyBorder="1" applyAlignment="1" applyProtection="1">
      <alignment horizontal="center" vertical="center" wrapText="1"/>
      <protection locked="0"/>
    </xf>
    <xf numFmtId="0" fontId="44" fillId="0" borderId="33"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6"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51" xfId="0" applyFont="1" applyBorder="1" applyAlignment="1">
      <alignment horizontal="center" vertical="center" wrapText="1"/>
    </xf>
    <xf numFmtId="0" fontId="38" fillId="0" borderId="19" xfId="0" applyFont="1" applyBorder="1" applyAlignment="1">
      <alignment horizontal="left" vertical="center" wrapText="1"/>
    </xf>
    <xf numFmtId="0" fontId="43" fillId="0" borderId="52" xfId="0" applyFont="1" applyBorder="1" applyAlignment="1">
      <alignment horizontal="left" vertical="center" wrapText="1"/>
    </xf>
    <xf numFmtId="0" fontId="43" fillId="0" borderId="53" xfId="0" applyFont="1" applyBorder="1" applyAlignment="1">
      <alignment horizontal="left" vertical="center" wrapText="1"/>
    </xf>
    <xf numFmtId="0" fontId="41" fillId="0" borderId="25"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55"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2" xfId="0" applyFont="1" applyBorder="1" applyAlignment="1">
      <alignment horizontal="center" vertical="center" wrapText="1"/>
    </xf>
    <xf numFmtId="0" fontId="38" fillId="0" borderId="20" xfId="0" applyFont="1" applyBorder="1" applyAlignment="1">
      <alignment horizontal="left" vertical="center" wrapText="1"/>
    </xf>
    <xf numFmtId="0" fontId="43" fillId="0" borderId="23" xfId="0" applyFont="1" applyBorder="1" applyAlignment="1">
      <alignment horizontal="left" vertical="center" wrapText="1"/>
    </xf>
    <xf numFmtId="0" fontId="43" fillId="0" borderId="54" xfId="0" applyFont="1" applyBorder="1" applyAlignment="1">
      <alignment horizontal="left" vertical="center" wrapText="1"/>
    </xf>
    <xf numFmtId="0" fontId="38" fillId="11" borderId="21" xfId="0" applyFont="1" applyFill="1" applyBorder="1" applyAlignment="1">
      <alignment horizontal="left" vertical="center" wrapText="1"/>
    </xf>
    <xf numFmtId="0" fontId="43" fillId="11" borderId="24" xfId="0" applyFont="1" applyFill="1" applyBorder="1" applyAlignment="1">
      <alignment horizontal="left" vertical="center" wrapText="1"/>
    </xf>
    <xf numFmtId="0" fontId="43" fillId="11" borderId="47" xfId="0" applyFont="1" applyFill="1" applyBorder="1" applyAlignment="1">
      <alignment horizontal="left" vertical="center" wrapText="1"/>
    </xf>
    <xf numFmtId="0" fontId="2" fillId="0" borderId="16" xfId="0" applyFont="1" applyBorder="1" applyAlignment="1" applyProtection="1">
      <alignment horizontal="center" vertical="center" textRotation="90" wrapText="1"/>
    </xf>
    <xf numFmtId="0" fontId="1" fillId="10" borderId="29" xfId="0" applyFont="1" applyFill="1" applyBorder="1" applyAlignment="1" applyProtection="1">
      <alignment horizontal="center" vertical="center" wrapText="1"/>
      <protection locked="0"/>
    </xf>
    <xf numFmtId="0" fontId="1" fillId="8" borderId="41" xfId="0" applyFont="1" applyFill="1" applyBorder="1" applyAlignment="1" applyProtection="1">
      <alignment horizontal="center" vertical="center" wrapText="1"/>
      <protection locked="0"/>
    </xf>
    <xf numFmtId="0" fontId="0" fillId="0" borderId="41" xfId="0" applyBorder="1" applyProtection="1">
      <protection locked="0"/>
    </xf>
    <xf numFmtId="0" fontId="0" fillId="0" borderId="34" xfId="0" applyBorder="1" applyProtection="1">
      <protection locked="0"/>
    </xf>
    <xf numFmtId="0" fontId="44" fillId="0" borderId="32" xfId="0" applyFont="1" applyBorder="1" applyAlignment="1">
      <alignment horizontal="center" vertical="center" wrapText="1"/>
    </xf>
    <xf numFmtId="0" fontId="44" fillId="0" borderId="58" xfId="0" applyFont="1" applyBorder="1" applyAlignment="1">
      <alignment horizontal="center" vertical="center" wrapText="1"/>
    </xf>
    <xf numFmtId="0" fontId="44" fillId="0" borderId="60" xfId="0" applyFont="1" applyBorder="1" applyAlignment="1">
      <alignment horizontal="center" vertical="center" wrapText="1"/>
    </xf>
    <xf numFmtId="0" fontId="46" fillId="0" borderId="49" xfId="0" applyFont="1" applyBorder="1" applyAlignment="1" applyProtection="1">
      <alignment horizontal="center" vertical="center"/>
      <protection locked="0"/>
    </xf>
    <xf numFmtId="0" fontId="46" fillId="0" borderId="50" xfId="0" applyFont="1" applyBorder="1" applyAlignment="1" applyProtection="1">
      <alignment horizontal="center" vertical="center"/>
      <protection locked="0"/>
    </xf>
    <xf numFmtId="0" fontId="46" fillId="0" borderId="51" xfId="0" applyFont="1" applyBorder="1" applyAlignment="1" applyProtection="1">
      <alignment horizontal="center" vertical="center"/>
      <protection locked="0"/>
    </xf>
    <xf numFmtId="0" fontId="1" fillId="10" borderId="43" xfId="0" applyFont="1" applyFill="1" applyBorder="1" applyAlignment="1" applyProtection="1">
      <alignment horizontal="center" vertical="center" wrapText="1"/>
      <protection locked="0"/>
    </xf>
    <xf numFmtId="0" fontId="1" fillId="6" borderId="41" xfId="0" applyFont="1" applyFill="1" applyBorder="1" applyAlignment="1" applyProtection="1">
      <alignment horizontal="center" vertical="center" wrapText="1"/>
      <protection locked="0"/>
    </xf>
    <xf numFmtId="0" fontId="38" fillId="0" borderId="49" xfId="0" applyFont="1" applyBorder="1" applyAlignment="1">
      <alignment horizontal="left" vertical="center" wrapText="1"/>
    </xf>
    <xf numFmtId="0" fontId="38" fillId="0" borderId="50" xfId="0" applyFont="1" applyBorder="1" applyAlignment="1">
      <alignment horizontal="left" vertical="center" wrapText="1"/>
    </xf>
    <xf numFmtId="0" fontId="38" fillId="0" borderId="51" xfId="0" applyFont="1" applyBorder="1" applyAlignment="1">
      <alignment horizontal="left" vertical="center" wrapText="1"/>
    </xf>
    <xf numFmtId="0" fontId="38" fillId="11" borderId="49" xfId="0" applyFont="1" applyFill="1" applyBorder="1" applyAlignment="1">
      <alignment horizontal="left" vertical="center" wrapText="1"/>
    </xf>
    <xf numFmtId="0" fontId="38" fillId="11" borderId="50" xfId="0" applyFont="1" applyFill="1" applyBorder="1" applyAlignment="1">
      <alignment horizontal="left" vertical="center" wrapText="1"/>
    </xf>
    <xf numFmtId="0" fontId="38" fillId="11" borderId="51" xfId="0" applyFont="1" applyFill="1" applyBorder="1" applyAlignment="1">
      <alignment horizontal="left" vertical="center" wrapText="1"/>
    </xf>
    <xf numFmtId="0" fontId="44" fillId="0" borderId="25"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55" xfId="0" applyFont="1" applyBorder="1" applyAlignment="1">
      <alignment horizontal="center" vertical="center" wrapText="1"/>
    </xf>
    <xf numFmtId="0" fontId="10" fillId="0" borderId="16" xfId="0" applyFont="1" applyBorder="1" applyAlignment="1">
      <alignment horizontal="center"/>
    </xf>
    <xf numFmtId="0" fontId="42" fillId="0" borderId="41"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5" xfId="0" applyFont="1" applyBorder="1" applyAlignment="1">
      <alignment horizontal="center" vertical="center" wrapText="1"/>
    </xf>
    <xf numFmtId="0" fontId="10" fillId="0" borderId="17" xfId="0" applyFont="1" applyBorder="1" applyAlignment="1">
      <alignment horizontal="center"/>
    </xf>
    <xf numFmtId="0" fontId="10" fillId="0" borderId="23" xfId="0" applyFont="1" applyBorder="1" applyAlignment="1">
      <alignment horizontal="center"/>
    </xf>
    <xf numFmtId="0" fontId="10" fillId="0" borderId="37" xfId="0" applyFont="1" applyBorder="1" applyAlignment="1">
      <alignment horizontal="center"/>
    </xf>
  </cellXfs>
  <cellStyles count="1">
    <cellStyle name="Normal" xfId="0" builtinId="0"/>
  </cellStyles>
  <dxfs count="24">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00"/>
        </patternFill>
      </fill>
    </dxf>
    <dxf>
      <fill>
        <patternFill>
          <bgColor rgb="FFFF0000"/>
        </patternFill>
      </fill>
    </dxf>
    <dxf>
      <fill>
        <patternFill>
          <bgColor rgb="FFE6BA00"/>
        </patternFill>
      </fill>
    </dxf>
    <dxf>
      <fill>
        <patternFill>
          <bgColor rgb="FFFFFF00"/>
        </patternFill>
      </fill>
    </dxf>
    <dxf>
      <fill>
        <patternFill>
          <bgColor rgb="FF00FF50"/>
        </patternFill>
      </fill>
    </dxf>
  </dxfs>
  <tableStyles count="0" defaultTableStyle="TableStyleMedium9" defaultPivotStyle="PivotStyleLight16"/>
  <colors>
    <mruColors>
      <color rgb="FF00FF00"/>
      <color rgb="FF05FF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0</xdr:row>
      <xdr:rowOff>114300</xdr:rowOff>
    </xdr:from>
    <xdr:to>
      <xdr:col>1</xdr:col>
      <xdr:colOff>1752600</xdr:colOff>
      <xdr:row>2</xdr:row>
      <xdr:rowOff>228600</xdr:rowOff>
    </xdr:to>
    <xdr:pic>
      <xdr:nvPicPr>
        <xdr:cNvPr id="1766"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552450" y="114300"/>
          <a:ext cx="2905125" cy="885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79374</xdr:colOff>
      <xdr:row>1</xdr:row>
      <xdr:rowOff>107028</xdr:rowOff>
    </xdr:from>
    <xdr:to>
      <xdr:col>0</xdr:col>
      <xdr:colOff>1744305</xdr:colOff>
      <xdr:row>3</xdr:row>
      <xdr:rowOff>222250</xdr:rowOff>
    </xdr:to>
    <xdr:pic>
      <xdr:nvPicPr>
        <xdr:cNvPr id="5751"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79374" y="107028"/>
          <a:ext cx="1664931" cy="87722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0</xdr:col>
      <xdr:colOff>1581150</xdr:colOff>
      <xdr:row>2</xdr:row>
      <xdr:rowOff>19050</xdr:rowOff>
    </xdr:to>
    <xdr:pic>
      <xdr:nvPicPr>
        <xdr:cNvPr id="18689"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57150" y="114300"/>
          <a:ext cx="1524000" cy="4286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ownloads/Matriz_de_Administracio&#769;n%20financiera%20actualizacion%2024-07-20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EXTO ESTRATÉGICO"/>
      <sheetName val="MAPEO"/>
      <sheetName val="MATRIZ MAPA DE RIESGOS"/>
      <sheetName val="CONTROLES"/>
      <sheetName val="SEGUIMIENTO"/>
      <sheetName val="Evaluacion"/>
      <sheetName val="Hoja1"/>
    </sheetNames>
    <sheetDataSet>
      <sheetData sheetId="0">
        <row r="19">
          <cell r="B19" t="str">
            <v>controles existentes, procesos y procedimeintos</v>
          </cell>
        </row>
        <row r="21">
          <cell r="B21" t="str">
            <v>Planeación deficiente</v>
          </cell>
        </row>
      </sheetData>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H52"/>
  <sheetViews>
    <sheetView tabSelected="1" workbookViewId="0">
      <selection activeCell="B3" sqref="B3:H8"/>
    </sheetView>
  </sheetViews>
  <sheetFormatPr baseColWidth="10" defaultRowHeight="12.75"/>
  <cols>
    <col min="1" max="1" width="0.7109375" style="66" customWidth="1"/>
    <col min="2" max="2" width="22.85546875" style="66" customWidth="1"/>
    <col min="3" max="3" width="5.7109375" style="66" customWidth="1"/>
    <col min="4" max="4" width="34.140625" style="66" customWidth="1"/>
    <col min="5" max="5" width="1.140625" style="66" customWidth="1"/>
    <col min="6" max="6" width="24" style="66" customWidth="1"/>
    <col min="7" max="7" width="5.7109375" style="66" customWidth="1"/>
    <col min="8" max="8" width="33.7109375" style="66" customWidth="1"/>
    <col min="9" max="16384" width="11.42578125" style="66"/>
  </cols>
  <sheetData>
    <row r="1" spans="2:8" ht="18" customHeight="1"/>
    <row r="2" spans="2:8" ht="16.5">
      <c r="B2" s="209" t="s">
        <v>66</v>
      </c>
      <c r="C2" s="209"/>
      <c r="D2" s="209"/>
      <c r="E2" s="67"/>
    </row>
    <row r="3" spans="2:8" ht="18" customHeight="1">
      <c r="B3" s="211" t="s">
        <v>67</v>
      </c>
      <c r="C3" s="211"/>
      <c r="D3" s="211"/>
      <c r="E3" s="211"/>
      <c r="F3" s="211"/>
      <c r="G3" s="211"/>
      <c r="H3" s="211"/>
    </row>
    <row r="4" spans="2:8" ht="12.75" customHeight="1">
      <c r="B4" s="211"/>
      <c r="C4" s="211"/>
      <c r="D4" s="211"/>
      <c r="E4" s="211"/>
      <c r="F4" s="211"/>
      <c r="G4" s="211"/>
      <c r="H4" s="211"/>
    </row>
    <row r="5" spans="2:8" ht="12.75" customHeight="1">
      <c r="B5" s="211"/>
      <c r="C5" s="211"/>
      <c r="D5" s="211"/>
      <c r="E5" s="211"/>
      <c r="F5" s="211"/>
      <c r="G5" s="211"/>
      <c r="H5" s="211"/>
    </row>
    <row r="6" spans="2:8" ht="12.75" customHeight="1">
      <c r="B6" s="211"/>
      <c r="C6" s="211"/>
      <c r="D6" s="211"/>
      <c r="E6" s="211"/>
      <c r="F6" s="211"/>
      <c r="G6" s="211"/>
      <c r="H6" s="211"/>
    </row>
    <row r="7" spans="2:8" ht="12.75" customHeight="1">
      <c r="B7" s="211"/>
      <c r="C7" s="211"/>
      <c r="D7" s="211"/>
      <c r="E7" s="211"/>
      <c r="F7" s="211"/>
      <c r="G7" s="211"/>
      <c r="H7" s="211"/>
    </row>
    <row r="8" spans="2:8" ht="25.5" customHeight="1">
      <c r="B8" s="211"/>
      <c r="C8" s="211"/>
      <c r="D8" s="211"/>
      <c r="E8" s="211"/>
      <c r="F8" s="211"/>
      <c r="G8" s="211"/>
      <c r="H8" s="211"/>
    </row>
    <row r="9" spans="2:8" ht="37.5" customHeight="1">
      <c r="B9" s="211" t="s">
        <v>68</v>
      </c>
      <c r="C9" s="211"/>
      <c r="D9" s="211"/>
      <c r="E9" s="211"/>
      <c r="F9" s="211"/>
      <c r="G9" s="211"/>
      <c r="H9" s="211"/>
    </row>
    <row r="10" spans="2:8" ht="12.75" customHeight="1">
      <c r="B10" s="87"/>
      <c r="C10" s="87"/>
      <c r="D10" s="87"/>
      <c r="E10" s="87"/>
      <c r="F10" s="87"/>
      <c r="G10" s="87"/>
      <c r="H10" s="87"/>
    </row>
    <row r="11" spans="2:8" ht="18">
      <c r="B11" s="210" t="s">
        <v>69</v>
      </c>
      <c r="C11" s="210"/>
      <c r="D11" s="210"/>
      <c r="E11" s="210"/>
      <c r="F11" s="210"/>
      <c r="G11" s="210"/>
      <c r="H11" s="68"/>
    </row>
    <row r="12" spans="2:8" ht="14.25" customHeight="1"/>
    <row r="13" spans="2:8" s="69" customFormat="1" ht="16.5" thickBot="1">
      <c r="B13" s="70" t="s">
        <v>70</v>
      </c>
      <c r="C13" s="86" t="s">
        <v>127</v>
      </c>
      <c r="D13" s="86"/>
      <c r="E13" s="86"/>
      <c r="F13" s="86"/>
      <c r="G13" s="86"/>
      <c r="H13" s="86"/>
    </row>
    <row r="14" spans="2:8" s="69" customFormat="1" ht="13.5" customHeight="1">
      <c r="B14" s="71"/>
    </row>
    <row r="15" spans="2:8" s="69" customFormat="1" ht="15.75" customHeight="1">
      <c r="D15" s="85"/>
      <c r="E15" s="85"/>
      <c r="F15" s="85"/>
      <c r="G15" s="85"/>
      <c r="H15" s="85"/>
    </row>
    <row r="16" spans="2:8" s="69" customFormat="1" ht="60.75" customHeight="1">
      <c r="B16" s="72" t="s">
        <v>71</v>
      </c>
      <c r="C16" s="213" t="s">
        <v>128</v>
      </c>
      <c r="D16" s="213"/>
      <c r="E16" s="213"/>
      <c r="F16" s="213"/>
      <c r="G16" s="213"/>
      <c r="H16" s="213"/>
    </row>
    <row r="17" spans="1:8" s="69" customFormat="1" ht="6.75" customHeight="1" thickBot="1"/>
    <row r="18" spans="1:8" s="69" customFormat="1" ht="15" thickBot="1">
      <c r="B18" s="129" t="s">
        <v>72</v>
      </c>
      <c r="C18" s="130" t="s">
        <v>73</v>
      </c>
      <c r="D18" s="132" t="s">
        <v>74</v>
      </c>
      <c r="E18" s="71"/>
      <c r="F18" s="96" t="s">
        <v>75</v>
      </c>
      <c r="G18" s="97" t="s">
        <v>76</v>
      </c>
      <c r="H18" s="97" t="s">
        <v>74</v>
      </c>
    </row>
    <row r="19" spans="1:8" s="69" customFormat="1" ht="24">
      <c r="A19" s="73">
        <v>1</v>
      </c>
      <c r="B19" s="167" t="s">
        <v>170</v>
      </c>
      <c r="C19" s="168" t="s">
        <v>129</v>
      </c>
      <c r="D19" s="167" t="s">
        <v>162</v>
      </c>
      <c r="E19" s="110"/>
      <c r="F19" s="111"/>
      <c r="G19" s="112"/>
      <c r="H19" s="109"/>
    </row>
    <row r="20" spans="1:8" s="69" customFormat="1" ht="36">
      <c r="A20" s="73">
        <v>2</v>
      </c>
      <c r="B20" s="167" t="s">
        <v>169</v>
      </c>
      <c r="C20" s="168" t="s">
        <v>129</v>
      </c>
      <c r="D20" s="167" t="s">
        <v>163</v>
      </c>
      <c r="E20" s="110"/>
      <c r="F20" s="113"/>
      <c r="G20" s="114"/>
      <c r="H20" s="113"/>
    </row>
    <row r="21" spans="1:8" s="69" customFormat="1">
      <c r="A21" s="73"/>
      <c r="B21" s="167" t="s">
        <v>168</v>
      </c>
      <c r="C21" s="168" t="s">
        <v>129</v>
      </c>
      <c r="D21" s="167" t="s">
        <v>164</v>
      </c>
      <c r="E21" s="110"/>
      <c r="F21" s="127"/>
      <c r="G21" s="128"/>
      <c r="H21" s="127"/>
    </row>
    <row r="22" spans="1:8" s="69" customFormat="1" ht="24">
      <c r="A22" s="73"/>
      <c r="B22" s="111" t="s">
        <v>167</v>
      </c>
      <c r="C22" s="112"/>
      <c r="D22" s="208" t="s">
        <v>165</v>
      </c>
      <c r="E22" s="110"/>
      <c r="F22" s="207" t="s">
        <v>171</v>
      </c>
      <c r="G22" s="128"/>
      <c r="H22" s="207" t="s">
        <v>166</v>
      </c>
    </row>
    <row r="23" spans="1:8" s="69" customFormat="1">
      <c r="A23" s="73">
        <v>3</v>
      </c>
      <c r="B23" s="111"/>
      <c r="C23" s="112"/>
      <c r="D23" s="108"/>
      <c r="E23" s="110"/>
      <c r="F23" s="115"/>
      <c r="G23" s="116"/>
      <c r="H23" s="117"/>
    </row>
    <row r="24" spans="1:8" s="69" customFormat="1" ht="42.75" customHeight="1">
      <c r="A24" s="73"/>
      <c r="B24" s="111"/>
      <c r="C24" s="112"/>
      <c r="D24" s="108"/>
      <c r="E24" s="110"/>
      <c r="F24" s="115"/>
      <c r="G24" s="116"/>
      <c r="H24" s="117"/>
    </row>
    <row r="25" spans="1:8" s="69" customFormat="1" ht="29.25" customHeight="1">
      <c r="A25" s="73"/>
      <c r="B25" s="111"/>
      <c r="C25" s="112"/>
      <c r="D25" s="108"/>
      <c r="E25" s="110"/>
      <c r="F25" s="115"/>
      <c r="G25" s="116"/>
      <c r="H25" s="117"/>
    </row>
    <row r="26" spans="1:8" s="69" customFormat="1">
      <c r="A26" s="73"/>
      <c r="B26" s="111"/>
      <c r="C26" s="112"/>
      <c r="D26" s="108"/>
      <c r="E26" s="110"/>
      <c r="F26" s="115"/>
      <c r="G26" s="116"/>
      <c r="H26" s="117"/>
    </row>
    <row r="27" spans="1:8" s="69" customFormat="1">
      <c r="A27" s="73">
        <v>4</v>
      </c>
      <c r="B27" s="111"/>
      <c r="C27" s="131"/>
      <c r="D27" s="113"/>
      <c r="E27" s="110"/>
      <c r="F27" s="108"/>
      <c r="G27" s="116"/>
      <c r="H27" s="118"/>
    </row>
    <row r="28" spans="1:8" s="69" customFormat="1" ht="36" customHeight="1" thickBot="1">
      <c r="A28" s="73">
        <v>5</v>
      </c>
      <c r="B28" s="111"/>
      <c r="C28" s="112"/>
      <c r="D28" s="118"/>
      <c r="E28" s="110"/>
      <c r="F28" s="119"/>
      <c r="G28" s="120"/>
      <c r="H28" s="118"/>
    </row>
    <row r="29" spans="1:8" s="69" customFormat="1" ht="13.5" thickBot="1">
      <c r="A29" s="73"/>
      <c r="B29" s="111"/>
      <c r="C29" s="112"/>
      <c r="D29" s="118"/>
      <c r="E29" s="110"/>
      <c r="F29" s="121"/>
      <c r="G29" s="120"/>
      <c r="H29" s="118"/>
    </row>
    <row r="30" spans="1:8" s="69" customFormat="1" ht="42.75" customHeight="1">
      <c r="A30" s="73"/>
      <c r="B30" s="90"/>
      <c r="C30" s="91"/>
      <c r="D30" s="118"/>
      <c r="E30" s="74"/>
      <c r="F30" s="94"/>
      <c r="G30" s="88"/>
      <c r="H30" s="83"/>
    </row>
    <row r="31" spans="1:8" s="69" customFormat="1" ht="13.5" thickBot="1">
      <c r="A31" s="73"/>
      <c r="B31" s="93"/>
      <c r="C31" s="92"/>
      <c r="D31" s="133"/>
      <c r="E31" s="74"/>
      <c r="F31" s="95"/>
      <c r="G31" s="89"/>
      <c r="H31" s="84"/>
    </row>
    <row r="32" spans="1:8" s="69" customFormat="1" ht="105.75" customHeight="1">
      <c r="A32" s="73"/>
      <c r="B32" s="102"/>
      <c r="C32" s="103"/>
      <c r="D32" s="104"/>
      <c r="E32" s="74"/>
      <c r="F32" s="105"/>
      <c r="G32" s="106"/>
      <c r="H32" s="107"/>
    </row>
    <row r="33" spans="1:8" s="69" customFormat="1" ht="105.75" customHeight="1">
      <c r="A33" s="73"/>
      <c r="B33" s="102" t="s">
        <v>93</v>
      </c>
      <c r="C33" s="103"/>
      <c r="D33" s="104"/>
      <c r="E33" s="74"/>
      <c r="F33" s="105"/>
      <c r="G33" s="106"/>
      <c r="H33" s="107"/>
    </row>
    <row r="34" spans="1:8" s="69" customFormat="1" ht="105.75" customHeight="1">
      <c r="A34" s="73"/>
      <c r="B34" s="102" t="s">
        <v>94</v>
      </c>
      <c r="C34" s="103"/>
      <c r="D34" s="104"/>
      <c r="E34" s="74"/>
      <c r="F34" s="105"/>
      <c r="G34" s="106"/>
      <c r="H34" s="107"/>
    </row>
    <row r="35" spans="1:8" s="69" customFormat="1" ht="105.75" customHeight="1">
      <c r="A35" s="73"/>
      <c r="B35" s="102"/>
      <c r="C35" s="103"/>
      <c r="D35" s="104"/>
      <c r="E35" s="74"/>
      <c r="F35" s="105"/>
      <c r="G35" s="106"/>
      <c r="H35" s="107"/>
    </row>
    <row r="36" spans="1:8" s="69" customFormat="1" ht="7.5" customHeight="1"/>
    <row r="37" spans="1:8" s="69" customFormat="1" ht="25.5" customHeight="1" thickBot="1">
      <c r="B37" s="212" t="s">
        <v>77</v>
      </c>
      <c r="C37" s="212"/>
      <c r="D37" s="212"/>
      <c r="E37" s="75"/>
      <c r="F37" s="212"/>
      <c r="G37" s="212"/>
      <c r="H37" s="212"/>
    </row>
    <row r="38" spans="1:8" s="69" customFormat="1" ht="46.5" customHeight="1">
      <c r="B38" s="76" t="s">
        <v>78</v>
      </c>
      <c r="C38" s="214" t="str">
        <f>D19</f>
        <v xml:space="preserve"> Interpretación erronea de un concepto contable.</v>
      </c>
      <c r="D38" s="215"/>
      <c r="E38" s="215"/>
      <c r="F38" s="215"/>
      <c r="G38" s="215"/>
      <c r="H38" s="216"/>
    </row>
    <row r="39" spans="1:8" s="69" customFormat="1" ht="42" customHeight="1">
      <c r="B39" s="77" t="s">
        <v>79</v>
      </c>
      <c r="C39" s="217" t="str">
        <f>D20</f>
        <v>Que no haya concordancia entre los diferentes modulos que alimentan la contabilidad y el modulo contable.</v>
      </c>
      <c r="D39" s="218"/>
      <c r="E39" s="218"/>
      <c r="F39" s="218"/>
      <c r="G39" s="218"/>
      <c r="H39" s="219"/>
    </row>
    <row r="40" spans="1:8" s="69" customFormat="1" ht="42.75" customHeight="1" thickBot="1">
      <c r="B40" s="77" t="s">
        <v>80</v>
      </c>
      <c r="C40" s="220">
        <f>D23</f>
        <v>0</v>
      </c>
      <c r="D40" s="221"/>
      <c r="E40" s="221"/>
      <c r="F40" s="221"/>
      <c r="G40" s="221"/>
      <c r="H40" s="222"/>
    </row>
    <row r="41" spans="1:8" s="69" customFormat="1" ht="39" customHeight="1" thickBot="1">
      <c r="B41" s="77" t="s">
        <v>81</v>
      </c>
      <c r="C41" s="226"/>
      <c r="D41" s="227"/>
      <c r="E41" s="227"/>
      <c r="F41" s="227"/>
      <c r="G41" s="227"/>
      <c r="H41" s="228"/>
    </row>
    <row r="42" spans="1:8" s="69" customFormat="1" ht="41.25" customHeight="1">
      <c r="B42" s="77" t="s">
        <v>82</v>
      </c>
      <c r="C42" s="230">
        <f>D28</f>
        <v>0</v>
      </c>
      <c r="D42" s="231"/>
      <c r="E42" s="231"/>
      <c r="F42" s="231"/>
      <c r="G42" s="231"/>
      <c r="H42" s="232"/>
    </row>
    <row r="43" spans="1:8" s="69" customFormat="1" ht="37.5" customHeight="1">
      <c r="B43" s="77" t="s">
        <v>83</v>
      </c>
      <c r="C43" s="217">
        <f>D29</f>
        <v>0</v>
      </c>
      <c r="D43" s="218"/>
      <c r="E43" s="218"/>
      <c r="F43" s="218"/>
      <c r="G43" s="218"/>
      <c r="H43" s="219"/>
    </row>
    <row r="44" spans="1:8" s="69" customFormat="1" ht="43.5" customHeight="1" thickBot="1">
      <c r="B44" s="78" t="s">
        <v>84</v>
      </c>
      <c r="C44" s="223">
        <f>D30</f>
        <v>0</v>
      </c>
      <c r="D44" s="224"/>
      <c r="E44" s="224"/>
      <c r="F44" s="224"/>
      <c r="G44" s="224"/>
      <c r="H44" s="225"/>
    </row>
    <row r="45" spans="1:8" s="69" customFormat="1" ht="44.25" customHeight="1">
      <c r="B45" s="79" t="s">
        <v>85</v>
      </c>
      <c r="C45" s="214">
        <f>H19</f>
        <v>0</v>
      </c>
      <c r="D45" s="215"/>
      <c r="E45" s="215"/>
      <c r="F45" s="215"/>
      <c r="G45" s="215"/>
      <c r="H45" s="216"/>
    </row>
    <row r="46" spans="1:8" s="69" customFormat="1" ht="39" customHeight="1">
      <c r="B46" s="77" t="s">
        <v>86</v>
      </c>
      <c r="C46" s="217">
        <f>H20</f>
        <v>0</v>
      </c>
      <c r="D46" s="218"/>
      <c r="E46" s="218"/>
      <c r="F46" s="218"/>
      <c r="G46" s="218"/>
      <c r="H46" s="219"/>
    </row>
    <row r="47" spans="1:8" s="69" customFormat="1" ht="24.75" customHeight="1" thickBot="1">
      <c r="B47" s="78" t="s">
        <v>87</v>
      </c>
      <c r="C47" s="223">
        <f>H23</f>
        <v>0</v>
      </c>
      <c r="D47" s="224"/>
      <c r="E47" s="224"/>
      <c r="F47" s="224"/>
      <c r="G47" s="224"/>
      <c r="H47" s="225"/>
    </row>
    <row r="48" spans="1:8" s="69" customFormat="1" ht="24.75" customHeight="1">
      <c r="B48" s="80"/>
      <c r="C48" s="81"/>
      <c r="D48" s="81"/>
      <c r="E48" s="81"/>
      <c r="F48" s="81"/>
      <c r="G48" s="81"/>
      <c r="H48" s="81"/>
    </row>
    <row r="49" spans="2:8" s="69" customFormat="1" ht="24.75" customHeight="1">
      <c r="B49" s="80"/>
      <c r="C49" s="81"/>
      <c r="D49" s="81"/>
      <c r="E49" s="81"/>
      <c r="F49" s="81"/>
      <c r="G49" s="81"/>
      <c r="H49" s="81"/>
    </row>
    <row r="50" spans="2:8" s="69" customFormat="1" ht="12" customHeight="1"/>
    <row r="51" spans="2:8" s="82" customFormat="1">
      <c r="B51" s="229" t="s">
        <v>88</v>
      </c>
      <c r="C51" s="229"/>
      <c r="D51" s="229"/>
      <c r="E51" s="229"/>
      <c r="F51" s="229"/>
      <c r="G51" s="229"/>
      <c r="H51" s="229"/>
    </row>
    <row r="52" spans="2:8" s="69" customFormat="1"/>
  </sheetData>
  <sheetProtection password="CC32" sheet="1" objects="1" scenarios="1" selectLockedCells="1" selectUnlockedCells="1"/>
  <mergeCells count="18">
    <mergeCell ref="B51:H51"/>
    <mergeCell ref="C46:H46"/>
    <mergeCell ref="C47:H47"/>
    <mergeCell ref="C42:H42"/>
    <mergeCell ref="C43:H43"/>
    <mergeCell ref="C45:H45"/>
    <mergeCell ref="C38:H38"/>
    <mergeCell ref="C39:H39"/>
    <mergeCell ref="C40:H40"/>
    <mergeCell ref="C44:H44"/>
    <mergeCell ref="C41:H41"/>
    <mergeCell ref="B2:D2"/>
    <mergeCell ref="B11:G11"/>
    <mergeCell ref="B9:H9"/>
    <mergeCell ref="B3:H8"/>
    <mergeCell ref="B37:D37"/>
    <mergeCell ref="C16:H16"/>
    <mergeCell ref="F37:H3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G6" sqref="G6"/>
    </sheetView>
  </sheetViews>
  <sheetFormatPr baseColWidth="10" defaultRowHeight="12.75"/>
  <cols>
    <col min="1" max="1" width="2.5703125" style="18" customWidth="1"/>
    <col min="2" max="2" width="17.140625" style="17" bestFit="1" customWidth="1"/>
    <col min="3" max="3" width="2" style="18" hidden="1" customWidth="1"/>
    <col min="4" max="4" width="18.7109375" style="19" bestFit="1" customWidth="1"/>
    <col min="5" max="5" width="10.42578125" style="19" bestFit="1" customWidth="1"/>
    <col min="6" max="6" width="14.42578125" style="19" bestFit="1" customWidth="1"/>
    <col min="7" max="7" width="10.42578125" style="19" bestFit="1" customWidth="1"/>
    <col min="8" max="8" width="18.42578125" style="19" bestFit="1" customWidth="1"/>
    <col min="9" max="16384" width="11.42578125" style="18"/>
  </cols>
  <sheetData>
    <row r="1" spans="2:8" ht="13.5" thickBot="1"/>
    <row r="2" spans="2:8">
      <c r="B2" s="239" t="s">
        <v>35</v>
      </c>
      <c r="C2" s="20"/>
      <c r="D2" s="236" t="s">
        <v>34</v>
      </c>
      <c r="E2" s="237"/>
      <c r="F2" s="237"/>
      <c r="G2" s="237"/>
      <c r="H2" s="238"/>
    </row>
    <row r="3" spans="2:8" ht="13.5" thickBot="1">
      <c r="B3" s="240"/>
      <c r="C3" s="21"/>
      <c r="D3" s="22" t="s">
        <v>43</v>
      </c>
      <c r="E3" s="23" t="s">
        <v>44</v>
      </c>
      <c r="F3" s="23" t="s">
        <v>45</v>
      </c>
      <c r="G3" s="23" t="s">
        <v>46</v>
      </c>
      <c r="H3" s="24" t="s">
        <v>47</v>
      </c>
    </row>
    <row r="4" spans="2:8" hidden="1">
      <c r="B4" s="25"/>
      <c r="C4" s="26"/>
      <c r="D4" s="27">
        <v>1</v>
      </c>
      <c r="E4" s="28">
        <v>2</v>
      </c>
      <c r="F4" s="28">
        <v>3</v>
      </c>
      <c r="G4" s="28">
        <v>4</v>
      </c>
      <c r="H4" s="29">
        <v>5</v>
      </c>
    </row>
    <row r="5" spans="2:8">
      <c r="B5" s="30" t="s">
        <v>48</v>
      </c>
      <c r="C5" s="31">
        <v>1</v>
      </c>
      <c r="D5" s="32">
        <f t="shared" ref="D5:H9" si="0">$C5*D$4</f>
        <v>1</v>
      </c>
      <c r="E5" s="32">
        <f t="shared" si="0"/>
        <v>2</v>
      </c>
      <c r="F5" s="33">
        <f t="shared" si="0"/>
        <v>3</v>
      </c>
      <c r="G5" s="34">
        <f t="shared" si="0"/>
        <v>4</v>
      </c>
      <c r="H5" s="35">
        <f t="shared" si="0"/>
        <v>5</v>
      </c>
    </row>
    <row r="6" spans="2:8">
      <c r="B6" s="36" t="s">
        <v>49</v>
      </c>
      <c r="C6" s="37">
        <v>2</v>
      </c>
      <c r="D6" s="32">
        <f t="shared" si="0"/>
        <v>2</v>
      </c>
      <c r="E6" s="32">
        <f t="shared" si="0"/>
        <v>4</v>
      </c>
      <c r="F6" s="33">
        <f t="shared" si="0"/>
        <v>6</v>
      </c>
      <c r="G6" s="34">
        <f t="shared" si="0"/>
        <v>8</v>
      </c>
      <c r="H6" s="38">
        <f t="shared" si="0"/>
        <v>10</v>
      </c>
    </row>
    <row r="7" spans="2:8">
      <c r="B7" s="36" t="s">
        <v>45</v>
      </c>
      <c r="C7" s="37">
        <v>3</v>
      </c>
      <c r="D7" s="32">
        <f t="shared" si="0"/>
        <v>3</v>
      </c>
      <c r="E7" s="33">
        <f t="shared" si="0"/>
        <v>6</v>
      </c>
      <c r="F7" s="34">
        <f t="shared" si="0"/>
        <v>9</v>
      </c>
      <c r="G7" s="39">
        <f t="shared" si="0"/>
        <v>12</v>
      </c>
      <c r="H7" s="38">
        <f t="shared" si="0"/>
        <v>15</v>
      </c>
    </row>
    <row r="8" spans="2:8">
      <c r="B8" s="36" t="s">
        <v>50</v>
      </c>
      <c r="C8" s="37">
        <v>4</v>
      </c>
      <c r="D8" s="33">
        <f t="shared" si="0"/>
        <v>4</v>
      </c>
      <c r="E8" s="34">
        <f t="shared" si="0"/>
        <v>8</v>
      </c>
      <c r="F8" s="34">
        <f t="shared" si="0"/>
        <v>12</v>
      </c>
      <c r="G8" s="39">
        <f t="shared" si="0"/>
        <v>16</v>
      </c>
      <c r="H8" s="38">
        <f t="shared" si="0"/>
        <v>20</v>
      </c>
    </row>
    <row r="9" spans="2:8" ht="13.5" thickBot="1">
      <c r="B9" s="40" t="s">
        <v>51</v>
      </c>
      <c r="C9" s="41">
        <v>5</v>
      </c>
      <c r="D9" s="42">
        <f t="shared" si="0"/>
        <v>5</v>
      </c>
      <c r="E9" s="42">
        <f t="shared" si="0"/>
        <v>10</v>
      </c>
      <c r="F9" s="43">
        <f t="shared" si="0"/>
        <v>15</v>
      </c>
      <c r="G9" s="43">
        <f t="shared" si="0"/>
        <v>20</v>
      </c>
      <c r="H9" s="44">
        <f t="shared" si="0"/>
        <v>25</v>
      </c>
    </row>
    <row r="10" spans="2:8" ht="13.5" thickBot="1"/>
    <row r="11" spans="2:8" ht="22.5" customHeight="1" thickBot="1">
      <c r="B11" s="241" t="s">
        <v>36</v>
      </c>
      <c r="C11" s="242"/>
      <c r="D11" s="242"/>
      <c r="E11" s="241" t="s">
        <v>56</v>
      </c>
      <c r="F11" s="242"/>
      <c r="G11" s="243"/>
    </row>
    <row r="12" spans="2:8" s="49" customFormat="1" ht="42.75" customHeight="1">
      <c r="B12" s="45"/>
      <c r="C12" s="46"/>
      <c r="D12" s="47" t="s">
        <v>18</v>
      </c>
      <c r="E12" s="244" t="s">
        <v>25</v>
      </c>
      <c r="F12" s="245"/>
      <c r="G12" s="246"/>
      <c r="H12" s="48"/>
    </row>
    <row r="13" spans="2:8" s="49" customFormat="1" ht="42.75" customHeight="1">
      <c r="B13" s="50"/>
      <c r="C13" s="51"/>
      <c r="D13" s="52" t="s">
        <v>12</v>
      </c>
      <c r="E13" s="247" t="s">
        <v>9</v>
      </c>
      <c r="F13" s="248"/>
      <c r="G13" s="249"/>
      <c r="H13" s="48"/>
    </row>
    <row r="14" spans="2:8" s="49" customFormat="1" ht="42.75" customHeight="1">
      <c r="B14" s="53"/>
      <c r="C14" s="51"/>
      <c r="D14" s="52" t="s">
        <v>19</v>
      </c>
      <c r="E14" s="247" t="s">
        <v>8</v>
      </c>
      <c r="F14" s="248"/>
      <c r="G14" s="249"/>
      <c r="H14" s="48"/>
    </row>
    <row r="15" spans="2:8" s="49" customFormat="1" ht="42.75" customHeight="1" thickBot="1">
      <c r="B15" s="54"/>
      <c r="C15" s="55"/>
      <c r="D15" s="56" t="s">
        <v>20</v>
      </c>
      <c r="E15" s="233" t="s">
        <v>7</v>
      </c>
      <c r="F15" s="234"/>
      <c r="G15" s="235"/>
      <c r="H15" s="48"/>
    </row>
  </sheetData>
  <sheetProtection password="CD52" sheet="1" objects="1" scenarios="1"/>
  <mergeCells count="8">
    <mergeCell ref="E15:G15"/>
    <mergeCell ref="D2:H2"/>
    <mergeCell ref="B2:B3"/>
    <mergeCell ref="B11:D11"/>
    <mergeCell ref="E11:G11"/>
    <mergeCell ref="E12:G12"/>
    <mergeCell ref="E13:G13"/>
    <mergeCell ref="E14:G14"/>
  </mergeCells>
  <phoneticPr fontId="1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Hoja1">
    <pageSetUpPr fitToPage="1"/>
  </sheetPr>
  <dimension ref="A1:AJ13"/>
  <sheetViews>
    <sheetView zoomScale="59" zoomScaleNormal="59" zoomScaleSheetLayoutView="75" workbookViewId="0">
      <selection activeCell="B6" sqref="B6:B8"/>
    </sheetView>
  </sheetViews>
  <sheetFormatPr baseColWidth="10" defaultRowHeight="15.75"/>
  <cols>
    <col min="1" max="1" width="25.5703125" style="59" customWidth="1"/>
    <col min="2" max="2" width="34" style="57" customWidth="1"/>
    <col min="3" max="3" width="33.5703125" style="60" customWidth="1"/>
    <col min="4" max="4" width="41.7109375" style="60" hidden="1" customWidth="1"/>
    <col min="5" max="5" width="47" style="60" customWidth="1"/>
    <col min="6" max="6" width="17.7109375" style="60" customWidth="1"/>
    <col min="7" max="7" width="17.28515625" style="60" customWidth="1"/>
    <col min="8" max="8" width="47" style="60" customWidth="1"/>
    <col min="9" max="9" width="51.5703125" style="60" customWidth="1"/>
    <col min="10" max="10" width="7.7109375" style="57" customWidth="1"/>
    <col min="11" max="11" width="38.7109375" style="57" customWidth="1"/>
    <col min="12" max="12" width="8.140625" style="57" customWidth="1"/>
    <col min="13" max="13" width="34.85546875" style="59" bestFit="1" customWidth="1"/>
    <col min="14" max="14" width="9.140625" style="8" bestFit="1" customWidth="1"/>
    <col min="15" max="15" width="28.7109375" style="61" customWidth="1"/>
    <col min="16" max="16" width="56.42578125" style="62" customWidth="1"/>
    <col min="17" max="17" width="9.140625" style="8" customWidth="1"/>
    <col min="18" max="18" width="36.5703125" style="57" customWidth="1"/>
    <col min="19" max="19" width="38" style="57" customWidth="1"/>
    <col min="20" max="20" width="48.85546875" style="57" customWidth="1"/>
    <col min="21" max="21" width="36.42578125" style="57" customWidth="1"/>
    <col min="22" max="22" width="31.5703125" style="57" customWidth="1"/>
    <col min="23" max="23" width="32.28515625" style="57" customWidth="1"/>
    <col min="24" max="24" width="15.28515625" style="57" customWidth="1"/>
    <col min="25" max="34" width="11.42578125" style="57"/>
    <col min="35" max="35" width="3.85546875" style="63" customWidth="1"/>
    <col min="36" max="36" width="19.140625" style="57" customWidth="1"/>
    <col min="37" max="16384" width="11.42578125" style="57"/>
  </cols>
  <sheetData>
    <row r="1" spans="1:36" ht="31.5" customHeight="1" thickBot="1">
      <c r="A1" s="290"/>
      <c r="B1" s="291"/>
      <c r="C1" s="296" t="s">
        <v>174</v>
      </c>
      <c r="D1" s="297"/>
      <c r="E1" s="297"/>
      <c r="F1" s="297"/>
      <c r="G1" s="297"/>
      <c r="H1" s="297"/>
      <c r="I1" s="297"/>
      <c r="J1" s="297"/>
      <c r="K1" s="297"/>
      <c r="L1" s="297"/>
      <c r="M1" s="297"/>
      <c r="N1" s="297"/>
      <c r="O1" s="297"/>
      <c r="P1" s="297"/>
      <c r="Q1" s="297"/>
      <c r="R1" s="298"/>
      <c r="S1" s="299" t="s">
        <v>178</v>
      </c>
      <c r="T1" s="300"/>
      <c r="U1" s="300"/>
      <c r="V1" s="300"/>
      <c r="W1" s="301"/>
    </row>
    <row r="2" spans="1:36" ht="29.25" customHeight="1">
      <c r="A2" s="292"/>
      <c r="B2" s="293"/>
      <c r="C2" s="302" t="s">
        <v>179</v>
      </c>
      <c r="D2" s="303"/>
      <c r="E2" s="303"/>
      <c r="F2" s="303"/>
      <c r="G2" s="303"/>
      <c r="H2" s="303"/>
      <c r="I2" s="304"/>
      <c r="J2" s="308" t="s">
        <v>173</v>
      </c>
      <c r="K2" s="309"/>
      <c r="L2" s="309"/>
      <c r="M2" s="309"/>
      <c r="N2" s="309"/>
      <c r="O2" s="309"/>
      <c r="P2" s="309"/>
      <c r="Q2" s="309"/>
      <c r="R2" s="310"/>
      <c r="S2" s="311" t="s">
        <v>175</v>
      </c>
      <c r="T2" s="312"/>
      <c r="U2" s="312"/>
      <c r="V2" s="312"/>
      <c r="W2" s="313"/>
    </row>
    <row r="3" spans="1:36" ht="33" customHeight="1" thickBot="1">
      <c r="A3" s="294"/>
      <c r="B3" s="295"/>
      <c r="C3" s="305"/>
      <c r="D3" s="306"/>
      <c r="E3" s="306"/>
      <c r="F3" s="306"/>
      <c r="G3" s="306"/>
      <c r="H3" s="306"/>
      <c r="I3" s="307"/>
      <c r="J3" s="305"/>
      <c r="K3" s="306"/>
      <c r="L3" s="306"/>
      <c r="M3" s="306"/>
      <c r="N3" s="306"/>
      <c r="O3" s="306"/>
      <c r="P3" s="306"/>
      <c r="Q3" s="306"/>
      <c r="R3" s="307"/>
      <c r="S3" s="314" t="s">
        <v>182</v>
      </c>
      <c r="T3" s="315"/>
      <c r="U3" s="315"/>
      <c r="V3" s="315"/>
      <c r="W3" s="316"/>
    </row>
    <row r="4" spans="1:36" ht="16.5" customHeight="1" thickBot="1">
      <c r="A4" s="250" t="str">
        <f>IF(J5=1,"INSIGNIFICANTE",IF(J5=2,"MENOR",IF(J5=3,"MODERADO",IF(J5=4,"MAYOR",IF(J5=5,"CATASTROFICO"," ")))))</f>
        <v xml:space="preserve"> </v>
      </c>
      <c r="B4" s="251"/>
      <c r="C4" s="256" t="s">
        <v>57</v>
      </c>
      <c r="D4" s="257"/>
      <c r="E4" s="257"/>
      <c r="F4" s="257"/>
      <c r="G4" s="257"/>
      <c r="H4" s="257"/>
      <c r="I4" s="257"/>
      <c r="J4" s="257"/>
      <c r="K4" s="257"/>
      <c r="L4" s="257"/>
      <c r="M4" s="257"/>
      <c r="N4" s="257"/>
      <c r="O4" s="257"/>
      <c r="P4" s="257"/>
      <c r="Q4" s="257"/>
      <c r="R4" s="257"/>
      <c r="S4" s="257"/>
      <c r="T4" s="257"/>
      <c r="U4" s="257"/>
      <c r="V4" s="257"/>
      <c r="W4" s="257"/>
      <c r="AI4" s="64">
        <v>1</v>
      </c>
      <c r="AJ4" s="65" t="s">
        <v>60</v>
      </c>
    </row>
    <row r="5" spans="1:36" thickBot="1">
      <c r="A5" s="252"/>
      <c r="B5" s="253"/>
      <c r="C5" s="254" t="s">
        <v>58</v>
      </c>
      <c r="D5" s="255"/>
      <c r="E5" s="255"/>
      <c r="F5" s="255"/>
      <c r="G5" s="255"/>
      <c r="H5" s="255"/>
      <c r="I5" s="255"/>
      <c r="J5" s="255"/>
      <c r="K5" s="255"/>
      <c r="L5" s="255"/>
      <c r="M5" s="255"/>
      <c r="N5" s="255"/>
      <c r="O5" s="255"/>
      <c r="P5" s="255"/>
      <c r="Q5" s="255"/>
      <c r="R5" s="255"/>
      <c r="S5" s="255"/>
      <c r="T5" s="255"/>
      <c r="U5" s="255"/>
      <c r="V5" s="255"/>
      <c r="W5" s="255"/>
      <c r="X5" s="58"/>
      <c r="AI5" s="64">
        <v>2</v>
      </c>
      <c r="AJ5" s="65" t="s">
        <v>61</v>
      </c>
    </row>
    <row r="6" spans="1:36" s="158" customFormat="1" ht="52.5" customHeight="1" thickBot="1">
      <c r="A6" s="264" t="s">
        <v>29</v>
      </c>
      <c r="B6" s="264" t="s">
        <v>30</v>
      </c>
      <c r="C6" s="258" t="s">
        <v>31</v>
      </c>
      <c r="D6" s="264" t="s">
        <v>64</v>
      </c>
      <c r="E6" s="268" t="s">
        <v>32</v>
      </c>
      <c r="F6" s="269"/>
      <c r="G6" s="270"/>
      <c r="H6" s="134" t="s">
        <v>99</v>
      </c>
      <c r="I6" s="157" t="s">
        <v>33</v>
      </c>
      <c r="J6" s="259" t="s">
        <v>34</v>
      </c>
      <c r="K6" s="284"/>
      <c r="L6" s="259" t="s">
        <v>35</v>
      </c>
      <c r="M6" s="284"/>
      <c r="N6" s="259" t="s">
        <v>36</v>
      </c>
      <c r="O6" s="284"/>
      <c r="P6" s="282" t="s">
        <v>59</v>
      </c>
      <c r="Q6" s="268" t="s">
        <v>37</v>
      </c>
      <c r="R6" s="270"/>
      <c r="S6" s="274" t="s">
        <v>38</v>
      </c>
      <c r="T6" s="274" t="s">
        <v>39</v>
      </c>
      <c r="U6" s="274" t="s">
        <v>40</v>
      </c>
      <c r="V6" s="287" t="s">
        <v>41</v>
      </c>
      <c r="W6" s="272" t="s">
        <v>42</v>
      </c>
      <c r="X6" s="281"/>
      <c r="AI6" s="159">
        <v>3</v>
      </c>
      <c r="AJ6" s="160" t="s">
        <v>12</v>
      </c>
    </row>
    <row r="7" spans="1:36" s="158" customFormat="1" ht="16.5" customHeight="1" thickBot="1">
      <c r="A7" s="265"/>
      <c r="B7" s="265"/>
      <c r="C7" s="258"/>
      <c r="D7" s="265"/>
      <c r="E7" s="260" t="s">
        <v>65</v>
      </c>
      <c r="F7" s="271" t="s">
        <v>13</v>
      </c>
      <c r="G7" s="271" t="s">
        <v>14</v>
      </c>
      <c r="H7" s="262" t="s">
        <v>11</v>
      </c>
      <c r="I7" s="266" t="s">
        <v>10</v>
      </c>
      <c r="J7" s="285"/>
      <c r="K7" s="286"/>
      <c r="L7" s="285"/>
      <c r="M7" s="286"/>
      <c r="N7" s="285"/>
      <c r="O7" s="286"/>
      <c r="P7" s="282"/>
      <c r="Q7" s="273"/>
      <c r="R7" s="266"/>
      <c r="S7" s="275"/>
      <c r="T7" s="275"/>
      <c r="U7" s="275"/>
      <c r="V7" s="288"/>
      <c r="W7" s="271"/>
      <c r="X7" s="281"/>
      <c r="AI7" s="159">
        <v>4</v>
      </c>
      <c r="AJ7" s="160" t="s">
        <v>62</v>
      </c>
    </row>
    <row r="8" spans="1:36" s="158" customFormat="1" ht="16.5" customHeight="1" thickBot="1">
      <c r="A8" s="265"/>
      <c r="B8" s="265"/>
      <c r="C8" s="259"/>
      <c r="D8" s="265"/>
      <c r="E8" s="261"/>
      <c r="F8" s="271"/>
      <c r="G8" s="271"/>
      <c r="H8" s="263"/>
      <c r="I8" s="267"/>
      <c r="J8" s="285"/>
      <c r="K8" s="286"/>
      <c r="L8" s="285"/>
      <c r="M8" s="286"/>
      <c r="N8" s="285"/>
      <c r="O8" s="286"/>
      <c r="P8" s="283"/>
      <c r="Q8" s="260"/>
      <c r="R8" s="267"/>
      <c r="S8" s="276"/>
      <c r="T8" s="276"/>
      <c r="U8" s="276"/>
      <c r="V8" s="289"/>
      <c r="W8" s="271"/>
      <c r="X8" s="281"/>
      <c r="AI8" s="159">
        <v>5</v>
      </c>
      <c r="AJ8" s="160" t="s">
        <v>63</v>
      </c>
    </row>
    <row r="9" spans="1:36" s="158" customFormat="1" ht="291.75" customHeight="1">
      <c r="A9" s="279" t="str">
        <f>'CONTEXTO ESTRATÉGICO'!C13</f>
        <v>ADMINISTRACIÓN FINANCIERA</v>
      </c>
      <c r="B9" s="277" t="str">
        <f>'CONTEXTO ESTRATÉGICO'!C16</f>
        <v>Gestionar, Administrar y controlar eficientemente los recursos necesarios a fin de proveer a las diferentes unidades con el objetivo de lograr las metas institucionales.</v>
      </c>
      <c r="C9" s="169" t="s">
        <v>91</v>
      </c>
      <c r="D9" s="170" t="str">
        <f>'[1]CONTEXTO ESTRATÉGICO'!B19</f>
        <v>controles existentes, procesos y procedimeintos</v>
      </c>
      <c r="E9" s="169" t="s">
        <v>131</v>
      </c>
      <c r="F9" s="171" t="s">
        <v>129</v>
      </c>
      <c r="G9" s="171"/>
      <c r="H9" s="172" t="s">
        <v>132</v>
      </c>
      <c r="I9" s="169" t="s">
        <v>139</v>
      </c>
      <c r="J9" s="179">
        <v>4</v>
      </c>
      <c r="K9" s="144" t="str">
        <f t="shared" ref="K9:K13" si="0">IF(J9=1,"INSIGNIFICANTE",IF(J9=2,"MENOR",IF(J9=3,"MODERADO",IF(J9=4,"MAYOR",IF(J9=5,"CATASTROFICO"," ")))))</f>
        <v>MAYOR</v>
      </c>
      <c r="L9" s="179">
        <v>1</v>
      </c>
      <c r="M9" s="144" t="str">
        <f t="shared" ref="M9:M13" si="1">IF(L9=1,"RARO",IF(L9=2,"IMPROBABLE",IF(L9=3,"MODERADO",IF(L9=4,"PROBABLE",IF(L9=5,"CASI CERTEZA"," ")))))</f>
        <v>RARO</v>
      </c>
      <c r="N9" s="161">
        <f t="shared" ref="N9:N13" si="2">IF(OR(J9=" ",J9=0,L9=" ",L9=0)," ",J9*L9)</f>
        <v>4</v>
      </c>
      <c r="O9" s="161" t="str">
        <f>IF(OR(J9=" ",J9=0,L9=" ",L9=0)," ",IF(AND(J9=1,L9=3),"BAJO",IF(AND(J9=1,L9=4),"MODERADO",IF(AND(J9=2,L9=5),"ALTO",IF(AND(J9=3,L9=4),"ALTO",IF(AND(J9=2,L9=2),"BAJO",VLOOKUP(N9,Evaluacion!A:B,2)))))))</f>
        <v>ALTO</v>
      </c>
      <c r="P9" s="191" t="s">
        <v>142</v>
      </c>
      <c r="Q9" s="161">
        <f>IF(OR(J9=" ",J9=0,L9=" ",L9=0)," ",CONTROLES!M8)</f>
        <v>2</v>
      </c>
      <c r="R9" s="161" t="str">
        <f>IF(OR(J9=" ",J9=0,L9=" ",L9=0)," ",CONTROLES!N8)</f>
        <v>BAJO</v>
      </c>
      <c r="S9" s="196" t="str">
        <f>IF(OR(R9=" ",R9=0)," ",VLOOKUP(R9,Evaluacion!D:E,2,0))</f>
        <v>* Asumir el riesgo</v>
      </c>
      <c r="T9" s="140" t="s">
        <v>147</v>
      </c>
      <c r="U9" s="169" t="s">
        <v>148</v>
      </c>
      <c r="V9" s="199">
        <v>41547</v>
      </c>
      <c r="W9" s="183" t="s">
        <v>149</v>
      </c>
      <c r="X9" s="162"/>
      <c r="AI9" s="163"/>
      <c r="AJ9" s="164" t="s">
        <v>89</v>
      </c>
    </row>
    <row r="10" spans="1:36" s="158" customFormat="1" ht="161.25" customHeight="1">
      <c r="A10" s="279"/>
      <c r="B10" s="277"/>
      <c r="C10" s="169" t="s">
        <v>91</v>
      </c>
      <c r="D10" s="170" t="str">
        <f>'[1]CONTEXTO ESTRATÉGICO'!B21</f>
        <v>Planeación deficiente</v>
      </c>
      <c r="E10" s="169" t="s">
        <v>133</v>
      </c>
      <c r="F10" s="171" t="s">
        <v>129</v>
      </c>
      <c r="G10" s="171"/>
      <c r="H10" s="172" t="s">
        <v>134</v>
      </c>
      <c r="I10" s="169" t="s">
        <v>140</v>
      </c>
      <c r="J10" s="180">
        <v>5</v>
      </c>
      <c r="K10" s="144" t="str">
        <f t="shared" si="0"/>
        <v>CATASTROFICO</v>
      </c>
      <c r="L10" s="180">
        <v>2</v>
      </c>
      <c r="M10" s="144" t="str">
        <f t="shared" si="1"/>
        <v>IMPROBABLE</v>
      </c>
      <c r="N10" s="161">
        <f t="shared" si="2"/>
        <v>10</v>
      </c>
      <c r="O10" s="161" t="str">
        <f>IF(OR(J10=" ",J10=0,L10=" ",L10=0)," ",IF(AND(J10=1,L10=3),"BAJO",IF(AND(J10=1,L10=4),"MODERADO",IF(AND(J10=2,L10=5),"ALTO",IF(AND(J10=3,L10=4),"ALTO",IF(AND(J10=2,L10=2),"BAJO",VLOOKUP(N10,Evaluacion!A:B,2)))))))</f>
        <v>EXTREMO</v>
      </c>
      <c r="P10" s="192" t="s">
        <v>143</v>
      </c>
      <c r="Q10" s="161">
        <f>IF(OR(J10=" ",J10=0,L10=" ",L10=0)," ",CONTROLES!M9)</f>
        <v>6</v>
      </c>
      <c r="R10" s="161" t="str">
        <f>IF(OR(J10=" ",J10=0,L10=" ",L10=0)," ",CONTROLES!N9)</f>
        <v>MODERADO</v>
      </c>
      <c r="S10" s="197" t="str">
        <f>IF(OR(R10=" ",R10=0)," ",VLOOKUP(R10,Evaluacion!D:E,2,0))</f>
        <v>* Asumir el riesgo
* Reducir el riesgo</v>
      </c>
      <c r="T10" s="140" t="s">
        <v>150</v>
      </c>
      <c r="U10" s="169" t="s">
        <v>151</v>
      </c>
      <c r="V10" s="199">
        <v>41639</v>
      </c>
      <c r="W10" s="169" t="s">
        <v>152</v>
      </c>
      <c r="X10" s="162"/>
      <c r="AI10" s="163"/>
      <c r="AJ10" s="165" t="s">
        <v>90</v>
      </c>
    </row>
    <row r="11" spans="1:36" s="158" customFormat="1" ht="283.5" customHeight="1">
      <c r="A11" s="279"/>
      <c r="B11" s="277"/>
      <c r="C11" s="169" t="s">
        <v>91</v>
      </c>
      <c r="D11" s="173" t="s">
        <v>130</v>
      </c>
      <c r="E11" s="174" t="s">
        <v>135</v>
      </c>
      <c r="F11" s="182" t="s">
        <v>129</v>
      </c>
      <c r="G11" s="175"/>
      <c r="H11" s="174" t="s">
        <v>136</v>
      </c>
      <c r="I11" s="174" t="s">
        <v>172</v>
      </c>
      <c r="J11" s="181">
        <v>2</v>
      </c>
      <c r="K11" s="144" t="str">
        <f t="shared" si="0"/>
        <v>MENOR</v>
      </c>
      <c r="L11" s="181">
        <v>3</v>
      </c>
      <c r="M11" s="144" t="str">
        <f t="shared" si="1"/>
        <v>MODERADO</v>
      </c>
      <c r="N11" s="161">
        <f t="shared" si="2"/>
        <v>6</v>
      </c>
      <c r="O11" s="161" t="str">
        <f>IF(OR(J11=" ",J11=0,L11=" ",L11=0)," ",IF(AND(J11=1,L11=3),"BAJO",IF(AND(J11=1,L11=4),"MODERADO",IF(AND(J11=2,L11=5),"ALTO",IF(AND(J11=3,L11=4),"ALTO",IF(AND(J11=2,L11=2),"BAJO",VLOOKUP(N11,Evaluacion!A:B,2)))))))</f>
        <v>MODERADO</v>
      </c>
      <c r="P11" s="193" t="s">
        <v>144</v>
      </c>
      <c r="Q11" s="161">
        <f>IF(OR(J11=" ",J11=0,L11=" ",L11=0)," ",CONTROLES!M10)</f>
        <v>2</v>
      </c>
      <c r="R11" s="161" t="str">
        <f>IF(OR(J11=" ",J11=0,L11=" ",L11=0)," ",CONTROLES!N10)</f>
        <v>BAJO</v>
      </c>
      <c r="S11" s="197" t="str">
        <f>IF(OR(R11=" ",R11=0)," ",VLOOKUP(R11,Evaluacion!D:E,2,0))</f>
        <v>* Asumir el riesgo</v>
      </c>
      <c r="T11" s="174" t="s">
        <v>153</v>
      </c>
      <c r="U11" s="174" t="s">
        <v>154</v>
      </c>
      <c r="V11" s="200">
        <v>41639</v>
      </c>
      <c r="W11" s="174" t="s">
        <v>155</v>
      </c>
      <c r="X11" s="162"/>
      <c r="AI11" s="163"/>
      <c r="AJ11" s="165" t="s">
        <v>91</v>
      </c>
    </row>
    <row r="12" spans="1:36" s="158" customFormat="1" ht="240.75" customHeight="1">
      <c r="A12" s="279"/>
      <c r="B12" s="277"/>
      <c r="C12" s="169" t="s">
        <v>98</v>
      </c>
      <c r="D12" s="176"/>
      <c r="E12" s="174" t="s">
        <v>116</v>
      </c>
      <c r="F12" s="177" t="s">
        <v>95</v>
      </c>
      <c r="G12" s="178"/>
      <c r="H12" s="174" t="s">
        <v>137</v>
      </c>
      <c r="I12" s="174" t="s">
        <v>141</v>
      </c>
      <c r="J12" s="180">
        <v>5</v>
      </c>
      <c r="K12" s="144" t="str">
        <f t="shared" si="0"/>
        <v>CATASTROFICO</v>
      </c>
      <c r="L12" s="180">
        <v>3</v>
      </c>
      <c r="M12" s="144" t="str">
        <f t="shared" si="1"/>
        <v>MODERADO</v>
      </c>
      <c r="N12" s="161">
        <f t="shared" si="2"/>
        <v>15</v>
      </c>
      <c r="O12" s="161" t="str">
        <f>IF(OR(J12=" ",J12=0,L12=" ",L12=0)," ",IF(AND(J12=1,L12=3),"BAJO",IF(AND(J12=1,L12=4),"MODERADO",IF(AND(J12=2,L12=5),"ALTO",IF(AND(J12=3,L12=4),"ALTO",IF(AND(J12=2,L12=2),"BAJO",VLOOKUP(N12,Evaluacion!A:B,2)))))))</f>
        <v>EXTREMO</v>
      </c>
      <c r="P12" s="194" t="s">
        <v>145</v>
      </c>
      <c r="Q12" s="161">
        <f>IF(OR(J12=" ",J12=0,L12=" ",L12=0)," ",CONTROLES!M11)</f>
        <v>15</v>
      </c>
      <c r="R12" s="161" t="str">
        <f>IF(OR(J12=" ",J12=0,L12=" ",L12=0)," ",CONTROLES!N11)</f>
        <v>EXTREMO</v>
      </c>
      <c r="S12" s="197" t="str">
        <f>IF(OR(R12=" ",R12=0)," ",VLOOKUP(R12,Evaluacion!D:E,2,0))</f>
        <v>* Evitar el riesgo
* Reducir el riesgo
* Compartir o transferir</v>
      </c>
      <c r="T12" s="201" t="s">
        <v>156</v>
      </c>
      <c r="U12" s="202" t="s">
        <v>157</v>
      </c>
      <c r="V12" s="203">
        <v>41639</v>
      </c>
      <c r="W12" s="202" t="s">
        <v>158</v>
      </c>
      <c r="X12" s="162"/>
      <c r="AI12" s="163"/>
      <c r="AJ12" s="165" t="s">
        <v>92</v>
      </c>
    </row>
    <row r="13" spans="1:36" s="158" customFormat="1" ht="258" customHeight="1" thickBot="1">
      <c r="A13" s="280"/>
      <c r="B13" s="278"/>
      <c r="C13" s="184" t="s">
        <v>98</v>
      </c>
      <c r="D13" s="185"/>
      <c r="E13" s="186" t="s">
        <v>138</v>
      </c>
      <c r="F13" s="187" t="s">
        <v>95</v>
      </c>
      <c r="G13" s="187"/>
      <c r="H13" s="186" t="s">
        <v>100</v>
      </c>
      <c r="I13" s="186" t="s">
        <v>101</v>
      </c>
      <c r="J13" s="188">
        <v>5</v>
      </c>
      <c r="K13" s="189" t="str">
        <f t="shared" si="0"/>
        <v>CATASTROFICO</v>
      </c>
      <c r="L13" s="188">
        <v>3</v>
      </c>
      <c r="M13" s="189" t="str">
        <f t="shared" si="1"/>
        <v>MODERADO</v>
      </c>
      <c r="N13" s="190">
        <f t="shared" si="2"/>
        <v>15</v>
      </c>
      <c r="O13" s="190" t="str">
        <f>IF(OR(J13=" ",J13=0,L13=" ",L13=0)," ",IF(AND(J13=1,L13=3),"BAJO",IF(AND(J13=1,L13=4),"MODERADO",IF(AND(J13=2,L13=5),"ALTO",IF(AND(J13=3,L13=4),"ALTO",IF(AND(J13=2,L13=2),"BAJO",VLOOKUP(N13,Evaluacion!A:B,2)))))))</f>
        <v>EXTREMO</v>
      </c>
      <c r="P13" s="195" t="s">
        <v>146</v>
      </c>
      <c r="Q13" s="190">
        <f>IF(OR(J13=" ",J13=0,L13=" ",L13=0)," ",CONTROLES!M12)</f>
        <v>15</v>
      </c>
      <c r="R13" s="190" t="str">
        <f>IF(OR(J13=" ",J13=0,L13=" ",L13=0)," ",CONTROLES!N12)</f>
        <v>EXTREMO</v>
      </c>
      <c r="S13" s="198" t="str">
        <f>IF(OR(R13=" ",R13=0)," ",VLOOKUP(R13,Evaluacion!D:E,2,0))</f>
        <v>* Evitar el riesgo
* Reducir el riesgo
* Compartir o transferir</v>
      </c>
      <c r="T13" s="204" t="s">
        <v>159</v>
      </c>
      <c r="U13" s="205" t="s">
        <v>160</v>
      </c>
      <c r="V13" s="206">
        <v>41639</v>
      </c>
      <c r="W13" s="205" t="s">
        <v>161</v>
      </c>
      <c r="X13" s="162"/>
      <c r="AI13" s="163"/>
    </row>
  </sheetData>
  <sheetProtection password="CC32" sheet="1" objects="1" scenarios="1" selectLockedCells="1" selectUnlockedCells="1"/>
  <mergeCells count="33">
    <mergeCell ref="A1:B3"/>
    <mergeCell ref="C1:R1"/>
    <mergeCell ref="S1:W1"/>
    <mergeCell ref="C2:I3"/>
    <mergeCell ref="J2:R3"/>
    <mergeCell ref="S2:W2"/>
    <mergeCell ref="S3:W3"/>
    <mergeCell ref="B9:B13"/>
    <mergeCell ref="A9:A13"/>
    <mergeCell ref="X6:X8"/>
    <mergeCell ref="P6:P8"/>
    <mergeCell ref="S6:S8"/>
    <mergeCell ref="J6:K8"/>
    <mergeCell ref="L6:M8"/>
    <mergeCell ref="N6:O8"/>
    <mergeCell ref="V6:V8"/>
    <mergeCell ref="U6:U8"/>
    <mergeCell ref="A4:B5"/>
    <mergeCell ref="C5:W5"/>
    <mergeCell ref="C4:W4"/>
    <mergeCell ref="C6:C8"/>
    <mergeCell ref="E7:E8"/>
    <mergeCell ref="H7:H8"/>
    <mergeCell ref="B6:B8"/>
    <mergeCell ref="D6:D8"/>
    <mergeCell ref="I7:I8"/>
    <mergeCell ref="E6:G6"/>
    <mergeCell ref="A6:A8"/>
    <mergeCell ref="F7:F8"/>
    <mergeCell ref="G7:G8"/>
    <mergeCell ref="W6:W8"/>
    <mergeCell ref="Q6:R8"/>
    <mergeCell ref="T6:T8"/>
  </mergeCells>
  <phoneticPr fontId="0" type="noConversion"/>
  <conditionalFormatting sqref="O9:O65462 R9:R13">
    <cfRule type="cellIs" dxfId="23" priority="42" stopIfTrue="1" operator="equal">
      <formula>"BAJO"</formula>
    </cfRule>
    <cfRule type="cellIs" dxfId="22" priority="43" stopIfTrue="1" operator="equal">
      <formula>"MODERADO"</formula>
    </cfRule>
    <cfRule type="cellIs" dxfId="21" priority="44" stopIfTrue="1" operator="equal">
      <formula>"ALTO"</formula>
    </cfRule>
    <cfRule type="cellIs" dxfId="20" priority="45" stopIfTrue="1" operator="equal">
      <formula>"EXTREMO"</formula>
    </cfRule>
  </conditionalFormatting>
  <conditionalFormatting sqref="N9:N13">
    <cfRule type="expression" dxfId="19" priority="29" stopIfTrue="1">
      <formula>$O9="BAJO"</formula>
    </cfRule>
    <cfRule type="expression" dxfId="18" priority="30" stopIfTrue="1">
      <formula>$O9="MODERADO"</formula>
    </cfRule>
    <cfRule type="expression" dxfId="17" priority="31" stopIfTrue="1">
      <formula>$O9="ALTO"</formula>
    </cfRule>
    <cfRule type="expression" dxfId="16" priority="32" stopIfTrue="1">
      <formula>$O9="EXTREMO"</formula>
    </cfRule>
  </conditionalFormatting>
  <conditionalFormatting sqref="Q9:Q13">
    <cfRule type="expression" dxfId="15" priority="25" stopIfTrue="1">
      <formula>$R9="BAJO"</formula>
    </cfRule>
    <cfRule type="expression" dxfId="14" priority="26" stopIfTrue="1">
      <formula>$R9="MODERADO"</formula>
    </cfRule>
    <cfRule type="expression" dxfId="13" priority="27" stopIfTrue="1">
      <formula>$R9="ALTO"</formula>
    </cfRule>
    <cfRule type="expression" dxfId="12" priority="28" stopIfTrue="1">
      <formula>$R9="EXTREMO"</formula>
    </cfRule>
  </conditionalFormatting>
  <dataValidations count="1">
    <dataValidation type="list" allowBlank="1" showInputMessage="1" showErrorMessage="1" sqref="C9:C13">
      <formula1>$AJ$9:$AJ$11</formula1>
    </dataValidation>
  </dataValidations>
  <printOptions horizontalCentered="1" verticalCentered="1"/>
  <pageMargins left="1.1811023622047245" right="0.39370078740157483" top="0.39370078740157483" bottom="0.39370078740157483" header="0" footer="0"/>
  <pageSetup paperSize="5" scale="23" fitToHeight="0" orientation="landscape" r:id="rId1"/>
  <headerFooter alignWithMargins="0">
    <oddFooter>&amp;L&amp;8FO-016
 V-02&amp;R&amp;8Página &amp;P de &amp;N</oddFooter>
  </headerFooter>
  <drawing r:id="rId2"/>
  <legacyDrawing r:id="rId3"/>
  <oleObjects>
    <oleObject progId="PBrush" shapeId="1025" r:id="rId4"/>
  </oleObjects>
  <extLst xmlns:x14="http://schemas.microsoft.com/office/spreadsheetml/2009/9/main">
    <ext uri="{CCE6A557-97BC-4b89-ADB6-D9C93CAAB3DF}">
      <x14:dataValidations xmlns:xm="http://schemas.microsoft.com/office/excel/2006/main" count="1">
        <x14:dataValidation type="list" allowBlank="1" showInputMessage="1" showErrorMessage="1" error="Seleccione un dato de la lista" promptTitle="CALIFICACION">
          <x14:formula1>
            <xm:f>'[1]MATRIZ MAPA DE RIESGOS'!#REF!</xm:f>
          </x14:formula1>
          <xm:sqref>J9:J13 L9:L13</xm:sqref>
        </x14:dataValidation>
      </x14:dataValidations>
    </ext>
  </extLst>
</worksheet>
</file>

<file path=xl/worksheets/sheet4.xml><?xml version="1.0" encoding="utf-8"?>
<worksheet xmlns="http://schemas.openxmlformats.org/spreadsheetml/2006/main" xmlns:r="http://schemas.openxmlformats.org/officeDocument/2006/relationships">
  <dimension ref="A1:O13"/>
  <sheetViews>
    <sheetView topLeftCell="A2" zoomScale="60" zoomScaleNormal="60" workbookViewId="0">
      <selection activeCell="C8" sqref="C8"/>
    </sheetView>
  </sheetViews>
  <sheetFormatPr baseColWidth="10" defaultRowHeight="18"/>
  <cols>
    <col min="1" max="1" width="27.42578125" style="1" customWidth="1"/>
    <col min="2" max="2" width="47" style="1" customWidth="1"/>
    <col min="3" max="3" width="57.5703125" style="1" customWidth="1"/>
    <col min="4" max="4" width="15.42578125" style="10" customWidth="1"/>
    <col min="5" max="5" width="16.140625" style="10" customWidth="1"/>
    <col min="6" max="6" width="11.140625" style="10" customWidth="1"/>
    <col min="7" max="7" width="14.42578125" style="10" customWidth="1"/>
    <col min="8" max="8" width="20" style="10" customWidth="1"/>
    <col min="9" max="9" width="29.7109375" style="10" bestFit="1" customWidth="1"/>
    <col min="10" max="10" width="16.28515625" style="1" hidden="1" customWidth="1"/>
    <col min="11" max="11" width="11.7109375" style="1" hidden="1" customWidth="1"/>
    <col min="12" max="12" width="18.28515625" style="1" hidden="1" customWidth="1"/>
    <col min="13" max="13" width="8.140625" style="1" customWidth="1"/>
    <col min="14" max="14" width="24.5703125" style="1" customWidth="1"/>
    <col min="15" max="15" width="11.42578125" style="2"/>
    <col min="16" max="16384" width="11.42578125" style="1"/>
  </cols>
  <sheetData>
    <row r="1" spans="1:15" ht="18" hidden="1" customHeight="1">
      <c r="B1" s="1" t="s">
        <v>16</v>
      </c>
      <c r="C1" s="1" t="s">
        <v>17</v>
      </c>
      <c r="D1" s="1" t="s">
        <v>28</v>
      </c>
      <c r="F1" s="10" t="s">
        <v>6</v>
      </c>
      <c r="G1" s="10" t="s">
        <v>21</v>
      </c>
    </row>
    <row r="2" spans="1:15" ht="32.25" customHeight="1" thickBot="1">
      <c r="A2" s="322"/>
      <c r="B2" s="325" t="s">
        <v>176</v>
      </c>
      <c r="C2" s="326"/>
      <c r="D2" s="326"/>
      <c r="E2" s="326"/>
      <c r="F2" s="326"/>
      <c r="G2" s="326"/>
      <c r="H2" s="326"/>
      <c r="I2" s="327"/>
      <c r="J2" s="330" t="s">
        <v>177</v>
      </c>
      <c r="K2" s="331"/>
      <c r="L2" s="331"/>
      <c r="M2" s="331"/>
      <c r="N2" s="332"/>
    </row>
    <row r="3" spans="1:15" ht="27" customHeight="1" thickBot="1">
      <c r="A3" s="323"/>
      <c r="B3" s="302" t="s">
        <v>181</v>
      </c>
      <c r="C3" s="304"/>
      <c r="D3" s="303" t="s">
        <v>180</v>
      </c>
      <c r="E3" s="303"/>
      <c r="F3" s="303"/>
      <c r="G3" s="303"/>
      <c r="H3" s="303"/>
      <c r="I3" s="304"/>
      <c r="J3" s="330" t="s">
        <v>175</v>
      </c>
      <c r="K3" s="331"/>
      <c r="L3" s="331"/>
      <c r="M3" s="331"/>
      <c r="N3" s="332"/>
    </row>
    <row r="4" spans="1:15" ht="29.25" customHeight="1" thickBot="1">
      <c r="A4" s="324"/>
      <c r="B4" s="305"/>
      <c r="C4" s="307"/>
      <c r="D4" s="306"/>
      <c r="E4" s="306"/>
      <c r="F4" s="306"/>
      <c r="G4" s="306"/>
      <c r="H4" s="306"/>
      <c r="I4" s="307"/>
      <c r="J4" s="333" t="s">
        <v>183</v>
      </c>
      <c r="K4" s="334"/>
      <c r="L4" s="334"/>
      <c r="M4" s="334"/>
      <c r="N4" s="335"/>
    </row>
    <row r="5" spans="1:15" ht="7.5" customHeight="1" thickBot="1">
      <c r="A5" s="14"/>
      <c r="B5" s="4"/>
      <c r="C5" s="4"/>
      <c r="D5" s="15"/>
      <c r="E5" s="15"/>
      <c r="F5" s="15"/>
      <c r="G5" s="15"/>
      <c r="H5" s="15"/>
      <c r="I5" s="15"/>
      <c r="J5" s="4"/>
      <c r="K5" s="4"/>
      <c r="L5" s="4"/>
      <c r="M5" s="4"/>
      <c r="N5" s="16"/>
    </row>
    <row r="6" spans="1:15" s="11" customFormat="1" ht="21.75" customHeight="1">
      <c r="A6" s="268" t="s">
        <v>0</v>
      </c>
      <c r="B6" s="272" t="s">
        <v>52</v>
      </c>
      <c r="C6" s="272" t="s">
        <v>53</v>
      </c>
      <c r="D6" s="329" t="s">
        <v>54</v>
      </c>
      <c r="E6" s="329"/>
      <c r="F6" s="319" t="s">
        <v>55</v>
      </c>
      <c r="G6" s="320"/>
      <c r="H6" s="320"/>
      <c r="I6" s="320"/>
      <c r="J6" s="320"/>
      <c r="K6" s="320"/>
      <c r="L6" s="320"/>
      <c r="M6" s="320"/>
      <c r="N6" s="321"/>
      <c r="O6" s="13"/>
    </row>
    <row r="7" spans="1:15" s="11" customFormat="1" ht="36.75" customHeight="1">
      <c r="A7" s="260"/>
      <c r="B7" s="318"/>
      <c r="C7" s="318"/>
      <c r="D7" s="122" t="s">
        <v>1</v>
      </c>
      <c r="E7" s="122" t="s">
        <v>2</v>
      </c>
      <c r="F7" s="123" t="s">
        <v>4</v>
      </c>
      <c r="G7" s="123" t="s">
        <v>5</v>
      </c>
      <c r="H7" s="123" t="s">
        <v>3</v>
      </c>
      <c r="I7" s="123" t="s">
        <v>23</v>
      </c>
      <c r="J7" s="124"/>
      <c r="K7" s="125" t="s">
        <v>16</v>
      </c>
      <c r="L7" s="125" t="s">
        <v>17</v>
      </c>
      <c r="M7" s="318" t="s">
        <v>37</v>
      </c>
      <c r="N7" s="328"/>
      <c r="O7" s="7"/>
    </row>
    <row r="8" spans="1:15" ht="409.6" customHeight="1">
      <c r="A8" s="317" t="str">
        <f>'MATRIZ MAPA DE RIESGOS'!A9</f>
        <v>ADMINISTRACIÓN FINANCIERA</v>
      </c>
      <c r="B8" s="144" t="str">
        <f>+'MATRIZ MAPA DE RIESGOS'!H9</f>
        <v>Distorsion de la Información Contable</v>
      </c>
      <c r="C8" s="144" t="str">
        <f>'MATRIZ MAPA DE RIESGOS'!P9</f>
        <v>1.  Se cuenta con un grupo profesional que apoya las decisiones de carácter contable (Revisoria Fiscal), 
2.  Manual de operaciones de SEVEN aplicado a las operaciones propias de RTVC, 
3.  Lista de chequeo de documentación idonea y legal que sirve de soporte para el pago de cuentas por pagar, 4.  Validación y análisis de las cuentas por parte de contador, 
5.  Contrato de soporte tecnico del dueño de la licencia de SEVEN (DigitalWare), 
6.  Conciliación mensual de los módulos que alimentan la contabilidad con contabilidad, 
7.  Backup semanal del software que se envía a custodia externa, 
8.  Pruebas a nivel contable antes de realizar cualquier operación,  Verificación y corrección de la parametrización, 
9.  Backup de los cambios diarios en el software, Archivo físico de los soportes (cronológico y por módulo)</v>
      </c>
      <c r="D8" s="101"/>
      <c r="E8" s="101" t="s">
        <v>6</v>
      </c>
      <c r="F8" s="101" t="s">
        <v>6</v>
      </c>
      <c r="G8" s="101" t="s">
        <v>6</v>
      </c>
      <c r="H8" s="101" t="s">
        <v>6</v>
      </c>
      <c r="I8" s="101" t="s">
        <v>28</v>
      </c>
      <c r="J8" s="100" t="str">
        <f t="shared" ref="J8:J12" si="0">IF(OR(F8="",I8="",G8="",H8="",F8="no",G8="no"),"T","F")</f>
        <v>F</v>
      </c>
      <c r="K8" s="98">
        <f>IF(J8="T","N/A",IF(H8="NO",IF(AND(F8="SI",G8="SI"),IF(OR(I8="Impacto",I8="Impacto y Probabilidad"),IF('MATRIZ MAPA DE RIESGOS'!J9&gt;1,'MATRIZ MAPA DE RIESGOS'!J9-1,'MATRIZ MAPA DE RIESGOS'!J9),'MATRIZ MAPA DE RIESGOS'!J9),"N/A"),IF(I8="Impacto",IF('MATRIZ MAPA DE RIESGOS'!J9&gt;2,'MATRIZ MAPA DE RIESGOS'!J9-2,'MATRIZ MAPA DE RIESGOS'!J9),IF(I8="Probabilidad",IF('MATRIZ MAPA DE RIESGOS'!J9&gt;1,'MATRIZ MAPA DE RIESGOS'!J9-1,'MATRIZ MAPA DE RIESGOS'!J9),IF(I8="Impacto y Probabilidad",IF('MATRIZ MAPA DE RIESGOS'!J9&gt;2,'MATRIZ MAPA DE RIESGOS'!J9-2,'MATRIZ MAPA DE RIESGOS'!J9))))))</f>
        <v>2</v>
      </c>
      <c r="L8" s="98">
        <f>IF(J8="T","N/A",IF(H8="NO",IF(AND(F8="SI",G8="SI"),IF(OR(I8="Probabilidad",I8="Impacto y Probabilidad"),IF('MATRIZ MAPA DE RIESGOS'!L9&gt;1,'MATRIZ MAPA DE RIESGOS'!L9-1,'MATRIZ MAPA DE RIESGOS'!L9),'MATRIZ MAPA DE RIESGOS'!L9),"N/A"),IF(I8="Probabilidad",IF('MATRIZ MAPA DE RIESGOS'!L9&gt;2,'MATRIZ MAPA DE RIESGOS'!L9-2,'MATRIZ MAPA DE RIESGOS'!L9),IF(I8="Impacto",IF('MATRIZ MAPA DE RIESGOS'!L9&gt;1,'MATRIZ MAPA DE RIESGOS'!L9-1,'MATRIZ MAPA DE RIESGOS'!L9),IF(I8="Impacto y Probabilidad",IF('MATRIZ MAPA DE RIESGOS'!L9&gt;2,'MATRIZ MAPA DE RIESGOS'!L9-2,'MATRIZ MAPA DE RIESGOS'!L9))))))</f>
        <v>1</v>
      </c>
      <c r="M8" s="126">
        <f>IF(J8="T",'MATRIZ MAPA DE RIESGOS'!N9,(IF(AND(F8="SI",G8="SI"),K8*L8,"N/A")))</f>
        <v>2</v>
      </c>
      <c r="N8" s="126" t="str">
        <f>IF(J8="T",'MATRIZ MAPA DE RIESGOS'!O10,IF(AND(F8="SI",G8="SI"),IF(AND(K8=1,L8=3),"BAJO",IF(AND(K8=1,L8=4),"MODERADO",IF(AND(K8=2,L8=5),"ALTO",IF(AND(K8=3,L8=4),"ALTO",IF(AND(K8=2,L8=2),"BAJO",VLOOKUP(M8,Evaluacion!A:B,2)))))),"N/A"))</f>
        <v>BAJO</v>
      </c>
      <c r="O8" s="7"/>
    </row>
    <row r="9" spans="1:15" ht="160.5" customHeight="1">
      <c r="A9" s="317"/>
      <c r="B9" s="144" t="str">
        <f>+'MATRIZ MAPA DE RIESGOS'!H10</f>
        <v>Pérdida de los recursos financieros de RTVC</v>
      </c>
      <c r="C9" s="144" t="str">
        <f>'MATRIZ MAPA DE RIESGOS'!P10</f>
        <v>1.  Certificados Digitales,     
2.  Alarmas, 
3.  Caja fuerte, 
4.  Cámaras, 
5.  Token (Dispositivo de Seguridad), 
6.  Revisión de los documentos (conciliaciones, boletín diario, arqueos de caja).</v>
      </c>
      <c r="D9" s="142"/>
      <c r="E9" s="101" t="s">
        <v>6</v>
      </c>
      <c r="F9" s="142" t="s">
        <v>6</v>
      </c>
      <c r="G9" s="142" t="s">
        <v>6</v>
      </c>
      <c r="H9" s="142" t="s">
        <v>6</v>
      </c>
      <c r="I9" s="101" t="s">
        <v>28</v>
      </c>
      <c r="J9" s="100" t="str">
        <f t="shared" si="0"/>
        <v>F</v>
      </c>
      <c r="K9" s="98">
        <f>IF(J9="T","N/A",IF(H9="NO",IF(AND(F9="SI",G9="SI"),IF(OR(I9="Impacto",I9="Impacto y Probabilidad"),IF('MATRIZ MAPA DE RIESGOS'!J10&gt;1,'MATRIZ MAPA DE RIESGOS'!J10-1,'MATRIZ MAPA DE RIESGOS'!J10),'MATRIZ MAPA DE RIESGOS'!J10),"N/A"),IF(I9="Impacto",IF('MATRIZ MAPA DE RIESGOS'!J10&gt;2,'MATRIZ MAPA DE RIESGOS'!J10-2,'MATRIZ MAPA DE RIESGOS'!J10),IF(I9="Probabilidad",IF('MATRIZ MAPA DE RIESGOS'!J10&gt;1,'MATRIZ MAPA DE RIESGOS'!J10-1,'MATRIZ MAPA DE RIESGOS'!J10),IF(I9="Impacto y Probabilidad",IF('MATRIZ MAPA DE RIESGOS'!J10&gt;2,'MATRIZ MAPA DE RIESGOS'!J10-2,'MATRIZ MAPA DE RIESGOS'!J10))))))</f>
        <v>3</v>
      </c>
      <c r="L9" s="98">
        <f>IF(J9="T","N/A",IF(H9="NO",IF(AND(F9="SI",G9="SI"),IF(OR(I9="Probabilidad",I9="Impacto y Probabilidad"),IF('MATRIZ MAPA DE RIESGOS'!L10&gt;1,'MATRIZ MAPA DE RIESGOS'!L10-1,'MATRIZ MAPA DE RIESGOS'!L10),'MATRIZ MAPA DE RIESGOS'!L10),"N/A"),IF(I9="Probabilidad",IF('MATRIZ MAPA DE RIESGOS'!L10&gt;2,'MATRIZ MAPA DE RIESGOS'!L10-2,'MATRIZ MAPA DE RIESGOS'!L10),IF(I9="Impacto",IF('MATRIZ MAPA DE RIESGOS'!L10&gt;1,'MATRIZ MAPA DE RIESGOS'!L10-1,'MATRIZ MAPA DE RIESGOS'!L10),IF(I9="Impacto y Probabilidad",IF('MATRIZ MAPA DE RIESGOS'!L10&gt;2,'MATRIZ MAPA DE RIESGOS'!L10-2,'MATRIZ MAPA DE RIESGOS'!L10))))))</f>
        <v>2</v>
      </c>
      <c r="M9" s="126">
        <f>IF(J9="T",'MATRIZ MAPA DE RIESGOS'!N10,(IF(AND(F9="SI",G9="SI"),K9*L9,"N/A")))</f>
        <v>6</v>
      </c>
      <c r="N9" s="126" t="str">
        <f>IF(J9="T",'MATRIZ MAPA DE RIESGOS'!O11,IF(AND(F9="SI",G9="SI"),IF(AND(K9=1,L9=3),"BAJO",IF(AND(K9=1,L9=4),"MODERADO",IF(AND(K9=2,L9=5),"ALTO",IF(AND(K9=3,L9=4),"ALTO",IF(AND(K9=2,L9=2),"BAJO",VLOOKUP(M9,Evaluacion!A:B,2)))))),"N/A"))</f>
        <v>MODERADO</v>
      </c>
      <c r="O9" s="7"/>
    </row>
    <row r="10" spans="1:15" ht="83.25" customHeight="1">
      <c r="A10" s="317"/>
      <c r="B10" s="144" t="str">
        <f>+'MATRIZ MAPA DE RIESGOS'!H11</f>
        <v>Ejecucion de la inversion no se genere la rentabilidad esperada.</v>
      </c>
      <c r="C10" s="144" t="str">
        <f>'MATRIZ MAPA DE RIESGOS'!P11</f>
        <v>1.  Aplicar el procedimiento previsto en el manual de inversiones aprobado mediante resolución interna 138 de 2009.</v>
      </c>
      <c r="D10" s="101"/>
      <c r="E10" s="99" t="s">
        <v>6</v>
      </c>
      <c r="F10" s="142" t="s">
        <v>6</v>
      </c>
      <c r="G10" s="142" t="s">
        <v>6</v>
      </c>
      <c r="H10" s="142" t="s">
        <v>6</v>
      </c>
      <c r="I10" s="101" t="s">
        <v>28</v>
      </c>
      <c r="J10" s="100" t="str">
        <f t="shared" si="0"/>
        <v>F</v>
      </c>
      <c r="K10" s="98">
        <f>IF(J10="T","N/A",IF(H10="NO",IF(AND(F10="SI",G10="SI"),IF(OR(I10="Impacto",I10="Impacto y Probabilidad"),IF('MATRIZ MAPA DE RIESGOS'!J11&gt;1,'MATRIZ MAPA DE RIESGOS'!J11-1,'MATRIZ MAPA DE RIESGOS'!J11),'MATRIZ MAPA DE RIESGOS'!J11),"N/A"),IF(I10="Impacto",IF('MATRIZ MAPA DE RIESGOS'!J11&gt;2,'MATRIZ MAPA DE RIESGOS'!J11-2,'MATRIZ MAPA DE RIESGOS'!J11),IF(I10="Probabilidad",IF('MATRIZ MAPA DE RIESGOS'!J11&gt;1,'MATRIZ MAPA DE RIESGOS'!J11-1,'MATRIZ MAPA DE RIESGOS'!J11),IF(I10="Impacto y Probabilidad",IF('MATRIZ MAPA DE RIESGOS'!J11&gt;2,'MATRIZ MAPA DE RIESGOS'!J11-2,'MATRIZ MAPA DE RIESGOS'!J11))))))</f>
        <v>2</v>
      </c>
      <c r="L10" s="98">
        <f>IF(J10="T","N/A",IF(H10="NO",IF(AND(F10="SI",G10="SI"),IF(OR(I10="Probabilidad",I10="Impacto y Probabilidad"),IF('MATRIZ MAPA DE RIESGOS'!L11&gt;1,'MATRIZ MAPA DE RIESGOS'!L11-1,'MATRIZ MAPA DE RIESGOS'!L11),'MATRIZ MAPA DE RIESGOS'!L11),"N/A"),IF(I10="Probabilidad",IF('MATRIZ MAPA DE RIESGOS'!L11&gt;2,'MATRIZ MAPA DE RIESGOS'!L11-2,'MATRIZ MAPA DE RIESGOS'!L11),IF(I10="Impacto",IF('MATRIZ MAPA DE RIESGOS'!L11&gt;1,'MATRIZ MAPA DE RIESGOS'!L11-1,'MATRIZ MAPA DE RIESGOS'!L11),IF(I10="Impacto y Probabilidad",IF('MATRIZ MAPA DE RIESGOS'!L11&gt;2,'MATRIZ MAPA DE RIESGOS'!L11-2,'MATRIZ MAPA DE RIESGOS'!L11))))))</f>
        <v>1</v>
      </c>
      <c r="M10" s="126">
        <f>IF(J10="T",'MATRIZ MAPA DE RIESGOS'!N11,(IF(AND(F10="SI",G10="SI"),K10*L10,"N/A")))</f>
        <v>2</v>
      </c>
      <c r="N10" s="126" t="str">
        <f>IF(J10="T",'MATRIZ MAPA DE RIESGOS'!O11,IF(AND(F10="SI",G10="SI"),IF(AND(K10=1,L10=3),"BAJO",IF(AND(K10=1,L10=4),"MODERADO",IF(AND(K10=2,L10=5),"ALTO",IF(AND(K10=3,L10=4),"ALTO",IF(AND(K10=2,L10=2),"BAJO",VLOOKUP(M10,Evaluacion!A:B,2)))))),"N/A"))</f>
        <v>BAJO</v>
      </c>
      <c r="O10" s="7"/>
    </row>
    <row r="11" spans="1:15" ht="53.25" customHeight="1">
      <c r="A11" s="317"/>
      <c r="B11" s="144" t="str">
        <f>+'MATRIZ MAPA DE RIESGOS'!H12</f>
        <v>Sustracción, concentración y manipulación de la información institucional.</v>
      </c>
      <c r="C11" s="144" t="str">
        <f>'MATRIZ MAPA DE RIESGOS'!P12</f>
        <v xml:space="preserve">1.  Gestión documental bajo los parámetros de la ley 594 de 2000.
2.  Existencia de un software de Gestión Documental 
3.  Control de archivos físicos y magnéticos en el reporte del proceso.
4.  Se cuenta con back up de la información financiera.
5.  Se cuenta con copias de la causación de las cuentas por pagar y los originales reposan en el archivo de tesorería </v>
      </c>
      <c r="D11" s="101"/>
      <c r="E11" s="99"/>
      <c r="F11" s="142" t="s">
        <v>21</v>
      </c>
      <c r="G11" s="142" t="s">
        <v>21</v>
      </c>
      <c r="H11" s="142" t="s">
        <v>21</v>
      </c>
      <c r="I11" s="101"/>
      <c r="J11" s="100" t="str">
        <f t="shared" si="0"/>
        <v>T</v>
      </c>
      <c r="K11" s="98" t="str">
        <f>IF(J11="T","N/A",IF(H11="NO",IF(AND(F11="SI",G11="SI"),IF(OR(I11="Impacto",I11="Impacto y Probabilidad"),IF('MATRIZ MAPA DE RIESGOS'!J12&gt;1,'MATRIZ MAPA DE RIESGOS'!J12-1,'MATRIZ MAPA DE RIESGOS'!J12),'MATRIZ MAPA DE RIESGOS'!J12),"N/A"),IF(I11="Impacto",IF('MATRIZ MAPA DE RIESGOS'!J12&gt;2,'MATRIZ MAPA DE RIESGOS'!J12-2,'MATRIZ MAPA DE RIESGOS'!J12),IF(I11="Probabilidad",IF('MATRIZ MAPA DE RIESGOS'!J12&gt;1,'MATRIZ MAPA DE RIESGOS'!J12-1,'MATRIZ MAPA DE RIESGOS'!J12),IF(I11="Impacto y Probabilidad",IF('MATRIZ MAPA DE RIESGOS'!J12&gt;2,'MATRIZ MAPA DE RIESGOS'!J12-2,'MATRIZ MAPA DE RIESGOS'!J12))))))</f>
        <v>N/A</v>
      </c>
      <c r="L11" s="98" t="str">
        <f>IF(J11="T","N/A",IF(H11="NO",IF(AND(F11="SI",G11="SI"),IF(OR(I11="Probabilidad",I11="Impacto y Probabilidad"),IF('MATRIZ MAPA DE RIESGOS'!L12&gt;1,'MATRIZ MAPA DE RIESGOS'!L12-1,'MATRIZ MAPA DE RIESGOS'!L12),'MATRIZ MAPA DE RIESGOS'!L12),"N/A"),IF(I11="Probabilidad",IF('MATRIZ MAPA DE RIESGOS'!L12&gt;2,'MATRIZ MAPA DE RIESGOS'!L12-2,'MATRIZ MAPA DE RIESGOS'!L12),IF(I11="Impacto",IF('MATRIZ MAPA DE RIESGOS'!L12&gt;1,'MATRIZ MAPA DE RIESGOS'!L12-1,'MATRIZ MAPA DE RIESGOS'!L12),IF(I11="Impacto y Probabilidad",IF('MATRIZ MAPA DE RIESGOS'!L12&gt;2,'MATRIZ MAPA DE RIESGOS'!L12-2,'MATRIZ MAPA DE RIESGOS'!L12))))))</f>
        <v>N/A</v>
      </c>
      <c r="M11" s="126">
        <f>IF(J11="T",'MATRIZ MAPA DE RIESGOS'!N12,(IF(AND(F11="SI",G11="SI"),K11*L11,"N/A")))</f>
        <v>15</v>
      </c>
      <c r="N11" s="126" t="str">
        <f>IF(J11="T",'MATRIZ MAPA DE RIESGOS'!O12,IF(AND(F11="SI",G11="SI"),IF(AND(K11=1,L11=3),"BAJO",IF(AND(K11=1,L11=4),"MODERADO",IF(AND(K11=2,L11=5),"ALTO",IF(AND(K11=3,L11=4),"ALTO",IF(AND(K11=2,L11=2),"BAJO",VLOOKUP(M11,Evaluacion!A:B,2)))))),"N/A"))</f>
        <v>EXTREMO</v>
      </c>
      <c r="O11" s="7"/>
    </row>
    <row r="12" spans="1:15" ht="90">
      <c r="A12" s="317"/>
      <c r="B12" s="144" t="str">
        <f>+'MATRIZ MAPA DE RIESGOS'!H13</f>
        <v>Utilización indebida de los recursos públicos</v>
      </c>
      <c r="C12" s="144" t="str">
        <f>'MATRIZ MAPA DE RIESGOS'!P13</f>
        <v>1.  Inducción dirigida a funcionarios donde se presenta normatividad y políticas en asuntos disciplinarios.
2.  Difusión del estatuto anticorrupción</v>
      </c>
      <c r="D12" s="101"/>
      <c r="E12" s="99"/>
      <c r="F12" s="142" t="s">
        <v>21</v>
      </c>
      <c r="G12" s="142" t="s">
        <v>21</v>
      </c>
      <c r="H12" s="142" t="s">
        <v>21</v>
      </c>
      <c r="I12" s="101"/>
      <c r="J12" s="100" t="str">
        <f t="shared" si="0"/>
        <v>T</v>
      </c>
      <c r="K12" s="98" t="str">
        <f>IF(J12="T","N/A",IF(H12="NO",IF(AND(F12="SI",G12="SI"),IF(OR(I12="Impacto",I12="Impacto y Probabilidad"),IF('MATRIZ MAPA DE RIESGOS'!J13&gt;1,'MATRIZ MAPA DE RIESGOS'!J13-1,'MATRIZ MAPA DE RIESGOS'!J13),'MATRIZ MAPA DE RIESGOS'!J13),"N/A"),IF(I12="Impacto",IF('MATRIZ MAPA DE RIESGOS'!J13&gt;2,'MATRIZ MAPA DE RIESGOS'!J13-2,'MATRIZ MAPA DE RIESGOS'!J13),IF(I12="Probabilidad",IF('MATRIZ MAPA DE RIESGOS'!J13&gt;1,'MATRIZ MAPA DE RIESGOS'!J13-1,'MATRIZ MAPA DE RIESGOS'!J13),IF(I12="Impacto y Probabilidad",IF('MATRIZ MAPA DE RIESGOS'!J13&gt;2,'MATRIZ MAPA DE RIESGOS'!J13-2,'MATRIZ MAPA DE RIESGOS'!J13))))))</f>
        <v>N/A</v>
      </c>
      <c r="L12" s="98" t="str">
        <f>IF(J12="T","N/A",IF(H12="NO",IF(AND(F12="SI",G12="SI"),IF(OR(I12="Probabilidad",I12="Impacto y Probabilidad"),IF('MATRIZ MAPA DE RIESGOS'!L13&gt;1,'MATRIZ MAPA DE RIESGOS'!L13-1,'MATRIZ MAPA DE RIESGOS'!L13),'MATRIZ MAPA DE RIESGOS'!L13),"N/A"),IF(I12="Probabilidad",IF('MATRIZ MAPA DE RIESGOS'!L13&gt;2,'MATRIZ MAPA DE RIESGOS'!L13-2,'MATRIZ MAPA DE RIESGOS'!L13),IF(I12="Impacto",IF('MATRIZ MAPA DE RIESGOS'!L13&gt;1,'MATRIZ MAPA DE RIESGOS'!L13-1,'MATRIZ MAPA DE RIESGOS'!L13),IF(I12="Impacto y Probabilidad",IF('MATRIZ MAPA DE RIESGOS'!L13&gt;2,'MATRIZ MAPA DE RIESGOS'!L13-2,'MATRIZ MAPA DE RIESGOS'!L13))))))</f>
        <v>N/A</v>
      </c>
      <c r="M12" s="126">
        <f>IF(J12="T",'MATRIZ MAPA DE RIESGOS'!N13,(IF(AND(F12="SI",G12="SI"),K12*L12,"N/A")))</f>
        <v>15</v>
      </c>
      <c r="N12" s="126" t="str">
        <f>IF(J12="T",'MATRIZ MAPA DE RIESGOS'!O13,IF(AND(F12="SI",G12="SI"),IF(AND(K12=1,L12=3),"BAJO",IF(AND(K12=1,L12=4),"MODERADO",IF(AND(K12=2,L12=5),"ALTO",IF(AND(K12=3,L12=4),"ALTO",IF(AND(K12=2,L12=2),"BAJO",VLOOKUP(M12,Evaluacion!A:B,2)))))),"N/A"))</f>
        <v>EXTREMO</v>
      </c>
    </row>
    <row r="13" spans="1:15">
      <c r="N13" s="166"/>
    </row>
  </sheetData>
  <sheetProtection password="CC32" sheet="1" objects="1" scenarios="1" selectLockedCells="1" selectUnlockedCells="1"/>
  <mergeCells count="14">
    <mergeCell ref="A8:A12"/>
    <mergeCell ref="C6:C7"/>
    <mergeCell ref="F6:N6"/>
    <mergeCell ref="A2:A4"/>
    <mergeCell ref="B2:I2"/>
    <mergeCell ref="M7:N7"/>
    <mergeCell ref="D6:E6"/>
    <mergeCell ref="A6:A7"/>
    <mergeCell ref="B6:B7"/>
    <mergeCell ref="J2:N2"/>
    <mergeCell ref="B3:C4"/>
    <mergeCell ref="D3:I4"/>
    <mergeCell ref="J3:N3"/>
    <mergeCell ref="J4:N4"/>
  </mergeCells>
  <phoneticPr fontId="0" type="noConversion"/>
  <conditionalFormatting sqref="N8:N12">
    <cfRule type="cellIs" dxfId="11" priority="25" stopIfTrue="1" operator="equal">
      <formula>"BAJO"</formula>
    </cfRule>
    <cfRule type="cellIs" dxfId="10" priority="26" stopIfTrue="1" operator="equal">
      <formula>"MODERADO"</formula>
    </cfRule>
    <cfRule type="cellIs" dxfId="9" priority="27" stopIfTrue="1" operator="equal">
      <formula>"ALTO"</formula>
    </cfRule>
    <cfRule type="cellIs" dxfId="8" priority="28" stopIfTrue="1" operator="equal">
      <formula>"EXTREMO"</formula>
    </cfRule>
  </conditionalFormatting>
  <conditionalFormatting sqref="M8:M12">
    <cfRule type="expression" dxfId="7" priority="21" stopIfTrue="1">
      <formula>$N8="BAJO"</formula>
    </cfRule>
    <cfRule type="expression" dxfId="6" priority="22" stopIfTrue="1">
      <formula>$N8="MODERADO"</formula>
    </cfRule>
    <cfRule type="expression" dxfId="5" priority="23" stopIfTrue="1">
      <formula>$N8="ALTO"</formula>
    </cfRule>
    <cfRule type="expression" dxfId="4" priority="24" stopIfTrue="1">
      <formula>$N8="EXTREMO"</formula>
    </cfRule>
  </conditionalFormatting>
  <conditionalFormatting sqref="N13">
    <cfRule type="cellIs" dxfId="3" priority="1" stopIfTrue="1" operator="equal">
      <formula>"BAJO"</formula>
    </cfRule>
    <cfRule type="cellIs" dxfId="2" priority="2" stopIfTrue="1" operator="equal">
      <formula>"MODERADO"</formula>
    </cfRule>
    <cfRule type="cellIs" dxfId="1" priority="3" stopIfTrue="1" operator="equal">
      <formula>"ALTO"</formula>
    </cfRule>
    <cfRule type="cellIs" dxfId="0" priority="4" stopIfTrue="1" operator="equal">
      <formula>"EXTREMO"</formula>
    </cfRule>
  </conditionalFormatting>
  <dataValidations count="2">
    <dataValidation type="list" allowBlank="1" showInputMessage="1" showErrorMessage="1" sqref="I8:I12">
      <formula1>$B$1:$D$1</formula1>
    </dataValidation>
    <dataValidation type="list" allowBlank="1" showInputMessage="1" showErrorMessage="1" sqref="D8:H12">
      <formula1>$F$1:$G$1</formula1>
    </dataValidation>
  </dataValidations>
  <pageMargins left="0.75" right="0.75" top="1" bottom="1" header="0" footer="0"/>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dimension ref="A1:W16"/>
  <sheetViews>
    <sheetView workbookViewId="0">
      <selection activeCell="B8" sqref="B8"/>
    </sheetView>
  </sheetViews>
  <sheetFormatPr baseColWidth="10" defaultRowHeight="12.75"/>
  <cols>
    <col min="1" max="1" width="26" customWidth="1"/>
    <col min="2" max="2" width="30.5703125" customWidth="1"/>
    <col min="3" max="3" width="36.28515625" customWidth="1"/>
    <col min="4" max="4" width="28" customWidth="1"/>
    <col min="5" max="5" width="13" customWidth="1"/>
    <col min="6" max="6" width="37" customWidth="1"/>
    <col min="7" max="7" width="25.28515625" customWidth="1"/>
    <col min="8" max="8" width="14.28515625" customWidth="1"/>
    <col min="9" max="9" width="24.28515625" customWidth="1"/>
    <col min="10" max="10" width="25.85546875" customWidth="1"/>
    <col min="11" max="11" width="22.5703125" customWidth="1"/>
  </cols>
  <sheetData>
    <row r="1" spans="1:23" ht="21" customHeight="1">
      <c r="A1" s="336"/>
      <c r="B1" s="340" t="s">
        <v>96</v>
      </c>
      <c r="C1" s="340"/>
      <c r="D1" s="340"/>
      <c r="E1" s="340"/>
      <c r="F1" s="340"/>
      <c r="G1" s="340"/>
      <c r="H1" s="340"/>
      <c r="I1" s="340"/>
      <c r="J1" s="154" t="s">
        <v>123</v>
      </c>
      <c r="K1" s="151" t="s">
        <v>124</v>
      </c>
      <c r="L1" s="146"/>
      <c r="M1" s="146"/>
      <c r="N1" s="146"/>
      <c r="O1" s="146"/>
      <c r="P1" s="146"/>
      <c r="Q1" s="146"/>
      <c r="R1" s="146"/>
      <c r="S1" s="147"/>
      <c r="T1" s="148"/>
      <c r="U1" s="148"/>
      <c r="V1" s="148"/>
      <c r="W1" s="148"/>
    </row>
    <row r="2" spans="1:23" ht="20.25" customHeight="1">
      <c r="A2" s="337"/>
      <c r="B2" s="341" t="s">
        <v>122</v>
      </c>
      <c r="C2" s="341"/>
      <c r="D2" s="341"/>
      <c r="E2" s="341"/>
      <c r="F2" s="341" t="s">
        <v>96</v>
      </c>
      <c r="G2" s="341"/>
      <c r="H2" s="341"/>
      <c r="I2" s="341"/>
      <c r="J2" s="155" t="s">
        <v>125</v>
      </c>
      <c r="K2" s="152">
        <v>0</v>
      </c>
      <c r="L2" s="145"/>
      <c r="M2" s="145"/>
      <c r="N2" s="145"/>
      <c r="O2" s="145"/>
      <c r="P2" s="145"/>
      <c r="Q2" s="145"/>
      <c r="R2" s="145"/>
      <c r="S2" s="147"/>
      <c r="T2" s="148"/>
      <c r="U2" s="148"/>
      <c r="V2" s="148"/>
      <c r="W2" s="148"/>
    </row>
    <row r="3" spans="1:23" ht="21" customHeight="1" thickBot="1">
      <c r="A3" s="338"/>
      <c r="B3" s="342"/>
      <c r="C3" s="342"/>
      <c r="D3" s="342"/>
      <c r="E3" s="342"/>
      <c r="F3" s="342"/>
      <c r="G3" s="342"/>
      <c r="H3" s="342"/>
      <c r="I3" s="342"/>
      <c r="J3" s="156" t="s">
        <v>97</v>
      </c>
      <c r="K3" s="153"/>
      <c r="L3" s="145"/>
      <c r="M3" s="145"/>
      <c r="N3" s="145"/>
      <c r="O3" s="145"/>
      <c r="P3" s="145"/>
      <c r="Q3" s="145"/>
      <c r="R3" s="145"/>
      <c r="S3" s="149"/>
      <c r="T3" s="150"/>
      <c r="U3" s="150"/>
      <c r="V3" s="150"/>
      <c r="W3" s="150"/>
    </row>
    <row r="6" spans="1:23" ht="22.5" customHeight="1">
      <c r="A6" s="339" t="s">
        <v>102</v>
      </c>
      <c r="B6" s="339" t="s">
        <v>103</v>
      </c>
      <c r="C6" s="343" t="s">
        <v>118</v>
      </c>
      <c r="D6" s="344"/>
      <c r="E6" s="345"/>
      <c r="F6" s="339" t="s">
        <v>121</v>
      </c>
      <c r="G6" s="339"/>
      <c r="H6" s="339"/>
      <c r="I6" s="339" t="s">
        <v>126</v>
      </c>
      <c r="J6" s="339"/>
      <c r="K6" s="339"/>
    </row>
    <row r="7" spans="1:23" ht="25.5">
      <c r="A7" s="339"/>
      <c r="B7" s="339"/>
      <c r="C7" s="137" t="s">
        <v>119</v>
      </c>
      <c r="D7" s="136" t="s">
        <v>120</v>
      </c>
      <c r="E7" s="138" t="s">
        <v>113</v>
      </c>
      <c r="F7" s="137" t="s">
        <v>119</v>
      </c>
      <c r="G7" s="136" t="s">
        <v>120</v>
      </c>
      <c r="H7" s="138" t="s">
        <v>113</v>
      </c>
      <c r="I7" s="137" t="s">
        <v>119</v>
      </c>
      <c r="J7" s="136" t="s">
        <v>120</v>
      </c>
      <c r="K7" s="138" t="s">
        <v>113</v>
      </c>
    </row>
    <row r="8" spans="1:23" s="135" customFormat="1" ht="51.75" customHeight="1">
      <c r="A8" s="139" t="str">
        <f>+'MATRIZ MAPA DE RIESGOS'!H9</f>
        <v>Distorsion de la Información Contable</v>
      </c>
      <c r="B8" s="139" t="str">
        <f>+'MATRIZ MAPA DE RIESGOS'!T9</f>
        <v xml:space="preserve">
* Seguimiento a los casos reportados de actualización del sistema  (Informática y Jefatura de costos e información financiera)</v>
      </c>
      <c r="C8" s="140" t="s">
        <v>104</v>
      </c>
      <c r="D8" s="140" t="s">
        <v>111</v>
      </c>
      <c r="E8" s="139"/>
      <c r="F8" s="140"/>
      <c r="G8" s="140"/>
      <c r="H8" s="139"/>
      <c r="I8" s="140"/>
      <c r="J8" s="140"/>
      <c r="K8" s="139"/>
    </row>
    <row r="9" spans="1:23" s="135" customFormat="1" ht="72.75" customHeight="1">
      <c r="A9" s="139" t="str">
        <f>+'MATRIZ MAPA DE RIESGOS'!H10</f>
        <v>Pérdida de los recursos financieros de RTVC</v>
      </c>
      <c r="B9" s="139" t="str">
        <f>+'MATRIZ MAPA DE RIESGOS'!T10</f>
        <v>Actualizar los sistemas de seguridad provenientes de las entidades financieras, condicionado a los nuevos dispositivos del mercado.</v>
      </c>
      <c r="C9" s="140" t="s">
        <v>105</v>
      </c>
      <c r="D9" s="140" t="s">
        <v>112</v>
      </c>
      <c r="E9" s="139"/>
      <c r="F9" s="140"/>
      <c r="G9" s="140"/>
      <c r="H9" s="139"/>
      <c r="I9" s="140"/>
      <c r="J9" s="140"/>
      <c r="K9" s="139"/>
    </row>
    <row r="10" spans="1:23" s="135" customFormat="1" ht="51">
      <c r="A10" s="139" t="str">
        <f>+'MATRIZ MAPA DE RIESGOS'!H11</f>
        <v>Ejecucion de la inversion no se genere la rentabilidad esperada.</v>
      </c>
      <c r="B10" s="139" t="str">
        <f>+'MATRIZ MAPA DE RIESGOS'!T11</f>
        <v>Revisar el manual de inversiones para actualización si se requiere</v>
      </c>
      <c r="C10" s="140" t="s">
        <v>115</v>
      </c>
      <c r="D10" s="140" t="s">
        <v>117</v>
      </c>
      <c r="E10" s="139"/>
      <c r="F10" s="140"/>
      <c r="G10" s="140"/>
      <c r="H10" s="139"/>
      <c r="I10" s="140"/>
      <c r="J10" s="140"/>
      <c r="K10" s="139"/>
    </row>
    <row r="11" spans="1:23" s="135" customFormat="1" ht="127.5">
      <c r="A11" s="139" t="str">
        <f>+'MATRIZ MAPA DE RIESGOS'!H12</f>
        <v>Sustracción, concentración y manipulación de la información institucional.</v>
      </c>
      <c r="B11" s="139" t="str">
        <f>+'MATRIZ MAPA DE RIESGOS'!T12</f>
        <v>Mantenimiento y actualización de Orfeo
Actualización de archivo bajo parámetros de la ley de archivo.
Generación de planes de mejoramiento a partir de los resultados de las auditorías internas y externas.</v>
      </c>
      <c r="C11" s="140" t="s">
        <v>107</v>
      </c>
      <c r="D11" s="139"/>
      <c r="E11" s="139"/>
      <c r="F11" s="140"/>
      <c r="G11" s="139"/>
      <c r="H11" s="139"/>
      <c r="I11" s="140"/>
      <c r="J11" s="139"/>
      <c r="K11" s="139"/>
    </row>
    <row r="12" spans="1:23" s="135" customFormat="1" ht="63.75">
      <c r="A12" s="139" t="str">
        <f>+'MATRIZ MAPA DE RIESGOS'!H13</f>
        <v>Utilización indebida de los recursos públicos</v>
      </c>
      <c r="B12" s="143" t="str">
        <f>+'MATRIZ MAPA DE RIESGOS'!T13</f>
        <v>Implementar las capacitaciones preventivas de Asuntos Disciplinarios.</v>
      </c>
      <c r="C12" s="140" t="s">
        <v>110</v>
      </c>
      <c r="D12" s="140" t="s">
        <v>106</v>
      </c>
      <c r="E12" s="141">
        <v>41485</v>
      </c>
      <c r="F12" s="140"/>
      <c r="G12" s="140"/>
      <c r="H12" s="141"/>
      <c r="I12" s="140"/>
      <c r="J12" s="140"/>
      <c r="K12" s="141"/>
    </row>
    <row r="13" spans="1:23" s="135" customFormat="1" ht="63.75">
      <c r="A13" s="139" t="e">
        <f>+'MATRIZ MAPA DE RIESGOS'!#REF!</f>
        <v>#REF!</v>
      </c>
      <c r="B13" s="143" t="e">
        <f>+'MATRIZ MAPA DE RIESGOS'!#REF!</f>
        <v>#REF!</v>
      </c>
      <c r="C13" s="140" t="s">
        <v>110</v>
      </c>
      <c r="D13" s="140" t="s">
        <v>108</v>
      </c>
      <c r="E13" s="141">
        <v>41516</v>
      </c>
      <c r="F13" s="140"/>
      <c r="G13" s="140"/>
      <c r="H13" s="141"/>
      <c r="I13" s="140"/>
      <c r="J13" s="140"/>
      <c r="K13" s="141"/>
    </row>
    <row r="14" spans="1:23" s="135" customFormat="1" ht="76.5">
      <c r="A14" s="139" t="e">
        <f>+'MATRIZ MAPA DE RIESGOS'!#REF!</f>
        <v>#REF!</v>
      </c>
      <c r="B14" s="143" t="e">
        <f>+'MATRIZ MAPA DE RIESGOS'!#REF!</f>
        <v>#REF!</v>
      </c>
      <c r="C14" s="140" t="s">
        <v>110</v>
      </c>
      <c r="D14" s="140" t="s">
        <v>109</v>
      </c>
      <c r="E14" s="141">
        <v>41639</v>
      </c>
      <c r="F14" s="140"/>
      <c r="G14" s="140"/>
      <c r="H14" s="141"/>
      <c r="I14" s="140"/>
      <c r="J14" s="140"/>
      <c r="K14" s="141"/>
    </row>
    <row r="15" spans="1:23" s="135" customFormat="1" ht="76.5">
      <c r="A15" s="139" t="e">
        <f>+'MATRIZ MAPA DE RIESGOS'!#REF!</f>
        <v>#REF!</v>
      </c>
      <c r="B15" s="143" t="e">
        <f>+'MATRIZ MAPA DE RIESGOS'!#REF!</f>
        <v>#REF!</v>
      </c>
      <c r="C15" s="140" t="s">
        <v>110</v>
      </c>
      <c r="D15" s="140" t="s">
        <v>114</v>
      </c>
      <c r="E15" s="141">
        <v>41608</v>
      </c>
      <c r="F15" s="140"/>
      <c r="G15" s="140"/>
      <c r="H15" s="141"/>
      <c r="I15" s="140"/>
      <c r="J15" s="140"/>
      <c r="K15" s="141"/>
    </row>
    <row r="16" spans="1:23" s="135" customFormat="1"/>
  </sheetData>
  <mergeCells count="9">
    <mergeCell ref="A1:A3"/>
    <mergeCell ref="F6:H6"/>
    <mergeCell ref="B1:I1"/>
    <mergeCell ref="B2:E3"/>
    <mergeCell ref="F2:I3"/>
    <mergeCell ref="I6:K6"/>
    <mergeCell ref="A6:A7"/>
    <mergeCell ref="B6:B7"/>
    <mergeCell ref="C6:E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E15"/>
  <sheetViews>
    <sheetView workbookViewId="0">
      <selection activeCell="C27" sqref="C27"/>
    </sheetView>
  </sheetViews>
  <sheetFormatPr baseColWidth="10" defaultRowHeight="12.75"/>
  <sheetData>
    <row r="1" spans="1:5">
      <c r="A1" s="9" t="s">
        <v>22</v>
      </c>
      <c r="B1" s="9"/>
      <c r="C1" s="4"/>
      <c r="D1" s="4"/>
      <c r="E1" s="5"/>
    </row>
    <row r="2" spans="1:5">
      <c r="A2" s="6">
        <v>1</v>
      </c>
      <c r="B2" s="7" t="s">
        <v>18</v>
      </c>
      <c r="C2" s="1"/>
      <c r="D2" s="1" t="s">
        <v>24</v>
      </c>
      <c r="E2" s="3" t="s">
        <v>25</v>
      </c>
    </row>
    <row r="3" spans="1:5">
      <c r="A3" s="6">
        <v>2</v>
      </c>
      <c r="B3" s="7" t="s">
        <v>18</v>
      </c>
      <c r="C3" s="1"/>
      <c r="D3" s="1" t="s">
        <v>15</v>
      </c>
      <c r="E3" s="3" t="s">
        <v>9</v>
      </c>
    </row>
    <row r="4" spans="1:5">
      <c r="A4" s="6">
        <v>3</v>
      </c>
      <c r="B4" s="7" t="s">
        <v>12</v>
      </c>
      <c r="C4" s="1"/>
      <c r="D4" s="1" t="s">
        <v>26</v>
      </c>
      <c r="E4" s="3" t="s">
        <v>8</v>
      </c>
    </row>
    <row r="5" spans="1:5">
      <c r="A5" s="6">
        <v>4</v>
      </c>
      <c r="B5" s="7" t="s">
        <v>19</v>
      </c>
      <c r="C5" s="1"/>
      <c r="D5" s="1" t="s">
        <v>27</v>
      </c>
      <c r="E5" s="3" t="s">
        <v>7</v>
      </c>
    </row>
    <row r="6" spans="1:5">
      <c r="A6" s="6">
        <v>5</v>
      </c>
      <c r="B6" s="7" t="s">
        <v>19</v>
      </c>
      <c r="C6" s="1"/>
      <c r="D6" s="1"/>
      <c r="E6" s="3"/>
    </row>
    <row r="7" spans="1:5">
      <c r="A7" s="6">
        <v>6</v>
      </c>
      <c r="B7" s="7" t="s">
        <v>12</v>
      </c>
      <c r="C7" s="1"/>
      <c r="D7" s="1"/>
      <c r="E7" s="3"/>
    </row>
    <row r="8" spans="1:5">
      <c r="A8" s="6">
        <v>8</v>
      </c>
      <c r="B8" s="7" t="s">
        <v>19</v>
      </c>
      <c r="C8" s="1"/>
      <c r="D8" s="1"/>
      <c r="E8" s="3"/>
    </row>
    <row r="9" spans="1:5">
      <c r="A9" s="6">
        <v>9</v>
      </c>
      <c r="B9" s="7" t="s">
        <v>19</v>
      </c>
      <c r="C9" s="1"/>
      <c r="D9" s="1" t="s">
        <v>6</v>
      </c>
      <c r="E9" s="3" t="s">
        <v>16</v>
      </c>
    </row>
    <row r="10" spans="1:5">
      <c r="A10" s="6">
        <v>10</v>
      </c>
      <c r="B10" s="7" t="s">
        <v>20</v>
      </c>
      <c r="C10" s="1"/>
      <c r="D10" s="1" t="s">
        <v>21</v>
      </c>
      <c r="E10" s="3" t="s">
        <v>17</v>
      </c>
    </row>
    <row r="11" spans="1:5">
      <c r="A11" s="6">
        <v>12</v>
      </c>
      <c r="B11" s="2" t="s">
        <v>20</v>
      </c>
      <c r="C11" s="1"/>
      <c r="D11" s="1"/>
      <c r="E11" s="3" t="s">
        <v>28</v>
      </c>
    </row>
    <row r="12" spans="1:5">
      <c r="A12" s="6">
        <v>15</v>
      </c>
      <c r="B12" s="2" t="s">
        <v>20</v>
      </c>
      <c r="C12" s="1"/>
      <c r="D12" s="1"/>
      <c r="E12" s="3"/>
    </row>
    <row r="13" spans="1:5">
      <c r="A13" s="6">
        <v>16</v>
      </c>
      <c r="B13" s="2" t="s">
        <v>20</v>
      </c>
      <c r="C13" s="1"/>
      <c r="D13" s="1"/>
      <c r="E13" s="3"/>
    </row>
    <row r="14" spans="1:5">
      <c r="A14" s="6">
        <v>20</v>
      </c>
      <c r="B14" s="2" t="s">
        <v>20</v>
      </c>
      <c r="C14" s="1"/>
      <c r="D14" s="1"/>
      <c r="E14" s="12"/>
    </row>
    <row r="15" spans="1:5">
      <c r="A15" s="6">
        <v>25</v>
      </c>
      <c r="B15" s="2" t="s">
        <v>20</v>
      </c>
      <c r="C15" s="1"/>
      <c r="D15" s="1"/>
      <c r="E15" s="3"/>
    </row>
  </sheetData>
  <sheetProtection sheet="1"/>
  <phoneticPr fontId="1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election activeCell="G46" sqref="G46"/>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CONTEXTO ESTRATÉGICO</vt:lpstr>
      <vt:lpstr>MAPEO</vt:lpstr>
      <vt:lpstr>MATRIZ MAPA DE RIESGOS</vt:lpstr>
      <vt:lpstr>CONTROLES</vt:lpstr>
      <vt:lpstr>SEGUIMIENTO</vt:lpstr>
      <vt:lpstr>Evaluacion</vt:lpstr>
      <vt:lpstr>Hoja1</vt:lpstr>
      <vt:lpstr>Hoja2</vt:lpstr>
      <vt:lpstr>'MATRIZ MAPA DE RIESGOS'!Área_de_impresión</vt:lpstr>
      <vt:lpstr>'MATRIZ MAPA DE RIESGOS'!RIESGOS</vt:lpstr>
      <vt:lpstr>'MATRIZ MAPA DE RIESGOS'!Títulos_a_imprimir</vt:lpstr>
    </vt:vector>
  </TitlesOfParts>
  <Company>LOTERIA DE BOGOTA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cripac</dc:creator>
  <cp:lastModifiedBy>nalvarez</cp:lastModifiedBy>
  <cp:lastPrinted>2010-06-24T18:55:36Z</cp:lastPrinted>
  <dcterms:created xsi:type="dcterms:W3CDTF">2007-09-04T12:35:26Z</dcterms:created>
  <dcterms:modified xsi:type="dcterms:W3CDTF">2013-11-18T16:53:10Z</dcterms:modified>
</cp:coreProperties>
</file>