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885" yWindow="2205" windowWidth="11535" windowHeight="5655" firstSheet="2" activeTab="3"/>
  </bookViews>
  <sheets>
    <sheet name="CONTEXTO ESTRATÉGICO" sheetId="25" state="hidden" r:id="rId1"/>
    <sheet name="MAPEO" sheetId="22" state="hidden" r:id="rId2"/>
    <sheet name="MATRIZ MAPA DE RIESGOS" sheetId="3" r:id="rId3"/>
    <sheet name="CONTROLES" sheetId="6" r:id="rId4"/>
    <sheet name="Evaluacion" sheetId="21" state="hidden" r:id="rId5"/>
    <sheet name="Hoja1" sheetId="24" state="hidden" r:id="rId6"/>
  </sheets>
  <definedNames>
    <definedName name="_xlnm._FilterDatabase" localSheetId="3" hidden="1">CONTROLES!$A$8:$N$14</definedName>
    <definedName name="_xlnm.Print_Area" localSheetId="2">'MATRIZ MAPA DE RIESGOS'!$A$4:$X$13</definedName>
    <definedName name="RIESGOS" localSheetId="2">'MATRIZ MAPA DE RIESGOS'!$AK$9:$AK$13</definedName>
    <definedName name="_xlnm.Print_Titles" localSheetId="2">'MATRIZ MAPA DE RIESGOS'!$6:$8</definedName>
  </definedNames>
  <calcPr calcId="125725"/>
</workbook>
</file>

<file path=xl/calcChain.xml><?xml version="1.0" encoding="utf-8"?>
<calcChain xmlns="http://schemas.openxmlformats.org/spreadsheetml/2006/main">
  <c r="K9" i="3"/>
  <c r="J15" i="6"/>
  <c r="K15" s="1"/>
  <c r="J16"/>
  <c r="K16" s="1"/>
  <c r="J17"/>
  <c r="C15"/>
  <c r="C16"/>
  <c r="C17"/>
  <c r="B15"/>
  <c r="B16"/>
  <c r="B17"/>
  <c r="B14"/>
  <c r="N11" i="3"/>
  <c r="N13"/>
  <c r="N16"/>
  <c r="O16" s="1"/>
  <c r="K16"/>
  <c r="M16"/>
  <c r="M13"/>
  <c r="M11"/>
  <c r="E16"/>
  <c r="E15"/>
  <c r="E14"/>
  <c r="E13"/>
  <c r="E12"/>
  <c r="E10"/>
  <c r="E11"/>
  <c r="D16"/>
  <c r="D15"/>
  <c r="D14"/>
  <c r="D13"/>
  <c r="D12"/>
  <c r="D11"/>
  <c r="D10"/>
  <c r="D9"/>
  <c r="B9"/>
  <c r="C36" i="25"/>
  <c r="C37"/>
  <c r="C35"/>
  <c r="C31"/>
  <c r="C30"/>
  <c r="K13" i="3"/>
  <c r="K11"/>
  <c r="N15"/>
  <c r="O15" s="1"/>
  <c r="M15"/>
  <c r="N14"/>
  <c r="O14"/>
  <c r="M14"/>
  <c r="K15"/>
  <c r="K14"/>
  <c r="M9"/>
  <c r="N9"/>
  <c r="O9" s="1"/>
  <c r="K10"/>
  <c r="M10"/>
  <c r="N10"/>
  <c r="O10" s="1"/>
  <c r="K12"/>
  <c r="M12"/>
  <c r="N12"/>
  <c r="O12" s="1"/>
  <c r="E9"/>
  <c r="C34" i="25"/>
  <c r="C33"/>
  <c r="J12" i="6"/>
  <c r="K12" s="1"/>
  <c r="J11"/>
  <c r="K11" s="1"/>
  <c r="B12"/>
  <c r="B11"/>
  <c r="B13"/>
  <c r="A9" i="3"/>
  <c r="A10" i="6" s="1"/>
  <c r="J14"/>
  <c r="K14" s="1"/>
  <c r="C11"/>
  <c r="C12"/>
  <c r="C13"/>
  <c r="C14"/>
  <c r="C29" i="25"/>
  <c r="C10" i="6"/>
  <c r="J10"/>
  <c r="L10" s="1"/>
  <c r="B10"/>
  <c r="J13"/>
  <c r="L13" s="1"/>
  <c r="A4" i="3"/>
  <c r="H5" i="22"/>
  <c r="D6"/>
  <c r="E6"/>
  <c r="F6"/>
  <c r="G6"/>
  <c r="H6"/>
  <c r="D7"/>
  <c r="E7"/>
  <c r="F7"/>
  <c r="G7"/>
  <c r="H7"/>
  <c r="D8"/>
  <c r="E8"/>
  <c r="F8"/>
  <c r="G8"/>
  <c r="H8"/>
  <c r="D9"/>
  <c r="E9"/>
  <c r="F9"/>
  <c r="G9"/>
  <c r="H9"/>
  <c r="E5"/>
  <c r="F5"/>
  <c r="G5"/>
  <c r="D5"/>
  <c r="K17" i="6"/>
  <c r="L17"/>
  <c r="L16"/>
  <c r="L15"/>
  <c r="L14"/>
  <c r="K10"/>
  <c r="L12"/>
  <c r="O11" i="3"/>
  <c r="O13"/>
  <c r="M16" i="6" l="1"/>
  <c r="Q15" i="3" s="1"/>
  <c r="N16" i="6"/>
  <c r="R15" i="3" s="1"/>
  <c r="S15" s="1"/>
  <c r="M15" i="6"/>
  <c r="Q14" i="3" s="1"/>
  <c r="K13" i="6"/>
  <c r="L11"/>
  <c r="N11" s="1"/>
  <c r="R10" i="3" s="1"/>
  <c r="S10" s="1"/>
  <c r="M12" i="6"/>
  <c r="Q11" i="3" s="1"/>
  <c r="M14" i="6"/>
  <c r="Q13" i="3" s="1"/>
  <c r="M17" i="6"/>
  <c r="Q16" i="3" s="1"/>
  <c r="M10" i="6"/>
  <c r="Q9" i="3" s="1"/>
  <c r="N17" i="6"/>
  <c r="R16" i="3" s="1"/>
  <c r="S16" s="1"/>
  <c r="N14" i="6"/>
  <c r="R13" i="3" s="1"/>
  <c r="S13" s="1"/>
  <c r="N10" i="6"/>
  <c r="R9" i="3" s="1"/>
  <c r="S9" s="1"/>
  <c r="N12" i="6" l="1"/>
  <c r="R11" i="3" s="1"/>
  <c r="S11" s="1"/>
  <c r="N15" i="6"/>
  <c r="R14" i="3" s="1"/>
  <c r="S14" s="1"/>
  <c r="M13" i="6"/>
  <c r="Q12" i="3" s="1"/>
  <c r="M11" i="6"/>
  <c r="Q10" i="3" s="1"/>
  <c r="N13" i="6" l="1"/>
  <c r="R12" i="3" s="1"/>
  <c r="S12" s="1"/>
</calcChain>
</file>

<file path=xl/comments1.xml><?xml version="1.0" encoding="utf-8"?>
<comments xmlns="http://schemas.openxmlformats.org/spreadsheetml/2006/main">
  <authors>
    <author>asalinas</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0">
      <text>
        <r>
          <rPr>
            <b/>
            <sz val="8"/>
            <color indexed="81"/>
            <rFont val="Tahoma"/>
            <family val="2"/>
          </rPr>
          <t xml:space="preserve">F. Internos: </t>
        </r>
        <r>
          <rPr>
            <sz val="8"/>
            <color indexed="81"/>
            <rFont val="Tahoma"/>
            <family val="2"/>
          </rPr>
          <t>Coloque la lista de factores internos que pueden convertirse en riesgos.</t>
        </r>
      </text>
    </comment>
    <comment ref="D19" authorId="0">
      <text>
        <r>
          <rPr>
            <b/>
            <sz val="8"/>
            <color indexed="81"/>
            <rFont val="Tahoma"/>
            <family val="2"/>
          </rPr>
          <t xml:space="preserve">Causas: </t>
        </r>
        <r>
          <rPr>
            <sz val="8"/>
            <color indexed="81"/>
            <rFont val="Tahoma"/>
            <family val="2"/>
          </rPr>
          <t xml:space="preserve">Coloque la descripcion de la causa
</t>
        </r>
      </text>
    </comment>
    <comment ref="F19" authorId="0">
      <text>
        <r>
          <rPr>
            <b/>
            <sz val="8"/>
            <color indexed="81"/>
            <rFont val="Tahoma"/>
            <family val="2"/>
          </rPr>
          <t xml:space="preserve">F. Externos: </t>
        </r>
        <r>
          <rPr>
            <sz val="8"/>
            <color indexed="81"/>
            <rFont val="Tahoma"/>
            <family val="2"/>
          </rPr>
          <t>Coloque la lista de factores externos que pueden convertirse en riesgos.</t>
        </r>
      </text>
    </comment>
  </commentList>
</comments>
</file>

<file path=xl/comments2.xml><?xml version="1.0" encoding="utf-8"?>
<comments xmlns="http://schemas.openxmlformats.org/spreadsheetml/2006/main">
  <authors>
    <author>NEIDA</author>
  </authors>
  <commentList>
    <comment ref="J9" authorId="0">
      <text>
        <r>
          <rPr>
            <b/>
            <sz val="9"/>
            <color indexed="81"/>
            <rFont val="Tahoma"/>
            <family val="2"/>
          </rPr>
          <t>Seleccione: 
1. Insignificante.
2. Menor.
3. Moderado.
4. Mayor.
5. Catástrofico.</t>
        </r>
        <r>
          <rPr>
            <sz val="9"/>
            <color indexed="81"/>
            <rFont val="Tahoma"/>
            <family val="2"/>
          </rPr>
          <t xml:space="preserve">
</t>
        </r>
      </text>
    </comment>
    <comment ref="L9" authorId="0">
      <text>
        <r>
          <rPr>
            <b/>
            <sz val="9"/>
            <color indexed="81"/>
            <rFont val="Tahoma"/>
            <family val="2"/>
          </rPr>
          <t xml:space="preserve">Seleccione: 
1. Raro. 
2. Improbable.
3. Moderado. 
4. Probable.
5. Casi Certeza. </t>
        </r>
      </text>
    </comment>
  </commentList>
</comments>
</file>

<file path=xl/comments3.xml><?xml version="1.0" encoding="utf-8"?>
<comments xmlns="http://schemas.openxmlformats.org/spreadsheetml/2006/main">
  <authors>
    <author>cripac</author>
  </authors>
  <commentList>
    <comment ref="B8"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<sst xmlns="http://schemas.openxmlformats.org/spreadsheetml/2006/main" count="304" uniqueCount="188">
  <si>
    <t>PROCESO</t>
  </si>
  <si>
    <t>IMPACTO</t>
  </si>
  <si>
    <t>PROBABILIDAD</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</si>
  <si>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</si>
  <si>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</si>
  <si>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</si>
  <si>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</si>
  <si>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</si>
  <si>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</si>
  <si>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</si>
  <si>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</si>
  <si>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</si>
  <si>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</si>
  <si>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</si>
  <si>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VALOR</t>
  </si>
  <si>
    <t>MODERADO</t>
  </si>
  <si>
    <t>INTERNO</t>
  </si>
  <si>
    <t>EXTERNO</t>
  </si>
  <si>
    <t>FRECUENCIA</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</si>
  <si>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</si>
  <si>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</si>
  <si>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</si>
  <si>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</si>
  <si>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</si>
  <si>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</si>
  <si>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</si>
  <si>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</si>
  <si>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</si>
  <si>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</si>
  <si>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</si>
  <si>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</si>
  <si>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</si>
  <si>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</si>
  <si>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</si>
  <si>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</si>
  <si>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</si>
  <si>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</si>
  <si>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5. EVENTO (RIESGO)</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</si>
  <si>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</si>
  <si>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</si>
  <si>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</si>
  <si>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</si>
  <si>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</si>
  <si>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</si>
  <si>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</si>
  <si>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</si>
  <si>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</si>
  <si>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</si>
  <si>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</si>
  <si>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</si>
  <si>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</si>
  <si>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</si>
  <si>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</si>
  <si>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</si>
  <si>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</si>
  <si>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</si>
  <si>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</si>
  <si>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</si>
  <si>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</si>
  <si>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</si>
  <si>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</si>
  <si>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</si>
  <si>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VALORACION DE CONTROLES</t>
  </si>
  <si>
    <t>FORMATO</t>
  </si>
  <si>
    <t>MATRIZ MAPA DE RIESGOS</t>
  </si>
  <si>
    <t>10. CONTROLES EXISTENTES</t>
  </si>
  <si>
    <t>INSIGNIFICANTE</t>
  </si>
  <si>
    <t>MENOR</t>
  </si>
  <si>
    <t>MAYOR</t>
  </si>
  <si>
    <t>CASTASTRÓFICO</t>
  </si>
  <si>
    <t>FACTOR DE RIESGO
(Contexto)</t>
  </si>
  <si>
    <t>CATASTRÓFICO</t>
  </si>
  <si>
    <t>IMPROBABLE</t>
  </si>
  <si>
    <t>PROBABLE</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</si>
  <si>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</si>
  <si>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</si>
  <si>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</si>
  <si>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</si>
  <si>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</si>
  <si>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</si>
  <si>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</si>
  <si>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</si>
  <si>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</si>
  <si>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</si>
  <si>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</si>
  <si>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</si>
  <si>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</si>
  <si>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t>Derechos reservados, ASS-DAFP.</t>
  </si>
  <si>
    <t>RARO</t>
  </si>
  <si>
    <t>El evento puede ocurrir solo en
circunstancias excepcionales.</t>
  </si>
  <si>
    <t>No se ha presentado
en los últimos 5 años.</t>
  </si>
  <si>
    <t>Si el hecho llegara a presentarse, tendría consecuencias o
efectos mínimos sobre la entidad.</t>
  </si>
  <si>
    <t>DESCRIPCIÓN</t>
  </si>
  <si>
    <t>El evento puede ocurrir en algún
momento</t>
  </si>
  <si>
    <t>Al menos de 1 vez en
los últimos 5 años.</t>
  </si>
  <si>
    <t>Si el hecho llegara a presentarse, tendría bajo impacto o
efecto sobre la entidad.</t>
  </si>
  <si>
    <t>POSIBLE</t>
  </si>
  <si>
    <t>El evento podría ocurrir en algún
momento</t>
  </si>
  <si>
    <t>Al menos de 1 vez en
los últimos 2 años.</t>
  </si>
  <si>
    <t>Si el hecho llegara a presentarse, tendría medianas
consecuencias o efectos sobre la entidad.</t>
  </si>
  <si>
    <t>CASI SEGURO</t>
  </si>
  <si>
    <t>El evento probablemente ocurrirá en la
mayoría de las circunstancias</t>
  </si>
  <si>
    <t>Al menos de 1 vez en
el último año.</t>
  </si>
  <si>
    <t>Si el hecho llegara a presentarse, tendría altas
consecuencias o efectos sobre la entidad</t>
  </si>
  <si>
    <t>Se espera que el evento ocurra en la
mayoría de las circunstancias</t>
  </si>
  <si>
    <t>Más de 1 vez al año.</t>
  </si>
  <si>
    <t>Si el hecho llegara a presentarse, tendría desastrosas
consecuencias o efectos sobre la entidad.</t>
  </si>
  <si>
    <t>Riesgo Estratégico</t>
  </si>
  <si>
    <t>Riesgo Financiero</t>
  </si>
  <si>
    <t>Riesgo Operativo</t>
  </si>
  <si>
    <t>Riesgo de Cumplimiento</t>
  </si>
  <si>
    <t>x</t>
  </si>
  <si>
    <t>1 Fi</t>
  </si>
  <si>
    <t>2 Fi</t>
  </si>
  <si>
    <t>3 Fi</t>
  </si>
  <si>
    <t>4 Fi</t>
  </si>
  <si>
    <t>1 Fe</t>
  </si>
  <si>
    <t>2 Fe</t>
  </si>
  <si>
    <t>3 Fe</t>
  </si>
  <si>
    <t>Riesgo Tecnológico</t>
  </si>
  <si>
    <t>EMISIÓN Y TRANSMISIÓN DE RADIO Y TELEVISIÓN</t>
  </si>
  <si>
    <t>Entregar a la red de transmisión la señal de los canales publicos nacionales, de acuerdo a las caracteristicas descritas por la programación de los canales, de manera permanente y con las caracteristicas necesarias para la correcta prestación del servicio de televisión al público colombiano.</t>
  </si>
  <si>
    <t>La premura de emisión de algunos contenidos hace que el material no llegue con el tiempo adecuado para el alistamiento a la emisión</t>
  </si>
  <si>
    <t xml:space="preserve">Inundaciones que pueden afectar el centro de emisión </t>
  </si>
  <si>
    <t>incorrecta emision o no emision de contenidos (sanciones, incumplimiento de obligaciones)</t>
  </si>
  <si>
    <t>la no emision del contenido pautado (sanciones, incumplimiento de obligaciones)</t>
  </si>
  <si>
    <t>Incremento en la carga térmica del salón de equipos del centro de emisión</t>
  </si>
  <si>
    <t>Cortes prolongados de energia para la operación de los equipos.</t>
  </si>
  <si>
    <r>
      <rPr>
        <sz val="9"/>
        <color indexed="10"/>
        <rFont val="Arial"/>
        <family val="2"/>
      </rPr>
      <t>Infraestructura Tecnologica:</t>
    </r>
    <r>
      <rPr>
        <sz val="9"/>
        <rFont val="Arial"/>
        <family val="2"/>
      </rPr>
      <t xml:space="preserve">
Falla en los equipos de recepcion para la emision de señales aternas a rtvc. </t>
    </r>
  </si>
  <si>
    <r>
      <rPr>
        <sz val="9"/>
        <color indexed="10"/>
        <rFont val="Arial"/>
        <family val="2"/>
      </rPr>
      <t xml:space="preserve">Infraestructura </t>
    </r>
    <r>
      <rPr>
        <sz val="9"/>
        <rFont val="Arial"/>
        <family val="2"/>
      </rPr>
      <t xml:space="preserve">Perdida del suministro electrico para la operación de los equipos. </t>
    </r>
  </si>
  <si>
    <r>
      <rPr>
        <sz val="9"/>
        <color indexed="10"/>
        <rFont val="Arial"/>
        <family val="2"/>
      </rPr>
      <t>Factores operativos</t>
    </r>
    <r>
      <rPr>
        <sz val="9"/>
        <rFont val="Arial"/>
        <family val="2"/>
      </rPr>
      <t xml:space="preserve"> No disponibilidad del material audiovisual en el momento de la emisión</t>
    </r>
  </si>
  <si>
    <r>
      <rPr>
        <sz val="9"/>
        <color indexed="10"/>
        <rFont val="Arial"/>
        <family val="2"/>
      </rPr>
      <t>Infraestructura Tecnologica:</t>
    </r>
    <r>
      <rPr>
        <sz val="9"/>
        <color indexed="10"/>
        <rFont val="Arial"/>
        <family val="2"/>
      </rPr>
      <t xml:space="preserve"> </t>
    </r>
    <r>
      <rPr>
        <sz val="9"/>
        <rFont val="Arial"/>
        <family val="2"/>
      </rPr>
      <t>Daño o mal funcionamiento en los equipos del centro de emision</t>
    </r>
  </si>
  <si>
    <t>Equipos de recepcion presenten fallas o bloqueos que no permitan la correcta emision de la señal a emitir</t>
  </si>
  <si>
    <t>Mala calidad de la señal de origen o inestbilidad en la misma que imposibiliten la emision de la señal</t>
  </si>
  <si>
    <r>
      <rPr>
        <sz val="9"/>
        <color indexed="10"/>
        <rFont val="Arial"/>
        <family val="2"/>
      </rPr>
      <t>Calidad de la señal recibida:</t>
    </r>
    <r>
      <rPr>
        <sz val="9"/>
        <rFont val="Arial"/>
        <family val="2"/>
      </rPr>
      <t xml:space="preserve"> Señales externas de mala calidad</t>
    </r>
  </si>
  <si>
    <r>
      <rPr>
        <sz val="9"/>
        <color indexed="10"/>
        <rFont val="Arial"/>
        <family val="2"/>
      </rPr>
      <t xml:space="preserve">Aspectos climáticos: </t>
    </r>
    <r>
      <rPr>
        <sz val="9"/>
        <rFont val="Arial"/>
        <family val="2"/>
      </rPr>
      <t>Clima extremo</t>
    </r>
  </si>
  <si>
    <r>
      <rPr>
        <sz val="9"/>
        <color indexed="10"/>
        <rFont val="Arial"/>
        <family val="2"/>
      </rPr>
      <t>Factores operativos</t>
    </r>
    <r>
      <rPr>
        <sz val="9"/>
        <rFont val="Arial"/>
        <family val="2"/>
      </rPr>
      <t xml:space="preserve"> Caracteristicas tecnicas del material entregado al centro de emision, para la emision del contenido</t>
    </r>
  </si>
  <si>
    <t>El material entregado para la emision del contenido no se encuentre en concordancia a lo requerido para la misma</t>
  </si>
  <si>
    <r>
      <rPr>
        <sz val="9"/>
        <color indexed="10"/>
        <rFont val="Arial"/>
        <family val="2"/>
      </rPr>
      <t>Factores operativos</t>
    </r>
    <r>
      <rPr>
        <sz val="9"/>
        <rFont val="Arial"/>
        <family val="2"/>
      </rPr>
      <t xml:space="preserve"> No contar con la informacion necesaria del material a emitir</t>
    </r>
  </si>
  <si>
    <t>no contar con la informacion requerida para la emision de un coontenido en particular</t>
  </si>
  <si>
    <t>4 Fe</t>
  </si>
  <si>
    <t>5 Fe</t>
  </si>
  <si>
    <t>6 Fe</t>
  </si>
  <si>
    <t>Que el material pautado no se emita en el horario indicado o no se emita.</t>
  </si>
  <si>
    <t>incumplimiento de obligaciones de los canales, sanciones etc</t>
  </si>
  <si>
    <t>mala recepcion de la señal, interrupcion de la señal a emitir</t>
  </si>
  <si>
    <t>Fallas en los equipos, cortos electricos o daños en la infraestructura</t>
  </si>
  <si>
    <t>se pierda el suministro electrico para la operación y funcionamiento de los equipos</t>
  </si>
  <si>
    <t>la informacion no sea la adecuada para la emision del contenido</t>
  </si>
  <si>
    <t>que el material entregado al centro de emimsion no pueda ser emitido por el mismo por contar con caracteristicas diferentes a las manejadas en el centro de emision</t>
  </si>
  <si>
    <t>Operación con los equipos necesarios para la emision.
Retiro de equipos no utilizados
apagado de equipos no utilizados frecuentemente
Diseño y dimencionamiento de la capacidad tenica necesaria</t>
  </si>
  <si>
    <t>Se mejoraron los tiempos de disponibilidad del material
se recibe el material en formatos mas rapidos a la cinta
Se puede emitir desde dispositivos de back up</t>
  </si>
  <si>
    <t>Se utilizan por lo menos dos equipos para la recepcion de la señal
se utiliza Main y back Up en la entrega de señal al centro de emision</t>
  </si>
  <si>
    <t>Se instalo obtaculo para la entrada de agua al mater de emision</t>
  </si>
  <si>
    <t>Se cuenta con dos plantas de respaldo para el suminstro electrico del master de emision (Main y Back Up), secuenta con tres UPS enconfiguracion paralelo serie con autonomia deuna hora</t>
  </si>
  <si>
    <t>Se publica en el manual de emision las caracteristicas del contenido que puede ser emitido en el master de emision
Se incluye en el manual de produccion de los canales el tipo de material a ser entregado al master de emision
se incluye dentro del formato de codificacion el numero de contacto para cualquier duda con respecto a las caracteristicas del material</t>
  </si>
  <si>
    <t>Se realizan pruebas de recepcion antes a la emision del contenido
Se informa la calidad y estabilidad de la señal al responsable de la misma</t>
  </si>
  <si>
    <t>Se Publica en el manual de emision la informacion requerida para la emision del contenido
si un material llega sin la informacion requerida no se recibe y/o se informa al responsable para que suministre la informacion requerida</t>
  </si>
  <si>
    <t>Coordinador centro de emision</t>
  </si>
  <si>
    <t>*Solicitar estudio y dimencionamiento de las necesidades actuales del centro de emision en cuanto a aire acondicionado.
* incluir dentro de los recursos de mantenimiento del centro de emision del año 2013, la implementacion del diseño realizado</t>
  </si>
  <si>
    <t>abril 2012
abril 2013</t>
  </si>
  <si>
    <t>*Diseño solicitado/ diseño obtenido
*Recursos para el año 2013 para adecuacion del aire acondicionado</t>
  </si>
  <si>
    <t>Coordinador centro de Emision
Ingenieros Supervisores de Emision</t>
  </si>
  <si>
    <t>*Rodar contenido de back up en el centro de emision mientras se corrige la falla
*comunicación de la imposibilidad de emitir el contenido al personal responsable.</t>
  </si>
  <si>
    <t>*realizar pruebas y ajustes de los equipos de recepcion antes de cualquier transmision,
*ajustes y revision constante de los elementos de recpcion de la señal</t>
  </si>
  <si>
    <t>*No Elementos Planeados Para rodar el material / No de elementos instalados
*Inclusion en el Plan de contingencia la forma de emitir el contenido</t>
  </si>
  <si>
    <t>*Instalar elementos de Back up para rodar el material
*incluir dentro del plan de contingencia la forma de rodar desde distintos puntos</t>
  </si>
  <si>
    <t>*No de Fallas en las transmisiones debido a fallas en los equipos</t>
  </si>
  <si>
    <t>*Informar a servicios generales de la entidad de volver a presentarse la situacion</t>
  </si>
  <si>
    <t>N/A</t>
  </si>
  <si>
    <t>*incluir dentro del pln de contingencia las acciones necesarias en caso de presentarse una falla en los mecanismos de control</t>
  </si>
  <si>
    <t>*inclucion dentro del plan de contiingencia la emision de contenido de apoyo</t>
  </si>
  <si>
    <t>*inclucion dentro del plan de contiingencia las acciones necesarias en caso de presentarse una falla en los mecanismos de control</t>
  </si>
  <si>
    <t>*contar con un elemento de apoyo en la emision del contenido que pueda realizar el ajuste de la señal en caso de ser necesario</t>
  </si>
  <si>
    <t>*contar con elemento de apoyo a la emision que pueda realizar el ajuste</t>
  </si>
  <si>
    <t>*Incluir dentro de las opciones del sistema de emisiion  la inclusion de la informacion directamente por el responsable del contenido</t>
  </si>
  <si>
    <t>*Numero de canales con la opcion de inclusion de informacion en el sistema / 2</t>
  </si>
  <si>
    <t>Los equipos del centro de emisión  presenten fallas o salgan de funcionamiento por no contar la temperatura adecuada de operación</t>
  </si>
  <si>
    <t>Salida del aire de los canales nacionales, interrupción en la prestación del servicio (sanciones, incumplimiento de obligaciones de los canales)</t>
  </si>
  <si>
    <t xml:space="preserve">                               MEJORAMIENTO CONTINUO                                                                                                          </t>
  </si>
  <si>
    <t xml:space="preserve">                               MEJORAMIENTO CONTINUO     </t>
  </si>
  <si>
    <r>
      <rPr>
        <b/>
        <sz val="16"/>
        <color indexed="8"/>
        <rFont val="Arial Narrow"/>
        <family val="2"/>
      </rPr>
      <t>Versión:</t>
    </r>
    <r>
      <rPr>
        <sz val="16"/>
        <color indexed="8"/>
        <rFont val="Arial Narrow"/>
        <family val="2"/>
      </rPr>
      <t xml:space="preserve"> 0</t>
    </r>
  </si>
  <si>
    <r>
      <rPr>
        <b/>
        <sz val="16"/>
        <color indexed="8"/>
        <rFont val="Arial Narrow"/>
        <family val="2"/>
      </rPr>
      <t>Fecha de emisión:</t>
    </r>
    <r>
      <rPr>
        <sz val="16"/>
        <color indexed="8"/>
        <rFont val="Arial Narrow"/>
        <family val="2"/>
      </rPr>
      <t xml:space="preserve"> 22 de Agosto 2012</t>
    </r>
  </si>
  <si>
    <t>MATRIZ MAPA DE RIESGOS EMISION Y TRANSMISION DE RADION Y TELEVISION</t>
  </si>
  <si>
    <r>
      <rPr>
        <b/>
        <sz val="16"/>
        <color indexed="8"/>
        <rFont val="Arial Narrow"/>
        <family val="2"/>
      </rPr>
      <t xml:space="preserve">Código: </t>
    </r>
    <r>
      <rPr>
        <sz val="16"/>
        <color indexed="8"/>
        <rFont val="Arial Narrow"/>
        <family val="2"/>
      </rPr>
      <t xml:space="preserve">  DE-MC-FT-18</t>
    </r>
  </si>
  <si>
    <t>MEJORAMIENTO CONTINUO</t>
  </si>
  <si>
    <r>
      <rPr>
        <b/>
        <sz val="16"/>
        <color indexed="8"/>
        <rFont val="Arial Narrow"/>
        <family val="2"/>
      </rPr>
      <t xml:space="preserve">Código: </t>
    </r>
    <r>
      <rPr>
        <sz val="16"/>
        <color indexed="8"/>
        <rFont val="Arial Narrow"/>
        <family val="2"/>
      </rPr>
      <t xml:space="preserve">  DE-MC-FT-17</t>
    </r>
  </si>
  <si>
    <t>VALORACION DE CONTROLES EMISION Y TRANSMISION DE RADIO Y TELEVISION</t>
  </si>
</sst>
</file>

<file path=xl/styles.xml><?xml version="1.0" encoding="utf-8"?>
<styleSheet xmlns="http://schemas.openxmlformats.org/spreadsheetml/2006/main">
  <fonts count="44">
    <font>
      <sz val="10"/>
      <name val="Arial"/>
    </font>
    <font>
      <b/>
      <sz val="14"/>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b/>
      <sz val="18"/>
      <name val="Arial"/>
      <family val="2"/>
    </font>
    <font>
      <sz val="9"/>
      <color indexed="81"/>
      <name val="Tahoma"/>
      <family val="2"/>
    </font>
    <font>
      <b/>
      <sz val="9"/>
      <color indexed="81"/>
      <name val="Tahoma"/>
      <family val="2"/>
    </font>
    <font>
      <sz val="8"/>
      <name val="Arial"/>
      <family val="2"/>
    </font>
    <font>
      <sz val="10"/>
      <color indexed="8"/>
      <name val="Arial"/>
      <family val="2"/>
    </font>
    <font>
      <b/>
      <u/>
      <sz val="13"/>
      <name val="Arial"/>
      <family val="2"/>
    </font>
    <font>
      <b/>
      <sz val="13"/>
      <name val="Arial"/>
      <family val="2"/>
    </font>
    <font>
      <sz val="11"/>
      <name val="Arial"/>
      <family val="2"/>
    </font>
    <font>
      <b/>
      <sz val="11"/>
      <color indexed="8"/>
      <name val="Arial"/>
      <family val="2"/>
    </font>
    <font>
      <b/>
      <sz val="12"/>
      <color indexed="12"/>
      <name val="Arial"/>
      <family val="2"/>
    </font>
    <font>
      <sz val="11"/>
      <color indexed="8"/>
      <name val="Arial"/>
      <family val="2"/>
    </font>
    <font>
      <b/>
      <sz val="9"/>
      <color indexed="8"/>
      <name val="Arial"/>
      <family val="2"/>
    </font>
    <font>
      <b/>
      <sz val="8"/>
      <color indexed="8"/>
      <name val="Arial"/>
      <family val="2"/>
    </font>
    <font>
      <sz val="9"/>
      <color indexed="8"/>
      <name val="Arial"/>
      <family val="2"/>
    </font>
    <font>
      <b/>
      <sz val="14"/>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sz val="9"/>
      <name val="Arial Narrow"/>
      <family val="2"/>
    </font>
    <font>
      <sz val="9"/>
      <name val="Arial"/>
      <family val="2"/>
    </font>
    <font>
      <b/>
      <i/>
      <sz val="12"/>
      <name val="Century Gothic"/>
      <family val="2"/>
    </font>
    <font>
      <sz val="12"/>
      <name val="Century Gothic"/>
      <family val="2"/>
    </font>
    <font>
      <b/>
      <sz val="12"/>
      <name val="Century Gothic"/>
      <family val="2"/>
    </font>
    <font>
      <i/>
      <sz val="12"/>
      <name val="Century Gothic"/>
      <family val="2"/>
    </font>
    <font>
      <b/>
      <i/>
      <sz val="14"/>
      <name val="Arial"/>
      <family val="2"/>
    </font>
    <font>
      <sz val="9"/>
      <color indexed="12"/>
      <name val="Arial"/>
      <family val="2"/>
    </font>
    <font>
      <b/>
      <sz val="7"/>
      <color indexed="12"/>
      <name val="Arial"/>
      <family val="2"/>
    </font>
    <font>
      <sz val="9"/>
      <color indexed="10"/>
      <name val="Arial"/>
      <family val="2"/>
    </font>
    <font>
      <i/>
      <sz val="12"/>
      <color rgb="FF000000"/>
      <name val="Century Gothic"/>
      <family val="2"/>
    </font>
    <font>
      <sz val="14"/>
      <color theme="1"/>
      <name val="Arial Narrow"/>
      <family val="2"/>
    </font>
    <font>
      <b/>
      <sz val="16"/>
      <color theme="1"/>
      <name val="Arial Narrow"/>
      <family val="2"/>
    </font>
    <font>
      <sz val="16"/>
      <color indexed="8"/>
      <name val="Arial Narrow"/>
      <family val="2"/>
    </font>
    <font>
      <b/>
      <sz val="16"/>
      <color indexed="8"/>
      <name val="Arial Narrow"/>
      <family val="2"/>
    </font>
    <font>
      <sz val="16"/>
      <color theme="1"/>
      <name val="Arial Narrow"/>
      <family val="2"/>
    </font>
  </fonts>
  <fills count="1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50"/>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s>
  <borders count="44">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s>
  <cellStyleXfs count="1">
    <xf numFmtId="0" fontId="0" fillId="0" borderId="0"/>
  </cellStyleXfs>
  <cellXfs count="258">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0" borderId="0" xfId="0" applyFont="1" applyBorder="1" applyAlignmen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6"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4" fillId="0" borderId="0" xfId="0" applyFont="1" applyBorder="1" applyAlignment="1" applyProtection="1">
      <alignment horizontal="center" vertical="center"/>
      <protection locked="0"/>
    </xf>
    <xf numFmtId="0" fontId="0" fillId="0" borderId="2" xfId="0" applyBorder="1" applyProtection="1">
      <protection locked="0"/>
    </xf>
    <xf numFmtId="0" fontId="5" fillId="0" borderId="0" xfId="0" applyFont="1" applyProtection="1">
      <protection locked="0"/>
    </xf>
    <xf numFmtId="0" fontId="6"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7" fillId="0" borderId="3" xfId="0" applyFont="1" applyBorder="1" applyProtection="1"/>
    <xf numFmtId="0" fontId="7" fillId="0" borderId="0" xfId="0" applyFont="1" applyBorder="1" applyProtection="1"/>
    <xf numFmtId="0" fontId="7" fillId="0" borderId="4" xfId="0" applyFont="1" applyFill="1" applyBorder="1" applyAlignment="1" applyProtection="1">
      <alignment horizontal="center"/>
    </xf>
    <xf numFmtId="0" fontId="7" fillId="0" borderId="5" xfId="0" applyFont="1" applyBorder="1" applyAlignment="1" applyProtection="1">
      <alignment horizontal="center"/>
    </xf>
    <xf numFmtId="0" fontId="7" fillId="0" borderId="6" xfId="0" applyFont="1" applyBorder="1" applyAlignment="1" applyProtection="1">
      <alignment horizontal="center"/>
    </xf>
    <xf numFmtId="0" fontId="7"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7" fillId="0" borderId="8"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7"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7"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7"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7"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7" fillId="0" borderId="18" xfId="0" applyFont="1" applyBorder="1" applyAlignment="1" applyProtection="1">
      <alignment horizontal="left" vertical="center" wrapText="1"/>
    </xf>
    <xf numFmtId="0" fontId="0" fillId="2" borderId="0" xfId="0" applyFill="1"/>
    <xf numFmtId="0" fontId="14" fillId="2" borderId="0" xfId="0" applyFont="1" applyFill="1" applyAlignment="1"/>
    <xf numFmtId="0" fontId="1" fillId="2" borderId="0" xfId="0" applyFont="1" applyFill="1" applyAlignment="1">
      <alignment horizontal="left"/>
    </xf>
    <xf numFmtId="0" fontId="12" fillId="2" borderId="0" xfId="0" applyFont="1" applyFill="1"/>
    <xf numFmtId="0" fontId="16" fillId="2" borderId="0" xfId="0" applyFont="1" applyFill="1"/>
    <xf numFmtId="0" fontId="18" fillId="2" borderId="0" xfId="0" applyFont="1" applyFill="1"/>
    <xf numFmtId="0" fontId="16" fillId="2" borderId="0" xfId="0" applyFont="1" applyFill="1" applyAlignment="1">
      <alignment horizontal="left" vertical="center" wrapText="1"/>
    </xf>
    <xf numFmtId="0" fontId="21" fillId="2" borderId="0" xfId="0" applyFont="1" applyFill="1" applyAlignment="1">
      <alignment horizontal="center"/>
    </xf>
    <xf numFmtId="0" fontId="22" fillId="2" borderId="0" xfId="0" applyFont="1" applyFill="1" applyAlignment="1">
      <alignment horizontal="center" vertical="center" wrapText="1"/>
    </xf>
    <xf numFmtId="0" fontId="23" fillId="2" borderId="0" xfId="0" applyFont="1" applyFill="1"/>
    <xf numFmtId="0" fontId="15" fillId="2" borderId="0" xfId="0" applyFont="1" applyFill="1" applyBorder="1" applyAlignment="1">
      <alignment vertical="center" wrapText="1"/>
    </xf>
    <xf numFmtId="0" fontId="17" fillId="2" borderId="10" xfId="0" applyFont="1" applyFill="1" applyBorder="1" applyAlignment="1"/>
    <xf numFmtId="0" fontId="15" fillId="2" borderId="0" xfId="0" applyFont="1" applyFill="1" applyAlignment="1">
      <alignment vertical="center" wrapText="1"/>
    </xf>
    <xf numFmtId="0" fontId="4" fillId="0" borderId="16" xfId="0" applyFont="1" applyBorder="1" applyAlignment="1" applyProtection="1">
      <alignment vertical="center"/>
      <protection locked="0"/>
    </xf>
    <xf numFmtId="0" fontId="4" fillId="0" borderId="16" xfId="0" applyFont="1" applyFill="1" applyBorder="1" applyAlignment="1" applyProtection="1">
      <alignment horizontal="center" vertical="center"/>
    </xf>
    <xf numFmtId="0" fontId="4" fillId="0" borderId="16" xfId="0" applyFont="1" applyBorder="1" applyAlignment="1" applyProtection="1">
      <alignment horizontal="center" vertical="center"/>
      <protection locked="0"/>
    </xf>
    <xf numFmtId="0" fontId="4" fillId="0" borderId="16" xfId="0" applyNumberFormat="1" applyFont="1" applyBorder="1" applyAlignment="1" applyProtection="1">
      <alignment horizontal="left" vertical="center" wrapText="1"/>
      <protection locked="0"/>
    </xf>
    <xf numFmtId="0" fontId="4" fillId="0" borderId="16" xfId="0" applyFont="1" applyFill="1" applyBorder="1" applyAlignment="1" applyProtection="1">
      <alignment horizontal="left" vertical="center" wrapText="1"/>
    </xf>
    <xf numFmtId="0" fontId="0" fillId="0" borderId="16" xfId="0" applyBorder="1" applyAlignment="1" applyProtection="1">
      <alignment horizontal="center" vertical="center"/>
    </xf>
    <xf numFmtId="0" fontId="4" fillId="0" borderId="16" xfId="0" applyFont="1" applyFill="1" applyBorder="1" applyAlignment="1" applyProtection="1">
      <alignment vertical="center" wrapText="1"/>
    </xf>
    <xf numFmtId="0" fontId="12" fillId="2" borderId="16" xfId="0" applyFont="1" applyFill="1" applyBorder="1"/>
    <xf numFmtId="0" fontId="21" fillId="2" borderId="16" xfId="0" applyFont="1" applyFill="1" applyBorder="1"/>
    <xf numFmtId="0" fontId="29" fillId="2" borderId="16" xfId="0" applyFont="1" applyFill="1" applyBorder="1" applyAlignment="1">
      <alignment vertical="center" wrapText="1"/>
    </xf>
    <xf numFmtId="0" fontId="28" fillId="2" borderId="16" xfId="0" applyFont="1" applyFill="1" applyBorder="1" applyAlignment="1">
      <alignment vertical="center" wrapText="1"/>
    </xf>
    <xf numFmtId="0" fontId="20" fillId="2" borderId="16" xfId="0" applyFont="1" applyFill="1" applyBorder="1" applyAlignment="1">
      <alignment horizontal="center" vertical="center"/>
    </xf>
    <xf numFmtId="0" fontId="19" fillId="2" borderId="19"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31" fillId="0" borderId="16" xfId="0" applyFont="1" applyFill="1" applyBorder="1" applyAlignment="1" applyProtection="1">
      <alignment horizontal="left" vertical="center" wrapText="1"/>
      <protection locked="0"/>
    </xf>
    <xf numFmtId="0" fontId="32" fillId="0" borderId="16" xfId="0" applyNumberFormat="1" applyFont="1" applyFill="1" applyBorder="1" applyAlignment="1" applyProtection="1">
      <alignment horizontal="left" vertical="center" wrapText="1"/>
    </xf>
    <xf numFmtId="0" fontId="31" fillId="0" borderId="16" xfId="0" applyFont="1" applyBorder="1" applyAlignment="1" applyProtection="1">
      <alignment horizontal="left" vertical="center" wrapText="1"/>
    </xf>
    <xf numFmtId="0" fontId="33" fillId="0" borderId="16" xfId="0" applyNumberFormat="1" applyFont="1" applyBorder="1" applyAlignment="1" applyProtection="1">
      <alignment horizontal="left" vertical="center" wrapText="1"/>
    </xf>
    <xf numFmtId="0" fontId="31" fillId="0" borderId="0" xfId="0" applyFont="1" applyAlignment="1" applyProtection="1">
      <alignment horizontal="left" vertical="center"/>
      <protection locked="0"/>
    </xf>
    <xf numFmtId="0" fontId="31" fillId="0" borderId="0" xfId="0" applyFont="1" applyAlignment="1" applyProtection="1">
      <alignment horizontal="left"/>
      <protection locked="0"/>
    </xf>
    <xf numFmtId="0" fontId="31" fillId="0" borderId="16" xfId="0" applyFont="1" applyBorder="1" applyAlignment="1" applyProtection="1">
      <alignment horizontal="left"/>
      <protection locked="0"/>
    </xf>
    <xf numFmtId="0" fontId="30" fillId="0" borderId="16" xfId="0" applyNumberFormat="1" applyFont="1" applyFill="1" applyBorder="1" applyAlignment="1" applyProtection="1">
      <alignment horizontal="left" vertical="center" wrapText="1"/>
    </xf>
    <xf numFmtId="0" fontId="31" fillId="0" borderId="0" xfId="0" applyFont="1" applyAlignment="1" applyProtection="1">
      <alignment horizontal="left" wrapText="1"/>
      <protection locked="0"/>
    </xf>
    <xf numFmtId="0" fontId="31" fillId="0" borderId="16" xfId="0" applyNumberFormat="1" applyFont="1" applyFill="1" applyBorder="1" applyAlignment="1" applyProtection="1">
      <alignment horizontal="left" vertical="center" wrapText="1"/>
      <protection locked="0"/>
    </xf>
    <xf numFmtId="0" fontId="32" fillId="0" borderId="16" xfId="0" applyNumberFormat="1" applyFont="1" applyFill="1" applyBorder="1" applyAlignment="1" applyProtection="1">
      <alignment horizontal="left" vertical="center" wrapText="1"/>
      <protection locked="0"/>
    </xf>
    <xf numFmtId="0" fontId="31" fillId="0" borderId="16" xfId="0" applyNumberFormat="1" applyFont="1" applyBorder="1" applyAlignment="1" applyProtection="1">
      <alignment horizontal="left" vertical="center" wrapText="1"/>
    </xf>
    <xf numFmtId="0" fontId="32" fillId="0" borderId="0" xfId="0" applyFont="1" applyAlignment="1" applyProtection="1">
      <alignment horizontal="left"/>
      <protection locked="0"/>
    </xf>
    <xf numFmtId="0" fontId="32" fillId="0" borderId="16" xfId="0" applyFont="1" applyBorder="1" applyAlignment="1">
      <alignment horizontal="left" vertical="center" wrapText="1"/>
    </xf>
    <xf numFmtId="0" fontId="32" fillId="0" borderId="0" xfId="0" applyFont="1" applyAlignment="1" applyProtection="1">
      <alignment horizontal="left" vertical="center"/>
      <protection locked="0"/>
    </xf>
    <xf numFmtId="49" fontId="31" fillId="0" borderId="0" xfId="0" applyNumberFormat="1" applyFont="1" applyAlignment="1" applyProtection="1">
      <alignment horizontal="left"/>
      <protection locked="0"/>
    </xf>
    <xf numFmtId="0" fontId="31" fillId="0" borderId="16" xfId="0" applyFont="1" applyBorder="1" applyAlignment="1">
      <alignment horizontal="left" vertical="center" wrapText="1"/>
    </xf>
    <xf numFmtId="0" fontId="31" fillId="0" borderId="0" xfId="0" applyFont="1" applyAlignment="1" applyProtection="1">
      <alignment horizontal="left" textRotation="90"/>
      <protection locked="0"/>
    </xf>
    <xf numFmtId="0" fontId="31" fillId="0" borderId="16" xfId="0" applyFont="1" applyFill="1" applyBorder="1" applyAlignment="1" applyProtection="1">
      <alignment horizontal="center" vertical="center" wrapText="1"/>
      <protection locked="0"/>
    </xf>
    <xf numFmtId="0" fontId="31" fillId="11" borderId="16" xfId="0" applyFont="1" applyFill="1" applyBorder="1" applyAlignment="1" applyProtection="1">
      <alignment horizontal="left" vertical="center" wrapText="1"/>
      <protection locked="0"/>
    </xf>
    <xf numFmtId="0" fontId="1" fillId="6" borderId="20" xfId="0" applyFont="1" applyFill="1" applyBorder="1" applyAlignment="1" applyProtection="1">
      <alignment vertical="center" wrapText="1"/>
      <protection locked="0"/>
    </xf>
    <xf numFmtId="0" fontId="1" fillId="8" borderId="20" xfId="0" applyFont="1" applyFill="1" applyBorder="1" applyAlignment="1" applyProtection="1">
      <alignment horizontal="center" vertical="center" wrapText="1"/>
      <protection locked="0"/>
    </xf>
    <xf numFmtId="0" fontId="4" fillId="0" borderId="20" xfId="0" applyFont="1" applyBorder="1" applyAlignment="1" applyProtection="1">
      <alignment vertical="center" wrapText="1"/>
      <protection locked="0"/>
    </xf>
    <xf numFmtId="0" fontId="1" fillId="9" borderId="20" xfId="0" applyFont="1" applyFill="1" applyBorder="1" applyAlignment="1" applyProtection="1">
      <alignment horizontal="center" vertical="center" wrapText="1"/>
      <protection locked="0"/>
    </xf>
    <xf numFmtId="0" fontId="4" fillId="0" borderId="16" xfId="0" applyNumberFormat="1" applyFont="1" applyFill="1" applyBorder="1" applyAlignment="1" applyProtection="1">
      <alignment vertical="center" wrapText="1"/>
    </xf>
    <xf numFmtId="0" fontId="19" fillId="2" borderId="20" xfId="0" applyFont="1" applyFill="1" applyBorder="1" applyAlignment="1">
      <alignment horizontal="center"/>
    </xf>
    <xf numFmtId="0" fontId="35" fillId="2" borderId="16" xfId="0" applyFont="1" applyFill="1" applyBorder="1" applyAlignment="1"/>
    <xf numFmtId="0" fontId="20" fillId="2" borderId="20" xfId="0" applyFont="1" applyFill="1" applyBorder="1" applyAlignment="1">
      <alignment horizontal="center"/>
    </xf>
    <xf numFmtId="0" fontId="20" fillId="2" borderId="20" xfId="0" applyFont="1" applyFill="1" applyBorder="1" applyAlignment="1"/>
    <xf numFmtId="0" fontId="36" fillId="2" borderId="16" xfId="0" applyFont="1" applyFill="1" applyBorder="1" applyAlignment="1"/>
    <xf numFmtId="0" fontId="21" fillId="2" borderId="21" xfId="0" applyFont="1" applyFill="1" applyBorder="1" applyAlignment="1">
      <alignment horizontal="left"/>
    </xf>
    <xf numFmtId="0" fontId="18" fillId="2" borderId="20" xfId="0" applyFont="1" applyFill="1" applyBorder="1"/>
    <xf numFmtId="0" fontId="29" fillId="2" borderId="16" xfId="0" applyFont="1" applyFill="1" applyBorder="1" applyAlignment="1">
      <alignment horizontal="center" vertical="center"/>
    </xf>
    <xf numFmtId="0" fontId="36" fillId="2" borderId="17" xfId="0" applyFont="1" applyFill="1" applyBorder="1" applyAlignment="1"/>
    <xf numFmtId="0" fontId="19" fillId="2" borderId="20" xfId="0" applyFont="1" applyFill="1" applyBorder="1" applyAlignment="1">
      <alignment horizontal="center" vertical="center"/>
    </xf>
    <xf numFmtId="0" fontId="20" fillId="2" borderId="20" xfId="0" applyFont="1" applyFill="1" applyBorder="1" applyAlignment="1">
      <alignment horizontal="center" vertical="center"/>
    </xf>
    <xf numFmtId="0" fontId="12" fillId="2" borderId="0" xfId="0" applyFont="1" applyFill="1" applyBorder="1"/>
    <xf numFmtId="0" fontId="36" fillId="2" borderId="0" xfId="0" applyFont="1" applyFill="1" applyBorder="1" applyAlignment="1"/>
    <xf numFmtId="0" fontId="38" fillId="0" borderId="16" xfId="0" applyFont="1" applyBorder="1" applyAlignment="1">
      <alignment horizontal="left" vertical="center" wrapText="1" readingOrder="1"/>
    </xf>
    <xf numFmtId="0" fontId="31" fillId="0" borderId="16" xfId="0" applyFont="1" applyBorder="1" applyAlignment="1" applyProtection="1">
      <alignment horizontal="left" textRotation="90"/>
      <protection locked="0"/>
    </xf>
    <xf numFmtId="0" fontId="31" fillId="11" borderId="16" xfId="0" applyFont="1" applyFill="1" applyBorder="1" applyAlignment="1" applyProtection="1">
      <alignment vertical="center" wrapText="1"/>
      <protection locked="0"/>
    </xf>
    <xf numFmtId="0" fontId="31" fillId="0" borderId="16" xfId="0" applyFont="1" applyFill="1" applyBorder="1" applyAlignment="1" applyProtection="1">
      <alignment vertical="center" wrapText="1"/>
      <protection locked="0"/>
    </xf>
    <xf numFmtId="0" fontId="30" fillId="0" borderId="16" xfId="0" applyNumberFormat="1" applyFont="1" applyFill="1" applyBorder="1" applyAlignment="1" applyProtection="1">
      <alignment vertical="center" wrapText="1"/>
    </xf>
    <xf numFmtId="0" fontId="32" fillId="0" borderId="16" xfId="0" applyNumberFormat="1" applyFont="1" applyFill="1" applyBorder="1" applyAlignment="1" applyProtection="1">
      <alignment vertical="center" wrapText="1"/>
    </xf>
    <xf numFmtId="0" fontId="31" fillId="0" borderId="16" xfId="0" applyFont="1" applyBorder="1" applyAlignment="1" applyProtection="1">
      <alignment horizontal="left" vertical="center" wrapText="1"/>
      <protection locked="0"/>
    </xf>
    <xf numFmtId="0" fontId="37" fillId="2" borderId="16" xfId="0" applyFont="1" applyFill="1" applyBorder="1" applyAlignment="1">
      <alignment vertical="center" wrapText="1"/>
    </xf>
    <xf numFmtId="0" fontId="29" fillId="0" borderId="16" xfId="0" applyFont="1" applyFill="1" applyBorder="1" applyAlignment="1">
      <alignment vertical="center" wrapText="1"/>
    </xf>
    <xf numFmtId="0" fontId="29" fillId="0" borderId="16" xfId="0" applyFont="1" applyFill="1" applyBorder="1" applyAlignment="1">
      <alignment horizontal="center" vertical="center"/>
    </xf>
    <xf numFmtId="0" fontId="32" fillId="0" borderId="0" xfId="0" applyFont="1" applyBorder="1" applyAlignment="1" applyProtection="1">
      <alignment horizontal="left"/>
      <protection locked="0"/>
    </xf>
    <xf numFmtId="0" fontId="31" fillId="0" borderId="0" xfId="0" applyFont="1" applyBorder="1" applyAlignment="1" applyProtection="1">
      <alignment horizontal="left"/>
      <protection locked="0"/>
    </xf>
    <xf numFmtId="0" fontId="31" fillId="0" borderId="0" xfId="0" applyFont="1" applyFill="1" applyBorder="1" applyAlignment="1" applyProtection="1">
      <alignment horizontal="left" vertical="center" wrapText="1"/>
      <protection locked="0"/>
    </xf>
    <xf numFmtId="0" fontId="31" fillId="0" borderId="0" xfId="0" applyFont="1" applyBorder="1" applyAlignment="1" applyProtection="1">
      <alignment horizontal="left" textRotation="90"/>
      <protection locked="0"/>
    </xf>
    <xf numFmtId="0" fontId="31" fillId="0" borderId="0" xfId="0" applyFont="1" applyFill="1" applyBorder="1" applyAlignment="1" applyProtection="1">
      <alignment horizontal="center" vertical="center" wrapText="1"/>
      <protection locked="0"/>
    </xf>
    <xf numFmtId="0" fontId="32" fillId="0" borderId="0" xfId="0" applyNumberFormat="1" applyFont="1" applyFill="1" applyBorder="1" applyAlignment="1" applyProtection="1">
      <alignment horizontal="left" vertical="center" wrapText="1"/>
      <protection locked="0"/>
    </xf>
    <xf numFmtId="0" fontId="30" fillId="0" borderId="0" xfId="0" applyNumberFormat="1" applyFont="1" applyFill="1" applyBorder="1" applyAlignment="1" applyProtection="1">
      <alignment vertical="center" wrapText="1"/>
    </xf>
    <xf numFmtId="0" fontId="32" fillId="0" borderId="0" xfId="0" applyNumberFormat="1" applyFont="1" applyFill="1" applyBorder="1" applyAlignment="1" applyProtection="1">
      <alignment vertical="center" wrapText="1"/>
    </xf>
    <xf numFmtId="49" fontId="31" fillId="0" borderId="0" xfId="0" applyNumberFormat="1" applyFont="1" applyBorder="1" applyAlignment="1" applyProtection="1">
      <alignment horizontal="left"/>
      <protection locked="0"/>
    </xf>
    <xf numFmtId="0" fontId="31" fillId="0" borderId="0" xfId="0" applyFont="1" applyBorder="1" applyAlignment="1" applyProtection="1">
      <alignment horizontal="left" vertical="center" wrapText="1"/>
    </xf>
    <xf numFmtId="0" fontId="32" fillId="0" borderId="16"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wrapText="1"/>
    </xf>
    <xf numFmtId="0" fontId="31" fillId="0" borderId="0" xfId="0" applyFont="1" applyAlignment="1" applyProtection="1">
      <alignment horizontal="center" vertical="center"/>
      <protection locked="0"/>
    </xf>
    <xf numFmtId="0" fontId="32" fillId="0" borderId="16" xfId="0" applyNumberFormat="1" applyFont="1" applyFill="1" applyBorder="1" applyAlignment="1" applyProtection="1">
      <alignment horizontal="right" vertical="center" wrapText="1"/>
    </xf>
    <xf numFmtId="49" fontId="31" fillId="0" borderId="16" xfId="0" applyNumberFormat="1" applyFont="1" applyBorder="1" applyAlignment="1" applyProtection="1">
      <alignment horizontal="left" wrapText="1"/>
      <protection locked="0"/>
    </xf>
    <xf numFmtId="0" fontId="4" fillId="0" borderId="16" xfId="0" applyFont="1" applyFill="1" applyBorder="1" applyAlignment="1" applyProtection="1">
      <alignment horizontal="center" vertical="center" wrapText="1"/>
    </xf>
    <xf numFmtId="0" fontId="31" fillId="0" borderId="16" xfId="0" applyFont="1" applyBorder="1" applyAlignment="1" applyProtection="1">
      <alignment vertical="center" wrapText="1"/>
    </xf>
    <xf numFmtId="17" fontId="31" fillId="0" borderId="16" xfId="0" applyNumberFormat="1" applyFont="1" applyBorder="1" applyAlignment="1" applyProtection="1">
      <alignment horizontal="center" vertical="center" wrapText="1"/>
    </xf>
    <xf numFmtId="17" fontId="31" fillId="0" borderId="16" xfId="0" applyNumberFormat="1" applyFont="1" applyBorder="1" applyAlignment="1" applyProtection="1">
      <alignment horizontal="center" vertical="center"/>
      <protection locked="0"/>
    </xf>
    <xf numFmtId="17" fontId="33" fillId="0" borderId="16" xfId="0" applyNumberFormat="1" applyFont="1" applyBorder="1" applyAlignment="1" applyProtection="1">
      <alignment horizontal="center" vertical="center" wrapText="1"/>
      <protection locked="0"/>
    </xf>
    <xf numFmtId="0" fontId="31" fillId="0" borderId="0" xfId="0" applyFont="1" applyBorder="1" applyAlignment="1" applyProtection="1">
      <alignment horizontal="center" vertical="center"/>
      <protection locked="0"/>
    </xf>
    <xf numFmtId="0" fontId="32" fillId="10" borderId="16" xfId="0" applyFont="1" applyFill="1" applyBorder="1" applyAlignment="1" applyProtection="1">
      <alignment horizontal="center" vertical="center" wrapText="1"/>
      <protection locked="0"/>
    </xf>
    <xf numFmtId="0" fontId="31" fillId="0" borderId="16" xfId="0" applyNumberFormat="1" applyFont="1" applyBorder="1" applyAlignment="1" applyProtection="1">
      <alignment vertical="center" wrapText="1"/>
    </xf>
    <xf numFmtId="0" fontId="31" fillId="0" borderId="16" xfId="0" applyFont="1" applyBorder="1" applyAlignment="1" applyProtection="1">
      <alignment vertical="center" wrapText="1"/>
      <protection locked="0"/>
    </xf>
    <xf numFmtId="0" fontId="31" fillId="0" borderId="16" xfId="0" applyFont="1" applyBorder="1" applyAlignment="1" applyProtection="1">
      <alignment horizontal="center" vertical="center" wrapText="1"/>
      <protection locked="0"/>
    </xf>
    <xf numFmtId="0" fontId="33" fillId="0" borderId="16" xfId="0" applyFont="1" applyBorder="1" applyAlignment="1" applyProtection="1">
      <alignment horizontal="left" vertical="center" wrapText="1"/>
      <protection locked="0"/>
    </xf>
    <xf numFmtId="0" fontId="39" fillId="0" borderId="29" xfId="0" applyFont="1" applyBorder="1" applyAlignment="1">
      <alignment vertical="center" wrapText="1"/>
    </xf>
    <xf numFmtId="0" fontId="39" fillId="0" borderId="1" xfId="0" applyFont="1" applyBorder="1" applyAlignment="1">
      <alignment vertical="center" wrapText="1"/>
    </xf>
    <xf numFmtId="0" fontId="39" fillId="0" borderId="43" xfId="0" applyFont="1" applyBorder="1" applyAlignment="1">
      <alignment vertical="center" wrapText="1"/>
    </xf>
    <xf numFmtId="0" fontId="13" fillId="2" borderId="0" xfId="0" applyFont="1" applyFill="1" applyAlignment="1">
      <alignment horizontal="left"/>
    </xf>
    <xf numFmtId="0" fontId="1" fillId="2" borderId="0" xfId="0" applyFont="1" applyFill="1" applyAlignment="1">
      <alignment horizontal="left"/>
    </xf>
    <xf numFmtId="0" fontId="15" fillId="2" borderId="0" xfId="0" applyFont="1" applyFill="1" applyAlignment="1">
      <alignment horizontal="left" vertical="center" wrapText="1"/>
    </xf>
    <xf numFmtId="0" fontId="22" fillId="2" borderId="0"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24" fillId="2" borderId="0" xfId="0" applyFont="1" applyFill="1" applyAlignment="1">
      <alignment horizontal="center"/>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0" fillId="0" borderId="26" xfId="0" applyBorder="1" applyAlignment="1" applyProtection="1">
      <alignment horizontal="left" vertical="center" wrapText="1"/>
    </xf>
    <xf numFmtId="0" fontId="0" fillId="0" borderId="27" xfId="0" applyBorder="1" applyAlignment="1" applyProtection="1">
      <alignment horizontal="left" vertical="center" wrapText="1"/>
    </xf>
    <xf numFmtId="0" fontId="0" fillId="0" borderId="28" xfId="0" applyBorder="1" applyAlignment="1" applyProtection="1">
      <alignment horizontal="left" vertical="center" wrapText="1"/>
    </xf>
    <xf numFmtId="0" fontId="7" fillId="0" borderId="29" xfId="0" applyFont="1" applyBorder="1" applyAlignment="1" applyProtection="1">
      <alignment horizontal="center"/>
    </xf>
    <xf numFmtId="0" fontId="7" fillId="0" borderId="3" xfId="0" applyFont="1" applyBorder="1" applyAlignment="1" applyProtection="1">
      <alignment horizontal="center"/>
    </xf>
    <xf numFmtId="0" fontId="7" fillId="0" borderId="30" xfId="0" applyFont="1" applyBorder="1" applyAlignment="1" applyProtection="1">
      <alignment horizontal="center"/>
    </xf>
    <xf numFmtId="0" fontId="7" fillId="0" borderId="3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32" xfId="0" applyFont="1" applyBorder="1" applyAlignment="1" applyProtection="1">
      <alignment horizontal="center" vertical="center"/>
    </xf>
    <xf numFmtId="0" fontId="0" fillId="0" borderId="33" xfId="0" applyBorder="1" applyAlignment="1" applyProtection="1">
      <alignment vertical="center"/>
    </xf>
    <xf numFmtId="0" fontId="0" fillId="0" borderId="34" xfId="0" applyBorder="1" applyAlignment="1" applyProtection="1">
      <alignment vertical="center"/>
    </xf>
    <xf numFmtId="0" fontId="6" fillId="0" borderId="35" xfId="0" applyFont="1" applyBorder="1" applyAlignment="1" applyProtection="1">
      <alignment horizontal="left" vertical="center" wrapText="1"/>
    </xf>
    <xf numFmtId="0" fontId="6" fillId="0" borderId="36" xfId="0" applyFont="1" applyBorder="1" applyAlignment="1" applyProtection="1">
      <alignment horizontal="left" vertical="center" wrapText="1"/>
    </xf>
    <xf numFmtId="0" fontId="6" fillId="0" borderId="37" xfId="0" applyFont="1" applyBorder="1" applyAlignment="1" applyProtection="1">
      <alignment horizontal="left" vertical="center" wrapText="1"/>
    </xf>
    <xf numFmtId="0" fontId="0" fillId="0" borderId="38" xfId="0" applyBorder="1" applyAlignment="1" applyProtection="1">
      <alignment horizontal="left" vertical="center" wrapText="1"/>
    </xf>
    <xf numFmtId="0" fontId="0" fillId="0" borderId="39" xfId="0" applyBorder="1" applyAlignment="1" applyProtection="1">
      <alignment horizontal="left" vertical="center" wrapText="1"/>
    </xf>
    <xf numFmtId="0" fontId="0" fillId="0" borderId="22" xfId="0" applyBorder="1" applyAlignment="1" applyProtection="1">
      <alignment horizontal="left" vertical="center" wrapText="1"/>
    </xf>
    <xf numFmtId="0" fontId="39" fillId="0" borderId="19"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6"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34" xfId="0" applyFont="1" applyBorder="1" applyAlignment="1">
      <alignment horizontal="center" vertical="center" wrapText="1"/>
    </xf>
    <xf numFmtId="0" fontId="41" fillId="0" borderId="35" xfId="0" applyFont="1" applyBorder="1" applyAlignment="1">
      <alignment horizontal="left" vertical="center" wrapText="1"/>
    </xf>
    <xf numFmtId="0" fontId="43" fillId="0" borderId="36" xfId="0" applyFont="1" applyBorder="1" applyAlignment="1">
      <alignment horizontal="left" vertical="center" wrapText="1"/>
    </xf>
    <xf numFmtId="0" fontId="43" fillId="0" borderId="37" xfId="0" applyFont="1" applyBorder="1" applyAlignment="1">
      <alignment horizontal="left" vertical="center" wrapText="1"/>
    </xf>
    <xf numFmtId="0" fontId="40" fillId="0" borderId="29"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 xfId="0" applyFont="1" applyBorder="1" applyAlignment="1">
      <alignment horizontal="center" vertical="center" wrapText="1"/>
    </xf>
    <xf numFmtId="0" fontId="41" fillId="0" borderId="38" xfId="0" applyFont="1" applyBorder="1" applyAlignment="1">
      <alignment horizontal="left" vertical="center" wrapText="1"/>
    </xf>
    <xf numFmtId="0" fontId="43" fillId="0" borderId="39" xfId="0" applyFont="1" applyBorder="1" applyAlignment="1">
      <alignment horizontal="left" vertical="center" wrapText="1"/>
    </xf>
    <xf numFmtId="0" fontId="43" fillId="0" borderId="22" xfId="0" applyFont="1" applyBorder="1" applyAlignment="1">
      <alignment horizontal="left" vertical="center" wrapText="1"/>
    </xf>
    <xf numFmtId="0" fontId="41" fillId="11" borderId="26" xfId="0" applyFont="1" applyFill="1" applyBorder="1" applyAlignment="1">
      <alignment horizontal="left" vertical="center" wrapText="1"/>
    </xf>
    <xf numFmtId="0" fontId="43" fillId="11" borderId="27" xfId="0" applyFont="1" applyFill="1" applyBorder="1" applyAlignment="1">
      <alignment horizontal="left" vertical="center" wrapText="1"/>
    </xf>
    <xf numFmtId="0" fontId="43" fillId="11" borderId="28" xfId="0" applyFont="1" applyFill="1" applyBorder="1" applyAlignment="1">
      <alignment horizontal="left" vertical="center" wrapText="1"/>
    </xf>
    <xf numFmtId="0" fontId="30" fillId="0" borderId="29" xfId="0" applyNumberFormat="1" applyFont="1" applyFill="1" applyBorder="1" applyAlignment="1" applyProtection="1">
      <alignment horizontal="left" vertical="center" wrapText="1"/>
      <protection locked="0"/>
    </xf>
    <xf numFmtId="0" fontId="30" fillId="0" borderId="30" xfId="0" applyNumberFormat="1" applyFont="1" applyFill="1" applyBorder="1" applyAlignment="1" applyProtection="1">
      <alignment horizontal="left"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2" xfId="0" applyNumberFormat="1" applyFont="1" applyFill="1" applyBorder="1" applyAlignment="1" applyProtection="1">
      <alignment horizontal="left" vertical="center" wrapText="1"/>
      <protection locked="0"/>
    </xf>
    <xf numFmtId="0" fontId="31" fillId="0" borderId="29" xfId="0" applyFont="1" applyBorder="1" applyAlignment="1" applyProtection="1">
      <alignment horizontal="left" vertical="center"/>
      <protection locked="0"/>
    </xf>
    <xf numFmtId="0" fontId="31" fillId="0" borderId="3" xfId="0" applyFont="1" applyBorder="1" applyAlignment="1" applyProtection="1">
      <alignment horizontal="left" vertical="center"/>
      <protection locked="0"/>
    </xf>
    <xf numFmtId="0" fontId="31" fillId="0" borderId="30" xfId="0" applyFont="1" applyBorder="1" applyAlignment="1" applyProtection="1">
      <alignment horizontal="left" vertical="center"/>
      <protection locked="0"/>
    </xf>
    <xf numFmtId="0" fontId="31" fillId="0" borderId="32" xfId="0" applyFont="1" applyBorder="1" applyAlignment="1" applyProtection="1">
      <alignment horizontal="left" vertical="center"/>
      <protection locked="0"/>
    </xf>
    <xf numFmtId="0" fontId="31" fillId="0" borderId="33"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32" fillId="10" borderId="16"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left" vertical="center" wrapText="1"/>
      <protection locked="0"/>
    </xf>
    <xf numFmtId="0" fontId="32" fillId="0" borderId="0" xfId="0" applyFont="1" applyAlignment="1" applyProtection="1">
      <alignment horizontal="left" wrapText="1"/>
      <protection locked="0"/>
    </xf>
    <xf numFmtId="49" fontId="32" fillId="10" borderId="16" xfId="0" applyNumberFormat="1" applyFont="1" applyFill="1" applyBorder="1" applyAlignment="1" applyProtection="1">
      <alignment horizontal="center" vertical="center" wrapText="1"/>
      <protection locked="0"/>
    </xf>
    <xf numFmtId="0" fontId="31" fillId="0" borderId="16" xfId="0" applyFont="1" applyBorder="1" applyAlignment="1" applyProtection="1">
      <alignment horizontal="left" vertical="center" wrapText="1"/>
    </xf>
    <xf numFmtId="0" fontId="30" fillId="0" borderId="16" xfId="0" applyFont="1" applyBorder="1" applyAlignment="1" applyProtection="1">
      <alignment horizontal="center" vertical="center" textRotation="90"/>
      <protection locked="0"/>
    </xf>
    <xf numFmtId="0" fontId="1" fillId="0" borderId="32"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1" fillId="0" borderId="34" xfId="0" applyFont="1" applyBorder="1" applyAlignment="1" applyProtection="1">
      <alignment horizontal="center"/>
      <protection locked="0"/>
    </xf>
    <xf numFmtId="0" fontId="41" fillId="0" borderId="32" xfId="0" applyFont="1" applyBorder="1" applyAlignment="1">
      <alignment horizontal="center" vertical="center" wrapText="1"/>
    </xf>
    <xf numFmtId="0" fontId="41" fillId="0" borderId="33" xfId="0" applyFont="1" applyBorder="1" applyAlignment="1">
      <alignment horizontal="center" vertical="center" wrapText="1"/>
    </xf>
    <xf numFmtId="0" fontId="41" fillId="0" borderId="34" xfId="0" applyFont="1" applyBorder="1" applyAlignment="1">
      <alignment horizontal="center" vertical="center" wrapText="1"/>
    </xf>
    <xf numFmtId="0" fontId="41" fillId="11" borderId="32" xfId="0" applyFont="1" applyFill="1" applyBorder="1" applyAlignment="1">
      <alignment horizontal="center" vertical="center" wrapText="1"/>
    </xf>
    <xf numFmtId="0" fontId="41" fillId="11" borderId="33" xfId="0" applyFont="1" applyFill="1" applyBorder="1" applyAlignment="1">
      <alignment horizontal="center" vertical="center" wrapText="1"/>
    </xf>
    <xf numFmtId="0" fontId="41" fillId="11" borderId="34" xfId="0" applyFont="1" applyFill="1" applyBorder="1" applyAlignment="1">
      <alignment horizontal="center" vertical="center" wrapText="1"/>
    </xf>
    <xf numFmtId="0" fontId="34" fillId="0" borderId="20" xfId="0" applyFont="1" applyBorder="1" applyAlignment="1" applyProtection="1">
      <alignment horizontal="center" vertical="center" textRotation="90" wrapText="1"/>
    </xf>
    <xf numFmtId="0" fontId="34" fillId="0" borderId="40" xfId="0" applyFont="1" applyBorder="1" applyAlignment="1" applyProtection="1">
      <alignment horizontal="center" vertical="center" textRotation="90" wrapText="1"/>
    </xf>
    <xf numFmtId="0" fontId="34" fillId="0" borderId="13" xfId="0" applyFont="1" applyBorder="1" applyAlignment="1" applyProtection="1">
      <alignment horizontal="center" vertical="center" textRotation="90" wrapText="1"/>
    </xf>
    <xf numFmtId="0" fontId="8" fillId="3" borderId="32" xfId="0" applyFont="1" applyFill="1" applyBorder="1" applyAlignment="1" applyProtection="1">
      <alignment horizontal="center" vertical="center"/>
      <protection locked="0"/>
    </xf>
    <xf numFmtId="0" fontId="0" fillId="3" borderId="33" xfId="0" applyFill="1" applyBorder="1" applyProtection="1">
      <protection locked="0"/>
    </xf>
    <xf numFmtId="0" fontId="0" fillId="3" borderId="34" xfId="0" applyFill="1" applyBorder="1" applyProtection="1">
      <protection locked="0"/>
    </xf>
    <xf numFmtId="0" fontId="1" fillId="10" borderId="23" xfId="0" applyFont="1" applyFill="1" applyBorder="1" applyAlignment="1" applyProtection="1">
      <alignment horizontal="center" vertical="center" wrapText="1"/>
      <protection locked="0"/>
    </xf>
    <xf numFmtId="0" fontId="1" fillId="10" borderId="20"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0" fillId="0" borderId="23" xfId="0" applyBorder="1" applyProtection="1">
      <protection locked="0"/>
    </xf>
    <xf numFmtId="0" fontId="0" fillId="0" borderId="24" xfId="0" applyBorder="1" applyProtection="1">
      <protection locked="0"/>
    </xf>
    <xf numFmtId="0" fontId="1" fillId="10" borderId="41" xfId="0" applyFont="1" applyFill="1" applyBorder="1" applyAlignment="1" applyProtection="1">
      <alignment horizontal="center" vertical="center" wrapText="1"/>
      <protection locked="0"/>
    </xf>
    <xf numFmtId="0" fontId="1" fillId="6" borderId="23" xfId="0" applyFont="1" applyFill="1" applyBorder="1" applyAlignment="1" applyProtection="1">
      <alignment horizontal="center" vertical="center" wrapText="1"/>
      <protection locked="0"/>
    </xf>
    <xf numFmtId="0" fontId="1" fillId="10" borderId="19" xfId="0" applyFont="1" applyFill="1" applyBorder="1" applyAlignment="1" applyProtection="1">
      <alignment horizontal="center" vertical="center" wrapText="1"/>
      <protection locked="0"/>
    </xf>
    <xf numFmtId="0" fontId="1" fillId="10" borderId="42" xfId="0" applyFont="1" applyFill="1" applyBorder="1" applyAlignment="1" applyProtection="1">
      <alignment horizontal="center" vertical="center" wrapText="1"/>
      <protection locked="0"/>
    </xf>
  </cellXfs>
  <cellStyles count="1">
    <cellStyle name="Normal" xfId="0" builtinId="0"/>
  </cellStyles>
  <dxfs count="28">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853168</xdr:colOff>
      <xdr:row>0</xdr:row>
      <xdr:rowOff>95247</xdr:rowOff>
    </xdr:from>
    <xdr:to>
      <xdr:col>1</xdr:col>
      <xdr:colOff>470647</xdr:colOff>
      <xdr:row>2</xdr:row>
      <xdr:rowOff>359833</xdr:rowOff>
    </xdr:to>
    <xdr:pic>
      <xdr:nvPicPr>
        <xdr:cNvPr id="2" name="3 Imagen"/>
        <xdr:cNvPicPr>
          <a:picLocks noChangeAspect="1" noChangeArrowheads="1"/>
        </xdr:cNvPicPr>
      </xdr:nvPicPr>
      <xdr:blipFill>
        <a:blip xmlns:r="http://schemas.openxmlformats.org/officeDocument/2006/relationships" r:embed="rId1" cstate="print"/>
        <a:srcRect/>
        <a:stretch>
          <a:fillRect/>
        </a:stretch>
      </xdr:blipFill>
      <xdr:spPr bwMode="auto">
        <a:xfrm>
          <a:off x="853168" y="95247"/>
          <a:ext cx="1310812" cy="78316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195433</xdr:rowOff>
    </xdr:from>
    <xdr:to>
      <xdr:col>0</xdr:col>
      <xdr:colOff>1174750</xdr:colOff>
      <xdr:row>2</xdr:row>
      <xdr:rowOff>444500</xdr:rowOff>
    </xdr:to>
    <xdr:pic>
      <xdr:nvPicPr>
        <xdr:cNvPr id="2" name="3 Imagen"/>
        <xdr:cNvPicPr>
          <a:picLocks noChangeAspect="1" noChangeArrowheads="1"/>
        </xdr:cNvPicPr>
      </xdr:nvPicPr>
      <xdr:blipFill>
        <a:blip xmlns:r="http://schemas.openxmlformats.org/officeDocument/2006/relationships" r:embed="rId1" cstate="print"/>
        <a:srcRect/>
        <a:stretch>
          <a:fillRect/>
        </a:stretch>
      </xdr:blipFill>
      <xdr:spPr bwMode="auto">
        <a:xfrm>
          <a:off x="0" y="195433"/>
          <a:ext cx="1174750" cy="9951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I40"/>
  <sheetViews>
    <sheetView topLeftCell="A10" zoomScale="120" zoomScaleNormal="120" workbookViewId="0">
      <selection activeCell="B20" sqref="B20"/>
    </sheetView>
  </sheetViews>
  <sheetFormatPr baseColWidth="10" defaultRowHeight="12.75"/>
  <cols>
    <col min="1" max="1" width="0.7109375" style="57" customWidth="1"/>
    <col min="2" max="2" width="22.85546875" style="57" customWidth="1"/>
    <col min="3" max="3" width="5.7109375" style="57" customWidth="1"/>
    <col min="4" max="4" width="37.42578125" style="57" customWidth="1"/>
    <col min="5" max="5" width="1.140625" style="57" customWidth="1"/>
    <col min="6" max="6" width="24" style="57" customWidth="1"/>
    <col min="7" max="7" width="5.7109375" style="57" customWidth="1"/>
    <col min="8" max="8" width="33.7109375" style="57" customWidth="1"/>
    <col min="9" max="16384" width="11.42578125" style="57"/>
  </cols>
  <sheetData>
    <row r="1" spans="2:8" ht="18" customHeight="1"/>
    <row r="2" spans="2:8" ht="16.5">
      <c r="B2" s="162" t="s">
        <v>75</v>
      </c>
      <c r="C2" s="162"/>
      <c r="D2" s="162"/>
      <c r="E2" s="58"/>
    </row>
    <row r="3" spans="2:8" ht="18" customHeight="1">
      <c r="B3" s="164" t="s">
        <v>76</v>
      </c>
      <c r="C3" s="164"/>
      <c r="D3" s="164"/>
      <c r="E3" s="164"/>
      <c r="F3" s="164"/>
      <c r="G3" s="164"/>
      <c r="H3" s="164"/>
    </row>
    <row r="4" spans="2:8" ht="12.75" customHeight="1">
      <c r="B4" s="164"/>
      <c r="C4" s="164"/>
      <c r="D4" s="164"/>
      <c r="E4" s="164"/>
      <c r="F4" s="164"/>
      <c r="G4" s="164"/>
      <c r="H4" s="164"/>
    </row>
    <row r="5" spans="2:8" ht="12.75" customHeight="1">
      <c r="B5" s="164"/>
      <c r="C5" s="164"/>
      <c r="D5" s="164"/>
      <c r="E5" s="164"/>
      <c r="F5" s="164"/>
      <c r="G5" s="164"/>
      <c r="H5" s="164"/>
    </row>
    <row r="6" spans="2:8" ht="12.75" customHeight="1">
      <c r="B6" s="164"/>
      <c r="C6" s="164"/>
      <c r="D6" s="164"/>
      <c r="E6" s="164"/>
      <c r="F6" s="164"/>
      <c r="G6" s="164"/>
      <c r="H6" s="164"/>
    </row>
    <row r="7" spans="2:8" ht="12.75" customHeight="1">
      <c r="B7" s="164"/>
      <c r="C7" s="164"/>
      <c r="D7" s="164"/>
      <c r="E7" s="164"/>
      <c r="F7" s="164"/>
      <c r="G7" s="164"/>
      <c r="H7" s="164"/>
    </row>
    <row r="8" spans="2:8" ht="25.5" customHeight="1">
      <c r="B8" s="164"/>
      <c r="C8" s="164"/>
      <c r="D8" s="164"/>
      <c r="E8" s="164"/>
      <c r="F8" s="164"/>
      <c r="G8" s="164"/>
      <c r="H8" s="164"/>
    </row>
    <row r="9" spans="2:8" ht="37.5" customHeight="1">
      <c r="B9" s="164" t="s">
        <v>77</v>
      </c>
      <c r="C9" s="164"/>
      <c r="D9" s="164"/>
      <c r="E9" s="164"/>
      <c r="F9" s="164"/>
      <c r="G9" s="164"/>
      <c r="H9" s="164"/>
    </row>
    <row r="10" spans="2:8" ht="12.75" customHeight="1">
      <c r="B10" s="69"/>
      <c r="C10" s="69"/>
      <c r="D10" s="69"/>
      <c r="E10" s="69"/>
      <c r="F10" s="69"/>
      <c r="G10" s="69"/>
      <c r="H10" s="69"/>
    </row>
    <row r="11" spans="2:8" ht="18">
      <c r="B11" s="163" t="s">
        <v>78</v>
      </c>
      <c r="C11" s="163"/>
      <c r="D11" s="163"/>
      <c r="E11" s="163"/>
      <c r="F11" s="163"/>
      <c r="G11" s="163"/>
      <c r="H11" s="59"/>
    </row>
    <row r="12" spans="2:8" ht="14.25" customHeight="1"/>
    <row r="13" spans="2:8" s="60" customFormat="1" ht="16.5" thickBot="1">
      <c r="B13" s="61" t="s">
        <v>79</v>
      </c>
      <c r="C13" s="68" t="s">
        <v>120</v>
      </c>
      <c r="D13" s="68"/>
      <c r="E13" s="68"/>
      <c r="F13" s="68"/>
      <c r="G13" s="68"/>
      <c r="H13" s="68"/>
    </row>
    <row r="14" spans="2:8" s="60" customFormat="1" ht="13.5" customHeight="1">
      <c r="B14" s="62"/>
    </row>
    <row r="15" spans="2:8" s="60" customFormat="1" ht="15.75" customHeight="1">
      <c r="D15" s="67"/>
      <c r="E15" s="67"/>
      <c r="F15" s="67"/>
      <c r="G15" s="67"/>
      <c r="H15" s="67"/>
    </row>
    <row r="16" spans="2:8" s="60" customFormat="1" ht="60.75" customHeight="1">
      <c r="B16" s="63" t="s">
        <v>80</v>
      </c>
      <c r="C16" s="166" t="s">
        <v>121</v>
      </c>
      <c r="D16" s="166"/>
      <c r="E16" s="166"/>
      <c r="F16" s="166"/>
      <c r="G16" s="166"/>
      <c r="H16" s="166"/>
    </row>
    <row r="17" spans="1:9" s="60" customFormat="1" ht="6.75" customHeight="1"/>
    <row r="18" spans="1:9" s="60" customFormat="1" ht="14.25">
      <c r="B18" s="110" t="s">
        <v>81</v>
      </c>
      <c r="C18" s="112" t="s">
        <v>82</v>
      </c>
      <c r="D18" s="113" t="s">
        <v>83</v>
      </c>
      <c r="E18" s="116"/>
      <c r="F18" s="119" t="s">
        <v>84</v>
      </c>
      <c r="G18" s="120" t="s">
        <v>85</v>
      </c>
      <c r="H18" s="81" t="s">
        <v>83</v>
      </c>
      <c r="I18" s="121"/>
    </row>
    <row r="19" spans="1:9" s="60" customFormat="1" ht="60">
      <c r="A19" s="64">
        <v>1</v>
      </c>
      <c r="B19" s="130" t="s">
        <v>131</v>
      </c>
      <c r="C19" s="117" t="s">
        <v>111</v>
      </c>
      <c r="D19" s="79" t="s">
        <v>126</v>
      </c>
      <c r="E19" s="118"/>
      <c r="F19" s="131" t="s">
        <v>134</v>
      </c>
      <c r="G19" s="132"/>
      <c r="H19" s="131" t="s">
        <v>133</v>
      </c>
      <c r="I19" s="122"/>
    </row>
    <row r="20" spans="1:9" s="60" customFormat="1" ht="48">
      <c r="A20" s="64">
        <v>2</v>
      </c>
      <c r="B20" s="79" t="s">
        <v>130</v>
      </c>
      <c r="C20" s="117" t="s">
        <v>111</v>
      </c>
      <c r="D20" s="79" t="s">
        <v>122</v>
      </c>
      <c r="E20" s="118"/>
      <c r="F20" s="79" t="s">
        <v>135</v>
      </c>
      <c r="G20" s="117" t="s">
        <v>111</v>
      </c>
      <c r="H20" s="79" t="s">
        <v>123</v>
      </c>
      <c r="I20" s="122"/>
    </row>
    <row r="21" spans="1:9" s="60" customFormat="1" ht="50.25" customHeight="1">
      <c r="A21" s="64">
        <v>3</v>
      </c>
      <c r="B21" s="79" t="s">
        <v>128</v>
      </c>
      <c r="C21" s="117" t="s">
        <v>111</v>
      </c>
      <c r="D21" s="79" t="s">
        <v>132</v>
      </c>
      <c r="E21" s="118"/>
      <c r="F21" s="79" t="s">
        <v>129</v>
      </c>
      <c r="G21" s="117" t="s">
        <v>111</v>
      </c>
      <c r="H21" s="79" t="s">
        <v>127</v>
      </c>
      <c r="I21" s="121"/>
    </row>
    <row r="22" spans="1:9" s="60" customFormat="1" ht="60">
      <c r="A22" s="64">
        <v>4</v>
      </c>
      <c r="B22" s="79"/>
      <c r="C22" s="117"/>
      <c r="D22" s="79"/>
      <c r="E22" s="114"/>
      <c r="F22" s="79" t="s">
        <v>136</v>
      </c>
      <c r="G22" s="117" t="s">
        <v>111</v>
      </c>
      <c r="H22" s="79" t="s">
        <v>137</v>
      </c>
    </row>
    <row r="23" spans="1:9" s="60" customFormat="1" ht="62.25" customHeight="1">
      <c r="A23" s="64">
        <v>5</v>
      </c>
      <c r="B23" s="79"/>
      <c r="C23" s="117"/>
      <c r="D23" s="79"/>
      <c r="E23" s="114"/>
      <c r="F23" s="79" t="s">
        <v>138</v>
      </c>
      <c r="G23" s="117"/>
      <c r="H23" s="79" t="s">
        <v>139</v>
      </c>
    </row>
    <row r="24" spans="1:9" s="60" customFormat="1" ht="61.5" customHeight="1">
      <c r="A24" s="64"/>
      <c r="B24" s="79"/>
      <c r="C24" s="111"/>
      <c r="D24" s="77"/>
      <c r="E24" s="78"/>
      <c r="F24" s="79"/>
      <c r="G24" s="117"/>
      <c r="H24" s="79"/>
    </row>
    <row r="25" spans="1:9" s="60" customFormat="1">
      <c r="A25" s="64"/>
      <c r="B25" s="79"/>
      <c r="C25" s="111"/>
      <c r="D25" s="79"/>
      <c r="E25" s="78"/>
      <c r="F25" s="115"/>
      <c r="G25" s="117"/>
      <c r="H25" s="79"/>
    </row>
    <row r="26" spans="1:9" s="60" customFormat="1" ht="23.25" customHeight="1">
      <c r="A26" s="64"/>
      <c r="B26" s="79"/>
      <c r="C26" s="111"/>
      <c r="D26" s="80"/>
      <c r="E26" s="78"/>
      <c r="F26" s="115"/>
      <c r="G26" s="117"/>
      <c r="H26" s="79"/>
    </row>
    <row r="27" spans="1:9" s="60" customFormat="1" ht="7.5" customHeight="1"/>
    <row r="28" spans="1:9" s="60" customFormat="1" ht="25.5" hidden="1" customHeight="1" thickBot="1">
      <c r="B28" s="165" t="s">
        <v>86</v>
      </c>
      <c r="C28" s="165"/>
      <c r="D28" s="165"/>
      <c r="E28" s="65"/>
      <c r="F28" s="165"/>
      <c r="G28" s="165"/>
      <c r="H28" s="165"/>
    </row>
    <row r="29" spans="1:9" s="60" customFormat="1" hidden="1">
      <c r="B29" s="82" t="s">
        <v>112</v>
      </c>
      <c r="C29" s="170" t="str">
        <f>D19</f>
        <v>Incremento en la carga térmica del salón de equipos del centro de emisión</v>
      </c>
      <c r="D29" s="170"/>
      <c r="E29" s="170"/>
      <c r="F29" s="170"/>
      <c r="G29" s="170"/>
      <c r="H29" s="171"/>
    </row>
    <row r="30" spans="1:9" s="60" customFormat="1" hidden="1">
      <c r="B30" s="83" t="s">
        <v>113</v>
      </c>
      <c r="C30" s="168" t="str">
        <f>D20</f>
        <v>La premura de emisión de algunos contenidos hace que el material no llegue con el tiempo adecuado para el alistamiento a la emisión</v>
      </c>
      <c r="D30" s="168"/>
      <c r="E30" s="168"/>
      <c r="F30" s="168"/>
      <c r="G30" s="168"/>
      <c r="H30" s="169"/>
    </row>
    <row r="31" spans="1:9" s="60" customFormat="1" hidden="1">
      <c r="B31" s="83" t="s">
        <v>114</v>
      </c>
      <c r="C31" s="168" t="str">
        <f>D21</f>
        <v>Equipos de recepcion presenten fallas o bloqueos que no permitan la correcta emision de la señal a emitir</v>
      </c>
      <c r="D31" s="168"/>
      <c r="E31" s="168"/>
      <c r="F31" s="168"/>
      <c r="G31" s="168"/>
      <c r="H31" s="169"/>
    </row>
    <row r="32" spans="1:9" s="60" customFormat="1" ht="13.5" hidden="1" thickBot="1">
      <c r="B32" s="83" t="s">
        <v>115</v>
      </c>
      <c r="C32" s="168"/>
      <c r="D32" s="168"/>
      <c r="E32" s="168"/>
      <c r="F32" s="168"/>
      <c r="G32" s="168"/>
      <c r="H32" s="169"/>
    </row>
    <row r="33" spans="2:8" s="60" customFormat="1" hidden="1">
      <c r="B33" s="82" t="s">
        <v>116</v>
      </c>
      <c r="C33" s="170" t="str">
        <f>H19</f>
        <v>Mala calidad de la señal de origen o inestbilidad en la misma que imposibiliten la emision de la señal</v>
      </c>
      <c r="D33" s="170"/>
      <c r="E33" s="170"/>
      <c r="F33" s="170"/>
      <c r="G33" s="170"/>
      <c r="H33" s="171"/>
    </row>
    <row r="34" spans="2:8" s="60" customFormat="1" hidden="1">
      <c r="B34" s="83" t="s">
        <v>117</v>
      </c>
      <c r="C34" s="168" t="str">
        <f>H20</f>
        <v xml:space="preserve">Inundaciones que pueden afectar el centro de emisión </v>
      </c>
      <c r="D34" s="168"/>
      <c r="E34" s="168"/>
      <c r="F34" s="168"/>
      <c r="G34" s="168"/>
      <c r="H34" s="169"/>
    </row>
    <row r="35" spans="2:8" s="60" customFormat="1" hidden="1">
      <c r="B35" s="83" t="s">
        <v>118</v>
      </c>
      <c r="C35" s="168" t="str">
        <f>H21</f>
        <v>Cortes prolongados de energia para la operación de los equipos.</v>
      </c>
      <c r="D35" s="168"/>
      <c r="E35" s="168"/>
      <c r="F35" s="168"/>
      <c r="G35" s="168"/>
      <c r="H35" s="169"/>
    </row>
    <row r="36" spans="2:8" s="60" customFormat="1" hidden="1">
      <c r="B36" s="83" t="s">
        <v>140</v>
      </c>
      <c r="C36" s="168" t="str">
        <f>H22</f>
        <v>El material entregado para la emision del contenido no se encuentre en concordancia a lo requerido para la misma</v>
      </c>
      <c r="D36" s="168"/>
      <c r="E36" s="168"/>
      <c r="F36" s="168"/>
      <c r="G36" s="168"/>
      <c r="H36" s="169"/>
    </row>
    <row r="37" spans="2:8" s="60" customFormat="1" hidden="1">
      <c r="B37" s="83" t="s">
        <v>141</v>
      </c>
      <c r="C37" s="168" t="str">
        <f>H23</f>
        <v>no contar con la informacion requerida para la emision de un coontenido en particular</v>
      </c>
      <c r="D37" s="168"/>
      <c r="E37" s="168"/>
      <c r="F37" s="168"/>
      <c r="G37" s="168"/>
      <c r="H37" s="169"/>
    </row>
    <row r="38" spans="2:8" s="60" customFormat="1" ht="12" hidden="1" customHeight="1" thickBot="1">
      <c r="B38" s="84" t="s">
        <v>142</v>
      </c>
      <c r="C38" s="172"/>
      <c r="D38" s="172"/>
      <c r="E38" s="172"/>
      <c r="F38" s="172"/>
      <c r="G38" s="172"/>
      <c r="H38" s="173"/>
    </row>
    <row r="39" spans="2:8" s="66" customFormat="1" hidden="1">
      <c r="B39" s="167" t="s">
        <v>87</v>
      </c>
      <c r="C39" s="167"/>
      <c r="D39" s="167"/>
      <c r="E39" s="167"/>
      <c r="F39" s="167"/>
      <c r="G39" s="167"/>
      <c r="H39" s="167"/>
    </row>
    <row r="40" spans="2:8" s="60" customFormat="1" hidden="1"/>
  </sheetData>
  <mergeCells count="18">
    <mergeCell ref="B39:H39"/>
    <mergeCell ref="C34:H34"/>
    <mergeCell ref="C35:H35"/>
    <mergeCell ref="F28:H28"/>
    <mergeCell ref="C29:H29"/>
    <mergeCell ref="C30:H30"/>
    <mergeCell ref="C31:H31"/>
    <mergeCell ref="C36:H36"/>
    <mergeCell ref="C37:H37"/>
    <mergeCell ref="C38:H38"/>
    <mergeCell ref="C33:H33"/>
    <mergeCell ref="C32:H32"/>
    <mergeCell ref="B2:D2"/>
    <mergeCell ref="B11:G11"/>
    <mergeCell ref="B9:H9"/>
    <mergeCell ref="B3:H8"/>
    <mergeCell ref="B28:D28"/>
    <mergeCell ref="C16:H1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E15" sqref="E15:G15"/>
    </sheetView>
  </sheetViews>
  <sheetFormatPr baseColWidth="10" defaultRowHeight="12.75"/>
  <cols>
    <col min="1" max="1" width="2.42578125" style="18" customWidth="1"/>
    <col min="2" max="2" width="17.140625" style="17" bestFit="1" customWidth="1"/>
    <col min="3" max="3" width="2" style="18" hidden="1" customWidth="1"/>
    <col min="4" max="4" width="18.7109375" style="19" bestFit="1" customWidth="1"/>
    <col min="5" max="5" width="10.42578125" style="19" bestFit="1" customWidth="1"/>
    <col min="6" max="6" width="14.42578125" style="19" bestFit="1" customWidth="1"/>
    <col min="7" max="7" width="10.42578125" style="19" bestFit="1" customWidth="1"/>
    <col min="8" max="8" width="18.42578125" style="19" bestFit="1" customWidth="1"/>
    <col min="9" max="16384" width="11.42578125" style="18"/>
  </cols>
  <sheetData>
    <row r="1" spans="2:8" ht="13.5" thickBot="1"/>
    <row r="2" spans="2:8">
      <c r="B2" s="180" t="s">
        <v>40</v>
      </c>
      <c r="C2" s="20"/>
      <c r="D2" s="177" t="s">
        <v>39</v>
      </c>
      <c r="E2" s="178"/>
      <c r="F2" s="178"/>
      <c r="G2" s="178"/>
      <c r="H2" s="179"/>
    </row>
    <row r="3" spans="2:8" ht="13.5" thickBot="1">
      <c r="B3" s="181"/>
      <c r="C3" s="21"/>
      <c r="D3" s="22" t="s">
        <v>48</v>
      </c>
      <c r="E3" s="23" t="s">
        <v>49</v>
      </c>
      <c r="F3" s="23" t="s">
        <v>50</v>
      </c>
      <c r="G3" s="23" t="s">
        <v>51</v>
      </c>
      <c r="H3" s="24" t="s">
        <v>52</v>
      </c>
    </row>
    <row r="4" spans="2:8" hidden="1">
      <c r="B4" s="25"/>
      <c r="C4" s="26"/>
      <c r="D4" s="27">
        <v>1</v>
      </c>
      <c r="E4" s="28">
        <v>2</v>
      </c>
      <c r="F4" s="28">
        <v>3</v>
      </c>
      <c r="G4" s="28">
        <v>4</v>
      </c>
      <c r="H4" s="29">
        <v>5</v>
      </c>
    </row>
    <row r="5" spans="2:8">
      <c r="B5" s="30" t="s">
        <v>53</v>
      </c>
      <c r="C5" s="31">
        <v>1</v>
      </c>
      <c r="D5" s="32">
        <f t="shared" ref="D5:H9" si="0">$C5*D$4</f>
        <v>1</v>
      </c>
      <c r="E5" s="32">
        <f t="shared" si="0"/>
        <v>2</v>
      </c>
      <c r="F5" s="33">
        <f t="shared" si="0"/>
        <v>3</v>
      </c>
      <c r="G5" s="34">
        <f t="shared" si="0"/>
        <v>4</v>
      </c>
      <c r="H5" s="35">
        <f t="shared" si="0"/>
        <v>5</v>
      </c>
    </row>
    <row r="6" spans="2:8">
      <c r="B6" s="36" t="s">
        <v>54</v>
      </c>
      <c r="C6" s="37">
        <v>2</v>
      </c>
      <c r="D6" s="32">
        <f t="shared" si="0"/>
        <v>2</v>
      </c>
      <c r="E6" s="32">
        <f t="shared" si="0"/>
        <v>4</v>
      </c>
      <c r="F6" s="33">
        <f t="shared" si="0"/>
        <v>6</v>
      </c>
      <c r="G6" s="34">
        <f t="shared" si="0"/>
        <v>8</v>
      </c>
      <c r="H6" s="38">
        <f t="shared" si="0"/>
        <v>10</v>
      </c>
    </row>
    <row r="7" spans="2:8">
      <c r="B7" s="36" t="s">
        <v>50</v>
      </c>
      <c r="C7" s="37">
        <v>3</v>
      </c>
      <c r="D7" s="32">
        <f t="shared" si="0"/>
        <v>3</v>
      </c>
      <c r="E7" s="33">
        <f t="shared" si="0"/>
        <v>6</v>
      </c>
      <c r="F7" s="34">
        <f t="shared" si="0"/>
        <v>9</v>
      </c>
      <c r="G7" s="39">
        <f t="shared" si="0"/>
        <v>12</v>
      </c>
      <c r="H7" s="38">
        <f t="shared" si="0"/>
        <v>15</v>
      </c>
    </row>
    <row r="8" spans="2:8">
      <c r="B8" s="36" t="s">
        <v>55</v>
      </c>
      <c r="C8" s="37">
        <v>4</v>
      </c>
      <c r="D8" s="33">
        <f t="shared" si="0"/>
        <v>4</v>
      </c>
      <c r="E8" s="34">
        <f t="shared" si="0"/>
        <v>8</v>
      </c>
      <c r="F8" s="34">
        <f t="shared" si="0"/>
        <v>12</v>
      </c>
      <c r="G8" s="39">
        <f t="shared" si="0"/>
        <v>16</v>
      </c>
      <c r="H8" s="38">
        <f t="shared" si="0"/>
        <v>20</v>
      </c>
    </row>
    <row r="9" spans="2:8" ht="13.5" thickBot="1">
      <c r="B9" s="40" t="s">
        <v>56</v>
      </c>
      <c r="C9" s="41">
        <v>5</v>
      </c>
      <c r="D9" s="42">
        <f t="shared" si="0"/>
        <v>5</v>
      </c>
      <c r="E9" s="42">
        <f t="shared" si="0"/>
        <v>10</v>
      </c>
      <c r="F9" s="43">
        <f t="shared" si="0"/>
        <v>15</v>
      </c>
      <c r="G9" s="43">
        <f t="shared" si="0"/>
        <v>20</v>
      </c>
      <c r="H9" s="44">
        <f t="shared" si="0"/>
        <v>25</v>
      </c>
    </row>
    <row r="10" spans="2:8" ht="13.5" thickBot="1"/>
    <row r="11" spans="2:8" ht="22.5" customHeight="1" thickBot="1">
      <c r="B11" s="182" t="s">
        <v>41</v>
      </c>
      <c r="C11" s="183"/>
      <c r="D11" s="183"/>
      <c r="E11" s="182" t="s">
        <v>61</v>
      </c>
      <c r="F11" s="183"/>
      <c r="G11" s="184"/>
    </row>
    <row r="12" spans="2:8" s="49" customFormat="1" ht="42.75" customHeight="1">
      <c r="B12" s="45"/>
      <c r="C12" s="46"/>
      <c r="D12" s="47" t="s">
        <v>22</v>
      </c>
      <c r="E12" s="185" t="s">
        <v>29</v>
      </c>
      <c r="F12" s="186"/>
      <c r="G12" s="187"/>
      <c r="H12" s="48"/>
    </row>
    <row r="13" spans="2:8" s="49" customFormat="1" ht="42.75" customHeight="1">
      <c r="B13" s="50"/>
      <c r="C13" s="51"/>
      <c r="D13" s="52" t="s">
        <v>15</v>
      </c>
      <c r="E13" s="188" t="s">
        <v>11</v>
      </c>
      <c r="F13" s="189"/>
      <c r="G13" s="190"/>
      <c r="H13" s="48"/>
    </row>
    <row r="14" spans="2:8" s="49" customFormat="1" ht="42.75" customHeight="1">
      <c r="B14" s="53"/>
      <c r="C14" s="51"/>
      <c r="D14" s="52" t="s">
        <v>23</v>
      </c>
      <c r="E14" s="188" t="s">
        <v>10</v>
      </c>
      <c r="F14" s="189"/>
      <c r="G14" s="190"/>
      <c r="H14" s="48"/>
    </row>
    <row r="15" spans="2:8" s="49" customFormat="1" ht="42.75" customHeight="1" thickBot="1">
      <c r="B15" s="54"/>
      <c r="C15" s="55"/>
      <c r="D15" s="56" t="s">
        <v>24</v>
      </c>
      <c r="E15" s="174" t="s">
        <v>9</v>
      </c>
      <c r="F15" s="175"/>
      <c r="G15" s="176"/>
      <c r="H15" s="48"/>
    </row>
  </sheetData>
  <sheetProtection password="CD52" sheet="1" objects="1" scenarios="1"/>
  <mergeCells count="8">
    <mergeCell ref="E15:G15"/>
    <mergeCell ref="D2:H2"/>
    <mergeCell ref="B2:B3"/>
    <mergeCell ref="B11:D11"/>
    <mergeCell ref="E11:G11"/>
    <mergeCell ref="E12:G12"/>
    <mergeCell ref="E13:G13"/>
    <mergeCell ref="E14:G14"/>
  </mergeCells>
  <phoneticPr fontId="11" type="noConversion"/>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sheetPr codeName="Hoja1">
    <pageSetUpPr fitToPage="1"/>
  </sheetPr>
  <dimension ref="A1:AK26"/>
  <sheetViews>
    <sheetView topLeftCell="D1" zoomScale="90" zoomScaleNormal="90" zoomScaleSheetLayoutView="75" workbookViewId="0">
      <pane ySplit="8" topLeftCell="A9" activePane="bottomLeft" state="frozenSplit"/>
      <selection activeCell="T13" sqref="T13"/>
      <selection pane="bottomLeft" activeCell="U13" sqref="U13"/>
    </sheetView>
  </sheetViews>
  <sheetFormatPr baseColWidth="10" defaultRowHeight="17.25"/>
  <cols>
    <col min="1" max="1" width="25.42578125" style="97" customWidth="1"/>
    <col min="2" max="2" width="34" style="90" customWidth="1"/>
    <col min="3" max="3" width="33.42578125" style="102" customWidth="1"/>
    <col min="4" max="4" width="41.7109375" style="102" customWidth="1"/>
    <col min="5" max="5" width="47" style="102" customWidth="1"/>
    <col min="6" max="6" width="13.42578125" style="102" customWidth="1"/>
    <col min="7" max="7" width="17.28515625" style="102" customWidth="1"/>
    <col min="8" max="8" width="47" style="102" customWidth="1"/>
    <col min="9" max="9" width="51.42578125" style="102" customWidth="1"/>
    <col min="10" max="10" width="7.7109375" style="90" customWidth="1"/>
    <col min="11" max="11" width="38.7109375" style="90" customWidth="1"/>
    <col min="12" max="12" width="8.140625" style="90" customWidth="1"/>
    <col min="13" max="13" width="34.85546875" style="97" bestFit="1" customWidth="1"/>
    <col min="14" max="14" width="9.140625" style="145" bestFit="1" customWidth="1"/>
    <col min="15" max="15" width="28.7109375" style="99" customWidth="1"/>
    <col min="16" max="16" width="58.28515625" style="100" customWidth="1"/>
    <col min="17" max="17" width="9.140625" style="89" customWidth="1"/>
    <col min="18" max="18" width="36.42578125" style="90" customWidth="1"/>
    <col min="19" max="19" width="38" style="90" customWidth="1"/>
    <col min="20" max="20" width="59.28515625" style="90" customWidth="1"/>
    <col min="21" max="21" width="51.140625" style="90" customWidth="1"/>
    <col min="22" max="22" width="39.28515625" style="145" customWidth="1"/>
    <col min="23" max="23" width="61.140625" style="90" customWidth="1"/>
    <col min="24" max="24" width="28" style="90" hidden="1" customWidth="1"/>
    <col min="25" max="25" width="15.28515625" style="90" customWidth="1"/>
    <col min="26" max="35" width="11.42578125" style="90"/>
    <col min="36" max="36" width="3.85546875" style="90" customWidth="1"/>
    <col min="37" max="37" width="19.140625" style="90" customWidth="1"/>
    <col min="38" max="16384" width="11.42578125" style="90"/>
  </cols>
  <sheetData>
    <row r="1" spans="1:37" ht="21" thickBot="1">
      <c r="A1" s="191"/>
      <c r="B1" s="192"/>
      <c r="C1" s="197" t="s">
        <v>179</v>
      </c>
      <c r="D1" s="198"/>
      <c r="E1" s="198"/>
      <c r="F1" s="198"/>
      <c r="G1" s="198"/>
      <c r="H1" s="198"/>
      <c r="I1" s="198"/>
      <c r="J1" s="198"/>
      <c r="K1" s="198"/>
      <c r="L1" s="198"/>
      <c r="M1" s="198"/>
      <c r="N1" s="198"/>
      <c r="O1" s="198"/>
      <c r="P1" s="198"/>
      <c r="Q1" s="198"/>
      <c r="R1" s="199"/>
      <c r="S1" s="200" t="s">
        <v>184</v>
      </c>
      <c r="T1" s="201"/>
      <c r="U1" s="201"/>
      <c r="V1" s="201"/>
      <c r="W1" s="202"/>
    </row>
    <row r="2" spans="1:37" ht="20.25">
      <c r="A2" s="193"/>
      <c r="B2" s="194"/>
      <c r="C2" s="203" t="s">
        <v>183</v>
      </c>
      <c r="D2" s="204"/>
      <c r="E2" s="204"/>
      <c r="F2" s="204"/>
      <c r="G2" s="204"/>
      <c r="H2" s="204"/>
      <c r="I2" s="205"/>
      <c r="J2" s="209" t="s">
        <v>180</v>
      </c>
      <c r="K2" s="210"/>
      <c r="L2" s="210"/>
      <c r="M2" s="210"/>
      <c r="N2" s="210"/>
      <c r="O2" s="210"/>
      <c r="P2" s="210"/>
      <c r="Q2" s="210"/>
      <c r="R2" s="211"/>
      <c r="S2" s="212" t="s">
        <v>181</v>
      </c>
      <c r="T2" s="213"/>
      <c r="U2" s="213"/>
      <c r="V2" s="213"/>
      <c r="W2" s="214"/>
    </row>
    <row r="3" spans="1:37" ht="41.25" customHeight="1" thickBot="1">
      <c r="A3" s="195"/>
      <c r="B3" s="196"/>
      <c r="C3" s="206"/>
      <c r="D3" s="207"/>
      <c r="E3" s="207"/>
      <c r="F3" s="207"/>
      <c r="G3" s="207"/>
      <c r="H3" s="207"/>
      <c r="I3" s="208"/>
      <c r="J3" s="206"/>
      <c r="K3" s="207"/>
      <c r="L3" s="207"/>
      <c r="M3" s="207"/>
      <c r="N3" s="207"/>
      <c r="O3" s="207"/>
      <c r="P3" s="207"/>
      <c r="Q3" s="207"/>
      <c r="R3" s="208"/>
      <c r="S3" s="215" t="s">
        <v>182</v>
      </c>
      <c r="T3" s="216"/>
      <c r="U3" s="216"/>
      <c r="V3" s="216"/>
      <c r="W3" s="217"/>
    </row>
    <row r="4" spans="1:37" ht="16.5" customHeight="1" thickBot="1">
      <c r="A4" s="218" t="str">
        <f>IF(J5=1,"INSIGNIFICANTE",IF(J5=2,"MENOR",IF(J5=3,"MODERADO",IF(J5=4,"MAYOR",IF(J5=5,"CATASTROFICO"," ")))))</f>
        <v xml:space="preserve"> </v>
      </c>
      <c r="B4" s="219"/>
      <c r="C4" s="225" t="s">
        <v>63</v>
      </c>
      <c r="D4" s="226"/>
      <c r="E4" s="226"/>
      <c r="F4" s="226"/>
      <c r="G4" s="226"/>
      <c r="H4" s="226"/>
      <c r="I4" s="226"/>
      <c r="J4" s="226"/>
      <c r="K4" s="226"/>
      <c r="L4" s="226"/>
      <c r="M4" s="226"/>
      <c r="N4" s="226"/>
      <c r="O4" s="226"/>
      <c r="P4" s="226"/>
      <c r="Q4" s="226"/>
      <c r="R4" s="226"/>
      <c r="S4" s="226"/>
      <c r="T4" s="226"/>
      <c r="U4" s="226"/>
      <c r="V4" s="226"/>
      <c r="W4" s="226"/>
      <c r="X4" s="227"/>
      <c r="AJ4" s="91">
        <v>1</v>
      </c>
      <c r="AK4" s="92" t="s">
        <v>66</v>
      </c>
    </row>
    <row r="5" spans="1:37">
      <c r="A5" s="220"/>
      <c r="B5" s="221"/>
      <c r="C5" s="222" t="s">
        <v>64</v>
      </c>
      <c r="D5" s="223"/>
      <c r="E5" s="223"/>
      <c r="F5" s="223"/>
      <c r="G5" s="223"/>
      <c r="H5" s="223"/>
      <c r="I5" s="223"/>
      <c r="J5" s="223"/>
      <c r="K5" s="223"/>
      <c r="L5" s="223"/>
      <c r="M5" s="223"/>
      <c r="N5" s="223"/>
      <c r="O5" s="223"/>
      <c r="P5" s="223"/>
      <c r="Q5" s="223"/>
      <c r="R5" s="223"/>
      <c r="S5" s="223"/>
      <c r="T5" s="223"/>
      <c r="U5" s="223"/>
      <c r="V5" s="223"/>
      <c r="W5" s="223"/>
      <c r="X5" s="224"/>
      <c r="Y5" s="93"/>
      <c r="AJ5" s="91">
        <v>2</v>
      </c>
      <c r="AK5" s="92" t="s">
        <v>67</v>
      </c>
    </row>
    <row r="6" spans="1:37">
      <c r="A6" s="228" t="s">
        <v>33</v>
      </c>
      <c r="B6" s="228" t="s">
        <v>34</v>
      </c>
      <c r="C6" s="228" t="s">
        <v>35</v>
      </c>
      <c r="D6" s="228" t="s">
        <v>70</v>
      </c>
      <c r="E6" s="228" t="s">
        <v>36</v>
      </c>
      <c r="F6" s="228"/>
      <c r="G6" s="228"/>
      <c r="H6" s="154" t="s">
        <v>37</v>
      </c>
      <c r="I6" s="154" t="s">
        <v>38</v>
      </c>
      <c r="J6" s="228" t="s">
        <v>39</v>
      </c>
      <c r="K6" s="228"/>
      <c r="L6" s="228" t="s">
        <v>40</v>
      </c>
      <c r="M6" s="228"/>
      <c r="N6" s="228" t="s">
        <v>41</v>
      </c>
      <c r="O6" s="228"/>
      <c r="P6" s="231" t="s">
        <v>65</v>
      </c>
      <c r="Q6" s="228" t="s">
        <v>42</v>
      </c>
      <c r="R6" s="228"/>
      <c r="S6" s="228" t="s">
        <v>43</v>
      </c>
      <c r="T6" s="228" t="s">
        <v>44</v>
      </c>
      <c r="U6" s="228" t="s">
        <v>45</v>
      </c>
      <c r="V6" s="228" t="s">
        <v>46</v>
      </c>
      <c r="W6" s="228" t="s">
        <v>47</v>
      </c>
      <c r="X6" s="228"/>
      <c r="Y6" s="230"/>
      <c r="AJ6" s="91">
        <v>3</v>
      </c>
      <c r="AK6" s="92" t="s">
        <v>15</v>
      </c>
    </row>
    <row r="7" spans="1:37" ht="16.5" customHeight="1">
      <c r="A7" s="228"/>
      <c r="B7" s="228"/>
      <c r="C7" s="228"/>
      <c r="D7" s="228"/>
      <c r="E7" s="228" t="s">
        <v>74</v>
      </c>
      <c r="F7" s="228" t="s">
        <v>16</v>
      </c>
      <c r="G7" s="228" t="s">
        <v>17</v>
      </c>
      <c r="H7" s="228" t="s">
        <v>13</v>
      </c>
      <c r="I7" s="228" t="s">
        <v>12</v>
      </c>
      <c r="J7" s="228"/>
      <c r="K7" s="228"/>
      <c r="L7" s="228"/>
      <c r="M7" s="228"/>
      <c r="N7" s="228"/>
      <c r="O7" s="228"/>
      <c r="P7" s="231"/>
      <c r="Q7" s="228"/>
      <c r="R7" s="228"/>
      <c r="S7" s="228"/>
      <c r="T7" s="228"/>
      <c r="U7" s="228"/>
      <c r="V7" s="228"/>
      <c r="W7" s="228"/>
      <c r="X7" s="228"/>
      <c r="Y7" s="230"/>
      <c r="AJ7" s="91">
        <v>4</v>
      </c>
      <c r="AK7" s="92" t="s">
        <v>68</v>
      </c>
    </row>
    <row r="8" spans="1:37" ht="16.5" customHeight="1">
      <c r="A8" s="228"/>
      <c r="B8" s="228"/>
      <c r="C8" s="228"/>
      <c r="D8" s="228"/>
      <c r="E8" s="228"/>
      <c r="F8" s="228"/>
      <c r="G8" s="228"/>
      <c r="H8" s="228"/>
      <c r="I8" s="228"/>
      <c r="J8" s="228"/>
      <c r="K8" s="228"/>
      <c r="L8" s="228"/>
      <c r="M8" s="228"/>
      <c r="N8" s="228"/>
      <c r="O8" s="228"/>
      <c r="P8" s="231"/>
      <c r="Q8" s="228"/>
      <c r="R8" s="228"/>
      <c r="S8" s="228"/>
      <c r="T8" s="228"/>
      <c r="U8" s="228"/>
      <c r="V8" s="228"/>
      <c r="W8" s="228"/>
      <c r="X8" s="228"/>
      <c r="Y8" s="230"/>
      <c r="AJ8" s="91">
        <v>5</v>
      </c>
      <c r="AK8" s="92" t="s">
        <v>69</v>
      </c>
    </row>
    <row r="9" spans="1:37" ht="120.75">
      <c r="A9" s="233" t="str">
        <f>'CONTEXTO ESTRATÉGICO'!C13</f>
        <v>EMISIÓN Y TRANSMISIÓN DE RADIO Y TELEVISIÓN</v>
      </c>
      <c r="B9" s="229" t="str">
        <f>'CONTEXTO ESTRATÉGICO'!C16</f>
        <v>Entregar a la red de transmisión la señal de los canales publicos nacionales, de acuerdo a las caracteristicas descritas por la programación de los canales, de manera permanente y con las caracteristicas necesarias para la correcta prestación del servicio de televisión al público colombiano.</v>
      </c>
      <c r="C9" s="85" t="s">
        <v>119</v>
      </c>
      <c r="D9" s="85" t="str">
        <f>'CONTEXTO ESTRATÉGICO'!B19</f>
        <v>Infraestructura Tecnologica: Daño o mal funcionamiento en los equipos del centro de emision</v>
      </c>
      <c r="E9" s="94" t="str">
        <f>'CONTEXTO ESTRATÉGICO'!D19</f>
        <v>Incremento en la carga térmica del salón de equipos del centro de emisión</v>
      </c>
      <c r="F9" s="103" t="s">
        <v>111</v>
      </c>
      <c r="G9" s="85"/>
      <c r="H9" s="104" t="s">
        <v>177</v>
      </c>
      <c r="I9" s="85" t="s">
        <v>178</v>
      </c>
      <c r="J9" s="95">
        <v>3</v>
      </c>
      <c r="K9" s="92" t="str">
        <f>IF(J9=1,"INSIGNIFICANTE",IF(J9=2,"MENOR",IF(J9=3,"MODERADO",IF(J9=4,"MAYOR",IF(J9=5,"CATASTROFICO"," ")))))</f>
        <v>MODERADO</v>
      </c>
      <c r="L9" s="95">
        <v>3</v>
      </c>
      <c r="M9" s="86" t="str">
        <f t="shared" ref="M9:M16" si="0">IF(L9=1,"RARO",IF(L9=2,"IMPROBABLE",IF(L9=3,"MODERADO",IF(L9=4,"PROBABLE",IF(L9=5,"CASI CERTEZA"," ")))))</f>
        <v>MODERADO</v>
      </c>
      <c r="N9" s="143">
        <f t="shared" ref="N9:N16" si="1">IF(OR(J9=" ",J9=0,L9=" ",L9=0)," ",J9*L9)</f>
        <v>9</v>
      </c>
      <c r="O9" s="86" t="str">
        <f>IF(OR(J9=" ",J9=0,L9=" ",L9=0)," ",IF(AND(J9=1,L9=3),"BAJO",IF(AND(J9=1,L9=4),"MODERADO",IF(AND(J9=2,L9=5),"ALTO",IF(AND(J9=3,L9=4),"ALTO",IF(AND(J9=2,L9=2),"BAJO",VLOOKUP(N9,Evaluacion!A:B,2)))))))</f>
        <v>ALTO</v>
      </c>
      <c r="P9" s="96" t="s">
        <v>150</v>
      </c>
      <c r="Q9" s="146">
        <f>IF(OR(J9=" ",J9=0,L9=" ",L9=0)," ",CONTROLES!M10)</f>
        <v>4</v>
      </c>
      <c r="R9" s="86" t="str">
        <f>IF(OR(J9=" ",J9=0,L9=" ",L9=0)," ",CONTROLES!N10)</f>
        <v>BAJO</v>
      </c>
      <c r="S9" s="87" t="str">
        <f>IF(OR(R9=" ",R9=0)," ",VLOOKUP(R9,Evaluacion!D:E,2,0))</f>
        <v>* Asumir el riesgo</v>
      </c>
      <c r="T9" s="87" t="s">
        <v>159</v>
      </c>
      <c r="U9" s="87" t="s">
        <v>158</v>
      </c>
      <c r="V9" s="150" t="s">
        <v>160</v>
      </c>
      <c r="W9" s="87" t="s">
        <v>161</v>
      </c>
      <c r="X9" s="232"/>
      <c r="Y9" s="93"/>
      <c r="AK9" s="89" t="s">
        <v>107</v>
      </c>
    </row>
    <row r="10" spans="1:37" ht="86.25">
      <c r="A10" s="233"/>
      <c r="B10" s="229"/>
      <c r="C10" s="85" t="s">
        <v>109</v>
      </c>
      <c r="D10" s="85" t="str">
        <f>'CONTEXTO ESTRATÉGICO'!B20</f>
        <v>Factores operativos No disponibilidad del material audiovisual en el momento de la emisión</v>
      </c>
      <c r="E10" s="94" t="str">
        <f>'CONTEXTO ESTRATÉGICO'!D20</f>
        <v>La premura de emisión de algunos contenidos hace que el material no llegue con el tiempo adecuado para el alistamiento a la emisión</v>
      </c>
      <c r="F10" s="103" t="s">
        <v>111</v>
      </c>
      <c r="G10" s="85"/>
      <c r="H10" s="125" t="s">
        <v>143</v>
      </c>
      <c r="I10" s="126" t="s">
        <v>144</v>
      </c>
      <c r="J10" s="95">
        <v>3</v>
      </c>
      <c r="K10" s="127" t="str">
        <f t="shared" ref="K10:K16" si="2">IF(J10=1,"INSIGNIFICANTE",IF(J10=2,"MENOR",IF(J10=3,"MODERADO",IF(J10=4,"MAYOR",IF(J10=5,"CATASTROFICO"," ")))))</f>
        <v>MODERADO</v>
      </c>
      <c r="L10" s="95">
        <v>2</v>
      </c>
      <c r="M10" s="128" t="str">
        <f t="shared" si="0"/>
        <v>IMPROBABLE</v>
      </c>
      <c r="N10" s="143">
        <f t="shared" si="1"/>
        <v>6</v>
      </c>
      <c r="O10" s="128" t="str">
        <f>IF(OR(J10=" ",J10=0,L10=" ",L10=0)," ",IF(AND(J10=1,L10=3),"BAJO",IF(AND(J10=1,L10=4),"MODERADO",IF(AND(J10=2,L10=5),"ALTO",IF(AND(J10=3,L10=4),"ALTO",IF(AND(J10=2,L10=2),"BAJO",VLOOKUP(N10,Evaluacion!A:B,2)))))))</f>
        <v>MODERADO</v>
      </c>
      <c r="P10" s="155" t="s">
        <v>151</v>
      </c>
      <c r="Q10" s="128">
        <f>IF(OR(J10=" ",J10=0,L10=" ",L10=0)," ",CONTROLES!M11)</f>
        <v>4</v>
      </c>
      <c r="R10" s="128" t="str">
        <f>IF(OR(J10=" ",J10=0,L10=" ",L10=0)," ",CONTROLES!N11)</f>
        <v>BAJO</v>
      </c>
      <c r="S10" s="87" t="str">
        <f>IF(OR(R10=" ",R10=0)," ",VLOOKUP(R10,Evaluacion!D:E,2,0))</f>
        <v>* Asumir el riesgo</v>
      </c>
      <c r="T10" s="149" t="s">
        <v>166</v>
      </c>
      <c r="U10" s="149" t="s">
        <v>162</v>
      </c>
      <c r="V10" s="150">
        <v>41244</v>
      </c>
      <c r="W10" s="87" t="s">
        <v>165</v>
      </c>
      <c r="X10" s="232"/>
      <c r="Y10" s="93"/>
      <c r="AK10" s="89" t="s">
        <v>108</v>
      </c>
    </row>
    <row r="11" spans="1:37" ht="81.75" customHeight="1">
      <c r="A11" s="233"/>
      <c r="B11" s="229"/>
      <c r="C11" s="85" t="s">
        <v>119</v>
      </c>
      <c r="D11" s="85" t="str">
        <f>'CONTEXTO ESTRATÉGICO'!B21</f>
        <v xml:space="preserve">Infraestructura Tecnologica:
Falla en los equipos de recepcion para la emision de señales aternas a rtvc. </v>
      </c>
      <c r="E11" s="94" t="str">
        <f>'CONTEXTO ESTRATÉGICO'!D21</f>
        <v>Equipos de recepcion presenten fallas o bloqueos que no permitan la correcta emision de la señal a emitir</v>
      </c>
      <c r="F11" s="103" t="s">
        <v>111</v>
      </c>
      <c r="G11" s="85"/>
      <c r="H11" s="125" t="s">
        <v>145</v>
      </c>
      <c r="I11" s="126" t="s">
        <v>124</v>
      </c>
      <c r="J11" s="95">
        <v>3</v>
      </c>
      <c r="K11" s="127" t="str">
        <f t="shared" si="2"/>
        <v>MODERADO</v>
      </c>
      <c r="L11" s="95">
        <v>2</v>
      </c>
      <c r="M11" s="128" t="str">
        <f t="shared" si="0"/>
        <v>IMPROBABLE</v>
      </c>
      <c r="N11" s="143">
        <f t="shared" si="1"/>
        <v>6</v>
      </c>
      <c r="O11" s="128" t="str">
        <f>IF(OR(J11=" ",J11=0,L11=" ",L11=0)," ",IF(AND(J11=1,L11=3),"BAJO",IF(AND(J11=1,L11=4),"MODERADO",IF(AND(J11=2,L11=5),"ALTO",IF(AND(J11=3,L11=4),"ALTO",IF(AND(J11=2,L11=2),"BAJO",VLOOKUP(N11,Evaluacion!A:B,2)))))))</f>
        <v>MODERADO</v>
      </c>
      <c r="P11" s="155" t="s">
        <v>152</v>
      </c>
      <c r="Q11" s="128">
        <f>IF(OR(J11=" ",J11=0,L11=" ",L11=0)," ",CONTROLES!M12)</f>
        <v>2</v>
      </c>
      <c r="R11" s="128" t="str">
        <f>IF(OR(J11=" ",J11=0,L11=" ",L11=0)," ",CONTROLES!N12)</f>
        <v>BAJO</v>
      </c>
      <c r="S11" s="87" t="str">
        <f>IF(OR(R11=" ",R11=0)," ",VLOOKUP(R11,Evaluacion!D:E,2,0))</f>
        <v>* Asumir el riesgo</v>
      </c>
      <c r="T11" s="129" t="s">
        <v>164</v>
      </c>
      <c r="U11" s="149" t="s">
        <v>162</v>
      </c>
      <c r="V11" s="151">
        <v>41244</v>
      </c>
      <c r="W11" s="129" t="s">
        <v>167</v>
      </c>
      <c r="X11" s="232"/>
      <c r="Y11" s="93"/>
      <c r="AK11" s="90" t="s">
        <v>119</v>
      </c>
    </row>
    <row r="12" spans="1:37" ht="93" customHeight="1">
      <c r="A12" s="233"/>
      <c r="B12" s="229"/>
      <c r="C12" s="85" t="s">
        <v>119</v>
      </c>
      <c r="D12" s="85" t="str">
        <f>'CONTEXTO ESTRATÉGICO'!F19</f>
        <v>Calidad de la señal recibida: Señales externas de mala calidad</v>
      </c>
      <c r="E12" s="94" t="str">
        <f>'CONTEXTO ESTRATÉGICO'!H19</f>
        <v>Mala calidad de la señal de origen o inestbilidad en la misma que imposibiliten la emision de la señal</v>
      </c>
      <c r="F12" s="103"/>
      <c r="G12" s="103" t="s">
        <v>111</v>
      </c>
      <c r="H12" s="125" t="s">
        <v>145</v>
      </c>
      <c r="I12" s="126" t="s">
        <v>124</v>
      </c>
      <c r="J12" s="95">
        <v>3</v>
      </c>
      <c r="K12" s="127" t="str">
        <f t="shared" si="2"/>
        <v>MODERADO</v>
      </c>
      <c r="L12" s="95">
        <v>2</v>
      </c>
      <c r="M12" s="128" t="str">
        <f t="shared" si="0"/>
        <v>IMPROBABLE</v>
      </c>
      <c r="N12" s="143">
        <f t="shared" si="1"/>
        <v>6</v>
      </c>
      <c r="O12" s="128" t="str">
        <f>IF(OR(J12=" ",J12=0,L12=" ",L12=0)," ",IF(AND(J12=1,L12=3),"BAJO",IF(AND(J12=1,L12=4),"MODERADO",IF(AND(J12=2,L12=5),"ALTO",IF(AND(J12=3,L12=4),"ALTO",IF(AND(J12=2,L12=2),"BAJO",VLOOKUP(N12,Evaluacion!A:B,2)))))))</f>
        <v>MODERADO</v>
      </c>
      <c r="P12" s="155" t="s">
        <v>156</v>
      </c>
      <c r="Q12" s="128">
        <f>IF(OR(J12=" ",J12=0,L12=" ",L12=0)," ",CONTROLES!M13)</f>
        <v>3</v>
      </c>
      <c r="R12" s="128" t="str">
        <f>IF(OR(J12=" ",J12=0,L12=" ",L12=0)," ",CONTROLES!N13)</f>
        <v>MODERADO</v>
      </c>
      <c r="S12" s="87" t="str">
        <f>IF(OR(R12=" ",R12=0)," ",VLOOKUP(R12,Evaluacion!D:E,2,0))</f>
        <v>* Asumir el riesgo
* Reducir el riesgo</v>
      </c>
      <c r="T12" s="149" t="s">
        <v>163</v>
      </c>
      <c r="U12" s="149" t="s">
        <v>162</v>
      </c>
      <c r="V12" s="150">
        <v>41000</v>
      </c>
      <c r="W12" s="87" t="s">
        <v>171</v>
      </c>
      <c r="X12" s="129"/>
      <c r="Y12" s="93"/>
      <c r="AK12" s="89" t="s">
        <v>109</v>
      </c>
    </row>
    <row r="13" spans="1:37" ht="117" customHeight="1">
      <c r="A13" s="233"/>
      <c r="B13" s="229"/>
      <c r="C13" s="85" t="s">
        <v>119</v>
      </c>
      <c r="D13" s="85" t="str">
        <f>'CONTEXTO ESTRATÉGICO'!F20</f>
        <v>Aspectos climáticos: Clima extremo</v>
      </c>
      <c r="E13" s="94" t="str">
        <f>'CONTEXTO ESTRATÉGICO'!H20</f>
        <v xml:space="preserve">Inundaciones que pueden afectar el centro de emisión </v>
      </c>
      <c r="F13" s="103"/>
      <c r="G13" s="103" t="s">
        <v>111</v>
      </c>
      <c r="H13" s="125" t="s">
        <v>146</v>
      </c>
      <c r="I13" s="126" t="s">
        <v>124</v>
      </c>
      <c r="J13" s="95">
        <v>3</v>
      </c>
      <c r="K13" s="127" t="str">
        <f t="shared" si="2"/>
        <v>MODERADO</v>
      </c>
      <c r="L13" s="95">
        <v>3</v>
      </c>
      <c r="M13" s="128" t="str">
        <f t="shared" si="0"/>
        <v>MODERADO</v>
      </c>
      <c r="N13" s="143">
        <f t="shared" si="1"/>
        <v>9</v>
      </c>
      <c r="O13" s="128" t="str">
        <f>IF(OR(J13=" ",J13=0,L13=" ",L13=0)," ",IF(AND(J13=1,L13=3),"BAJO",IF(AND(J13=1,L13=4),"MODERADO",IF(AND(J13=2,L13=5),"ALTO",IF(AND(J13=3,L13=4),"ALTO",IF(AND(J13=2,L13=2),"BAJO",VLOOKUP(N13,Evaluacion!A:B,2)))))))</f>
        <v>ALTO</v>
      </c>
      <c r="P13" s="155" t="s">
        <v>153</v>
      </c>
      <c r="Q13" s="128">
        <f>IF(OR(J13=" ",J13=0,L13=" ",L13=0)," ",CONTROLES!M14)</f>
        <v>1</v>
      </c>
      <c r="R13" s="128" t="str">
        <f>IF(OR(J13=" ",J13=0,L13=" ",L13=0)," ",CONTROLES!N14)</f>
        <v>BAJO</v>
      </c>
      <c r="S13" s="87" t="str">
        <f>IF(OR(R13=" ",R13=0)," ",VLOOKUP(R13,Evaluacion!D:E,2,0))</f>
        <v>* Asumir el riesgo</v>
      </c>
      <c r="T13" s="156" t="s">
        <v>168</v>
      </c>
      <c r="U13" s="149" t="s">
        <v>162</v>
      </c>
      <c r="V13" s="157" t="s">
        <v>169</v>
      </c>
      <c r="W13" s="157" t="s">
        <v>169</v>
      </c>
      <c r="X13" s="87"/>
      <c r="Y13" s="93"/>
      <c r="AK13" s="89" t="s">
        <v>110</v>
      </c>
    </row>
    <row r="14" spans="1:37" ht="75">
      <c r="A14" s="233"/>
      <c r="B14" s="229"/>
      <c r="C14" s="85" t="s">
        <v>119</v>
      </c>
      <c r="D14" s="85" t="str">
        <f>'CONTEXTO ESTRATÉGICO'!F21</f>
        <v xml:space="preserve">Infraestructura Perdida del suministro electrico para la operación de los equipos. </v>
      </c>
      <c r="E14" s="85" t="str">
        <f>'CONTEXTO ESTRATÉGICO'!H21</f>
        <v>Cortes prolongados de energia para la operación de los equipos.</v>
      </c>
      <c r="F14" s="85"/>
      <c r="G14" s="103" t="s">
        <v>111</v>
      </c>
      <c r="H14" s="85" t="s">
        <v>147</v>
      </c>
      <c r="I14" s="85" t="s">
        <v>125</v>
      </c>
      <c r="J14" s="95">
        <v>3</v>
      </c>
      <c r="K14" s="127" t="str">
        <f t="shared" si="2"/>
        <v>MODERADO</v>
      </c>
      <c r="L14" s="95">
        <v>3</v>
      </c>
      <c r="M14" s="128" t="str">
        <f t="shared" si="0"/>
        <v>MODERADO</v>
      </c>
      <c r="N14" s="143">
        <f t="shared" si="1"/>
        <v>9</v>
      </c>
      <c r="O14" s="128" t="str">
        <f>IF(OR(J14=" ",J14=0,L14=" ",L14=0)," ",IF(AND(J14=1,L14=3),"BAJO",IF(AND(J14=1,L14=4),"MODERADO",IF(AND(J14=2,L14=5),"ALTO",IF(AND(J14=3,L14=4),"ALTO",IF(AND(J14=2,L14=2),"BAJO",VLOOKUP(N14,Evaluacion!A:B,2)))))))</f>
        <v>ALTO</v>
      </c>
      <c r="P14" s="88" t="s">
        <v>154</v>
      </c>
      <c r="Q14" s="128">
        <f>IF(OR(J14=" ",J14=0,L14=" ",L14=0)," ",CONTROLES!M15)</f>
        <v>1</v>
      </c>
      <c r="R14" s="128" t="str">
        <f>IF(OR(J14=" ",J14=0,L14=" ",L14=0)," ",CONTROLES!N15)</f>
        <v>BAJO</v>
      </c>
      <c r="S14" s="87" t="str">
        <f>IF(OR(R14=" ",R14=0)," ",VLOOKUP(R14,Evaluacion!D:E,2,0))</f>
        <v>* Asumir el riesgo</v>
      </c>
      <c r="T14" s="123" t="s">
        <v>170</v>
      </c>
      <c r="U14" s="149" t="s">
        <v>162</v>
      </c>
      <c r="V14" s="152">
        <v>41244</v>
      </c>
      <c r="W14" s="87" t="s">
        <v>172</v>
      </c>
      <c r="X14" s="158"/>
      <c r="Y14" s="93"/>
    </row>
    <row r="15" spans="1:37" ht="135">
      <c r="A15" s="233"/>
      <c r="B15" s="229"/>
      <c r="C15" s="85" t="s">
        <v>109</v>
      </c>
      <c r="D15" s="85" t="str">
        <f>'CONTEXTO ESTRATÉGICO'!F22</f>
        <v>Factores operativos Caracteristicas tecnicas del material entregado al centro de emision, para la emision del contenido</v>
      </c>
      <c r="E15" s="85" t="str">
        <f>'CONTEXTO ESTRATÉGICO'!H22</f>
        <v>El material entregado para la emision del contenido no se encuentre en concordancia a lo requerido para la misma</v>
      </c>
      <c r="F15" s="124"/>
      <c r="G15" s="103" t="s">
        <v>111</v>
      </c>
      <c r="H15" s="85" t="s">
        <v>149</v>
      </c>
      <c r="I15" s="85" t="s">
        <v>125</v>
      </c>
      <c r="J15" s="95">
        <v>3</v>
      </c>
      <c r="K15" s="127" t="str">
        <f t="shared" si="2"/>
        <v>MODERADO</v>
      </c>
      <c r="L15" s="95">
        <v>2</v>
      </c>
      <c r="M15" s="128" t="str">
        <f t="shared" si="0"/>
        <v>IMPROBABLE</v>
      </c>
      <c r="N15" s="143">
        <f t="shared" si="1"/>
        <v>6</v>
      </c>
      <c r="O15" s="128" t="str">
        <f>IF(OR(J15=" ",J15=0,L15=" ",L15=0)," ",IF(AND(J15=1,L15=3),"BAJO",IF(AND(J15=1,L15=4),"MODERADO",IF(AND(J15=2,L15=5),"ALTO",IF(AND(J15=3,L15=4),"ALTO",IF(AND(J15=2,L15=2),"BAJO",VLOOKUP(N15,Evaluacion!A:B,2)))))))</f>
        <v>MODERADO</v>
      </c>
      <c r="P15" s="88" t="s">
        <v>155</v>
      </c>
      <c r="Q15" s="128">
        <f>IF(OR(J15=" ",J15=0,L15=" ",L15=0)," ",CONTROLES!M16)</f>
        <v>4</v>
      </c>
      <c r="R15" s="128" t="str">
        <f>IF(OR(J15=" ",J15=0,L15=" ",L15=0)," ",CONTROLES!N16)</f>
        <v>BAJO</v>
      </c>
      <c r="S15" s="87" t="str">
        <f>IF(OR(R15=" ",R15=0)," ",VLOOKUP(R15,Evaluacion!D:E,2,0))</f>
        <v>* Asumir el riesgo</v>
      </c>
      <c r="T15" s="129" t="s">
        <v>173</v>
      </c>
      <c r="U15" s="149" t="s">
        <v>162</v>
      </c>
      <c r="V15" s="151">
        <v>41183</v>
      </c>
      <c r="W15" s="129" t="s">
        <v>174</v>
      </c>
      <c r="X15" s="91"/>
    </row>
    <row r="16" spans="1:37" ht="86.25">
      <c r="A16" s="233"/>
      <c r="B16" s="229"/>
      <c r="C16" s="85" t="s">
        <v>109</v>
      </c>
      <c r="D16" s="85" t="str">
        <f>'CONTEXTO ESTRATÉGICO'!F23</f>
        <v>Factores operativos No contar con la informacion necesaria del material a emitir</v>
      </c>
      <c r="E16" s="85" t="str">
        <f>'CONTEXTO ESTRATÉGICO'!H23</f>
        <v>no contar con la informacion requerida para la emision de un coontenido en particular</v>
      </c>
      <c r="F16" s="124"/>
      <c r="G16" s="103" t="s">
        <v>111</v>
      </c>
      <c r="H16" s="85" t="s">
        <v>148</v>
      </c>
      <c r="I16" s="85" t="s">
        <v>125</v>
      </c>
      <c r="J16" s="95">
        <v>3</v>
      </c>
      <c r="K16" s="127" t="str">
        <f t="shared" si="2"/>
        <v>MODERADO</v>
      </c>
      <c r="L16" s="95">
        <v>1</v>
      </c>
      <c r="M16" s="128" t="str">
        <f t="shared" si="0"/>
        <v>RARO</v>
      </c>
      <c r="N16" s="143">
        <f t="shared" si="1"/>
        <v>3</v>
      </c>
      <c r="O16" s="128" t="str">
        <f>IF(OR(J16=" ",J16=0,L16=" ",L16=0)," ",IF(AND(J16=1,L16=3),"BAJO",IF(AND(J16=1,L16=4),"MODERADO",IF(AND(J16=2,L16=5),"ALTO",IF(AND(J16=3,L16=4),"ALTO",IF(AND(J16=2,L16=2),"BAJO",VLOOKUP(N16,Evaluacion!A:B,2)))))))</f>
        <v>MODERADO</v>
      </c>
      <c r="P16" s="147" t="s">
        <v>157</v>
      </c>
      <c r="Q16" s="128">
        <f>IF(OR(J16=" ",J16=0,L16=" ",L16=0)," ",CONTROLES!M17)</f>
        <v>2</v>
      </c>
      <c r="R16" s="128" t="str">
        <f>IF(OR(J16=" ",J16=0,L16=" ",L16=0)," ",CONTROLES!N17)</f>
        <v>BAJO</v>
      </c>
      <c r="S16" s="87" t="str">
        <f>IF(OR(R16=" ",R16=0)," ",VLOOKUP(R16,Evaluacion!D:E,2,0))</f>
        <v>* Asumir el riesgo</v>
      </c>
      <c r="T16" s="129" t="s">
        <v>175</v>
      </c>
      <c r="U16" s="149" t="s">
        <v>162</v>
      </c>
      <c r="V16" s="151">
        <v>41183</v>
      </c>
      <c r="W16" s="129" t="s">
        <v>176</v>
      </c>
      <c r="X16" s="91"/>
    </row>
    <row r="17" spans="1:23" ht="61.5" customHeight="1">
      <c r="A17" s="133"/>
      <c r="B17" s="134"/>
      <c r="C17" s="135"/>
      <c r="D17" s="135"/>
      <c r="E17" s="135"/>
      <c r="F17" s="136"/>
      <c r="G17" s="137"/>
      <c r="H17" s="135"/>
      <c r="I17" s="135"/>
      <c r="J17" s="138"/>
      <c r="K17" s="139"/>
      <c r="L17" s="138"/>
      <c r="M17" s="140"/>
      <c r="N17" s="144"/>
      <c r="O17" s="140"/>
      <c r="P17" s="141"/>
      <c r="Q17" s="140"/>
      <c r="R17" s="134"/>
      <c r="S17" s="142"/>
      <c r="T17" s="134"/>
      <c r="U17" s="134"/>
      <c r="V17" s="153"/>
      <c r="W17" s="134"/>
    </row>
    <row r="21" spans="1:23">
      <c r="C21" s="98" t="s">
        <v>14</v>
      </c>
      <c r="D21" s="98" t="s">
        <v>2</v>
      </c>
      <c r="E21" s="98" t="s">
        <v>92</v>
      </c>
      <c r="F21" s="98"/>
      <c r="G21" s="98" t="s">
        <v>18</v>
      </c>
      <c r="H21" s="98" t="s">
        <v>1</v>
      </c>
      <c r="I21" s="98" t="s">
        <v>92</v>
      </c>
    </row>
    <row r="22" spans="1:23" ht="69">
      <c r="C22" s="101">
        <v>1</v>
      </c>
      <c r="D22" s="101" t="s">
        <v>88</v>
      </c>
      <c r="E22" s="101" t="s">
        <v>89</v>
      </c>
      <c r="F22" s="101"/>
      <c r="G22" s="101" t="s">
        <v>90</v>
      </c>
      <c r="H22" s="101" t="s">
        <v>66</v>
      </c>
      <c r="I22" s="101" t="s">
        <v>91</v>
      </c>
    </row>
    <row r="23" spans="1:23" ht="69">
      <c r="C23" s="101">
        <v>2</v>
      </c>
      <c r="D23" s="101" t="s">
        <v>72</v>
      </c>
      <c r="E23" s="101" t="s">
        <v>93</v>
      </c>
      <c r="F23" s="101"/>
      <c r="G23" s="101" t="s">
        <v>94</v>
      </c>
      <c r="H23" s="101" t="s">
        <v>67</v>
      </c>
      <c r="I23" s="101" t="s">
        <v>95</v>
      </c>
    </row>
    <row r="24" spans="1:23" ht="69">
      <c r="C24" s="101">
        <v>3</v>
      </c>
      <c r="D24" s="101" t="s">
        <v>96</v>
      </c>
      <c r="E24" s="101" t="s">
        <v>97</v>
      </c>
      <c r="F24" s="101"/>
      <c r="G24" s="101" t="s">
        <v>98</v>
      </c>
      <c r="H24" s="101" t="s">
        <v>15</v>
      </c>
      <c r="I24" s="101" t="s">
        <v>99</v>
      </c>
    </row>
    <row r="25" spans="1:23" ht="51.75">
      <c r="C25" s="101">
        <v>4</v>
      </c>
      <c r="D25" s="101" t="s">
        <v>73</v>
      </c>
      <c r="E25" s="101" t="s">
        <v>101</v>
      </c>
      <c r="F25" s="101"/>
      <c r="G25" s="101" t="s">
        <v>102</v>
      </c>
      <c r="H25" s="101" t="s">
        <v>68</v>
      </c>
      <c r="I25" s="101" t="s">
        <v>103</v>
      </c>
    </row>
    <row r="26" spans="1:23" ht="51.75">
      <c r="C26" s="101">
        <v>5</v>
      </c>
      <c r="D26" s="101" t="s">
        <v>100</v>
      </c>
      <c r="E26" s="101" t="s">
        <v>104</v>
      </c>
      <c r="F26" s="101"/>
      <c r="G26" s="101" t="s">
        <v>105</v>
      </c>
      <c r="H26" s="101" t="s">
        <v>71</v>
      </c>
      <c r="I26" s="101" t="s">
        <v>106</v>
      </c>
    </row>
  </sheetData>
  <mergeCells count="34">
    <mergeCell ref="A9:A16"/>
    <mergeCell ref="B9:B16"/>
    <mergeCell ref="Y6:Y8"/>
    <mergeCell ref="P6:P8"/>
    <mergeCell ref="S6:S8"/>
    <mergeCell ref="J6:K8"/>
    <mergeCell ref="L6:M8"/>
    <mergeCell ref="N6:O8"/>
    <mergeCell ref="Q6:R8"/>
    <mergeCell ref="T6:T8"/>
    <mergeCell ref="V6:V8"/>
    <mergeCell ref="X9:X11"/>
    <mergeCell ref="A4:B5"/>
    <mergeCell ref="C5:X5"/>
    <mergeCell ref="C4:X4"/>
    <mergeCell ref="C6:C8"/>
    <mergeCell ref="E7:E8"/>
    <mergeCell ref="F7:F8"/>
    <mergeCell ref="G7:G8"/>
    <mergeCell ref="U6:U8"/>
    <mergeCell ref="W6:X8"/>
    <mergeCell ref="B6:B8"/>
    <mergeCell ref="D6:D8"/>
    <mergeCell ref="I7:I8"/>
    <mergeCell ref="E6:G6"/>
    <mergeCell ref="H7:H8"/>
    <mergeCell ref="A6:A8"/>
    <mergeCell ref="A1:B3"/>
    <mergeCell ref="C1:R1"/>
    <mergeCell ref="S1:W1"/>
    <mergeCell ref="C2:I3"/>
    <mergeCell ref="J2:R3"/>
    <mergeCell ref="S2:W2"/>
    <mergeCell ref="S3:W3"/>
  </mergeCells>
  <phoneticPr fontId="0" type="noConversion"/>
  <conditionalFormatting sqref="O9:O65481 R9:R13">
    <cfRule type="cellIs" dxfId="27" priority="50" stopIfTrue="1" operator="equal">
      <formula>"BAJO"</formula>
    </cfRule>
    <cfRule type="cellIs" dxfId="26" priority="51" stopIfTrue="1" operator="equal">
      <formula>"MODERADO"</formula>
    </cfRule>
    <cfRule type="cellIs" dxfId="25" priority="52" stopIfTrue="1" operator="equal">
      <formula>"ALTO"</formula>
    </cfRule>
    <cfRule type="cellIs" dxfId="24" priority="53" stopIfTrue="1" operator="equal">
      <formula>"EXTREMO"</formula>
    </cfRule>
  </conditionalFormatting>
  <conditionalFormatting sqref="N9:N17">
    <cfRule type="expression" dxfId="23" priority="37" stopIfTrue="1">
      <formula>$O9="BAJO"</formula>
    </cfRule>
    <cfRule type="expression" dxfId="22" priority="38" stopIfTrue="1">
      <formula>$O9="MODERADO"</formula>
    </cfRule>
    <cfRule type="expression" dxfId="21" priority="39" stopIfTrue="1">
      <formula>$O9="ALTO"</formula>
    </cfRule>
    <cfRule type="expression" dxfId="20" priority="40" stopIfTrue="1">
      <formula>$O9="EXTREMO"</formula>
    </cfRule>
  </conditionalFormatting>
  <conditionalFormatting sqref="Q9:Q13 Q15:Q17">
    <cfRule type="expression" dxfId="19" priority="33" stopIfTrue="1">
      <formula>$R9="BAJO"</formula>
    </cfRule>
    <cfRule type="expression" dxfId="18" priority="34" stopIfTrue="1">
      <formula>$R9="MODERADO"</formula>
    </cfRule>
    <cfRule type="expression" dxfId="17" priority="35" stopIfTrue="1">
      <formula>$R9="ALTO"</formula>
    </cfRule>
    <cfRule type="expression" dxfId="16" priority="36" stopIfTrue="1">
      <formula>$R9="EXTREMO"</formula>
    </cfRule>
  </conditionalFormatting>
  <conditionalFormatting sqref="R14:R16">
    <cfRule type="cellIs" dxfId="15" priority="5" stopIfTrue="1" operator="equal">
      <formula>"BAJO"</formula>
    </cfRule>
    <cfRule type="cellIs" dxfId="14" priority="6" stopIfTrue="1" operator="equal">
      <formula>"MODERADO"</formula>
    </cfRule>
    <cfRule type="cellIs" dxfId="13" priority="7" stopIfTrue="1" operator="equal">
      <formula>"ALTO"</formula>
    </cfRule>
    <cfRule type="cellIs" dxfId="12" priority="8" stopIfTrue="1" operator="equal">
      <formula>"EXTREMO"</formula>
    </cfRule>
  </conditionalFormatting>
  <conditionalFormatting sqref="Q14">
    <cfRule type="expression" dxfId="11" priority="1" stopIfTrue="1">
      <formula>$R14="BAJO"</formula>
    </cfRule>
    <cfRule type="expression" dxfId="10" priority="2" stopIfTrue="1">
      <formula>$R14="MODERADO"</formula>
    </cfRule>
    <cfRule type="expression" dxfId="9" priority="3" stopIfTrue="1">
      <formula>$R14="ALTO"</formula>
    </cfRule>
    <cfRule type="expression" dxfId="8" priority="4" stopIfTrue="1">
      <formula>$R14="EXTREMO"</formula>
    </cfRule>
  </conditionalFormatting>
  <dataValidations count="2">
    <dataValidation type="list" allowBlank="1" showInputMessage="1" showErrorMessage="1" error="Seleccione un dato de la lista" promptTitle="CALIFICACION" sqref="L9:L17 J9:J17">
      <formula1>$AJ$4:$AJ$8</formula1>
    </dataValidation>
    <dataValidation type="list" allowBlank="1" showInputMessage="1" showErrorMessage="1" sqref="C9:C17">
      <formula1>$AK$9:$AK$13</formula1>
    </dataValidation>
  </dataValidations>
  <printOptions horizontalCentered="1" verticalCentered="1"/>
  <pageMargins left="1.1811023622047245" right="0.39370078740157483" top="0.39370078740157483" bottom="0.39370078740157483" header="0" footer="0"/>
  <pageSetup paperSize="5" scale="23" fitToHeight="0" orientation="landscape"/>
  <headerFooter alignWithMargins="0">
    <oddFooter>&amp;L&amp;8FO-016
 V-02&amp;R&amp;8Página &amp;P de &amp;N</oddFooter>
  </headerFooter>
  <drawing r:id="rId1"/>
  <legacyDrawing r:id="rId2"/>
  <oleObjects>
    <oleObject progId="PBrush" shapeId="1025" r:id="rId3"/>
  </oleObjects>
</worksheet>
</file>

<file path=xl/worksheets/sheet4.xml><?xml version="1.0" encoding="utf-8"?>
<worksheet xmlns="http://schemas.openxmlformats.org/spreadsheetml/2006/main" xmlns:r="http://schemas.openxmlformats.org/officeDocument/2006/relationships">
  <dimension ref="A1:O17"/>
  <sheetViews>
    <sheetView tabSelected="1" topLeftCell="A2" zoomScale="60" zoomScaleNormal="60" workbookViewId="0">
      <pane xSplit="3" ySplit="8" topLeftCell="D10" activePane="bottomRight" state="frozen"/>
      <selection activeCell="A2" sqref="A2"/>
      <selection pane="topRight" activeCell="D2" sqref="D2"/>
      <selection pane="bottomLeft" activeCell="A7" sqref="A7"/>
      <selection pane="bottomRight" activeCell="P3" sqref="P3"/>
    </sheetView>
  </sheetViews>
  <sheetFormatPr baseColWidth="10" defaultRowHeight="18"/>
  <cols>
    <col min="1" max="1" width="22.28515625" style="1" customWidth="1"/>
    <col min="2" max="2" width="47" style="1" customWidth="1"/>
    <col min="3" max="3" width="51.140625" style="1" customWidth="1"/>
    <col min="4" max="4" width="15.42578125" style="9" customWidth="1"/>
    <col min="5" max="5" width="16.140625" style="9" customWidth="1"/>
    <col min="6" max="6" width="11.140625" style="9" customWidth="1"/>
    <col min="7" max="7" width="14.42578125" style="9" customWidth="1"/>
    <col min="8" max="8" width="20" style="9" customWidth="1"/>
    <col min="9" max="9" width="29.7109375" style="9" bestFit="1" customWidth="1"/>
    <col min="10" max="10" width="16.28515625" style="1" hidden="1" customWidth="1"/>
    <col min="11" max="11" width="11.7109375" style="1" hidden="1" customWidth="1"/>
    <col min="12" max="12" width="18.28515625" style="1" hidden="1" customWidth="1"/>
    <col min="13" max="13" width="8.140625" style="1" customWidth="1"/>
    <col min="14" max="14" width="24.140625" style="1" customWidth="1"/>
    <col min="15" max="15" width="11.42578125" style="2"/>
    <col min="16" max="16384" width="11.42578125" style="1"/>
  </cols>
  <sheetData>
    <row r="1" spans="1:15" ht="18" hidden="1" customHeight="1">
      <c r="B1" s="1" t="s">
        <v>20</v>
      </c>
      <c r="C1" s="1" t="s">
        <v>21</v>
      </c>
      <c r="D1" s="1" t="s">
        <v>32</v>
      </c>
      <c r="F1" s="9" t="s">
        <v>8</v>
      </c>
      <c r="G1" s="9" t="s">
        <v>25</v>
      </c>
    </row>
    <row r="2" spans="1:15" ht="59.25" customHeight="1" thickBot="1">
      <c r="A2" s="159"/>
      <c r="B2" s="234" t="s">
        <v>185</v>
      </c>
      <c r="C2" s="235"/>
      <c r="D2" s="235"/>
      <c r="E2" s="235"/>
      <c r="F2" s="235"/>
      <c r="G2" s="235"/>
      <c r="H2" s="235"/>
      <c r="I2" s="236"/>
      <c r="J2" s="237" t="s">
        <v>186</v>
      </c>
      <c r="K2" s="238"/>
      <c r="L2" s="238"/>
      <c r="M2" s="238"/>
      <c r="N2" s="239"/>
    </row>
    <row r="3" spans="1:15" ht="45.75" customHeight="1" thickBot="1">
      <c r="A3" s="160"/>
      <c r="B3" s="203" t="s">
        <v>187</v>
      </c>
      <c r="C3" s="205"/>
      <c r="D3" s="204" t="s">
        <v>185</v>
      </c>
      <c r="E3" s="204"/>
      <c r="F3" s="204"/>
      <c r="G3" s="204"/>
      <c r="H3" s="204"/>
      <c r="I3" s="205"/>
      <c r="J3" s="237" t="s">
        <v>181</v>
      </c>
      <c r="K3" s="238"/>
      <c r="L3" s="238"/>
      <c r="M3" s="238"/>
      <c r="N3" s="239"/>
    </row>
    <row r="4" spans="1:15" ht="79.5" customHeight="1" thickBot="1">
      <c r="A4" s="161"/>
      <c r="B4" s="206"/>
      <c r="C4" s="208"/>
      <c r="D4" s="207"/>
      <c r="E4" s="207"/>
      <c r="F4" s="207"/>
      <c r="G4" s="207"/>
      <c r="H4" s="207"/>
      <c r="I4" s="208"/>
      <c r="J4" s="240" t="s">
        <v>182</v>
      </c>
      <c r="K4" s="241"/>
      <c r="L4" s="241"/>
      <c r="M4" s="241"/>
      <c r="N4" s="242"/>
    </row>
    <row r="5" spans="1:15" ht="7.5" customHeight="1" thickBot="1">
      <c r="B5" s="16"/>
      <c r="D5" s="1"/>
    </row>
    <row r="6" spans="1:15" ht="40.5" customHeight="1" thickBot="1">
      <c r="A6" s="246" t="s">
        <v>62</v>
      </c>
      <c r="B6" s="247"/>
      <c r="C6" s="247"/>
      <c r="D6" s="247"/>
      <c r="E6" s="247"/>
      <c r="F6" s="247"/>
      <c r="G6" s="247"/>
      <c r="H6" s="247"/>
      <c r="I6" s="247"/>
      <c r="J6" s="247"/>
      <c r="K6" s="247"/>
      <c r="L6" s="247"/>
      <c r="M6" s="247"/>
      <c r="N6" s="248"/>
    </row>
    <row r="7" spans="1:15" ht="7.5" customHeight="1" thickBot="1">
      <c r="A7" s="13"/>
      <c r="B7" s="4"/>
      <c r="C7" s="4"/>
      <c r="D7" s="14"/>
      <c r="E7" s="14"/>
      <c r="F7" s="14"/>
      <c r="G7" s="14"/>
      <c r="H7" s="14"/>
      <c r="I7" s="14"/>
      <c r="J7" s="4"/>
      <c r="K7" s="4"/>
      <c r="L7" s="4"/>
      <c r="M7" s="4"/>
      <c r="N7" s="15"/>
    </row>
    <row r="8" spans="1:15" s="10" customFormat="1" ht="21.75" customHeight="1">
      <c r="A8" s="256" t="s">
        <v>0</v>
      </c>
      <c r="B8" s="249" t="s">
        <v>57</v>
      </c>
      <c r="C8" s="249" t="s">
        <v>58</v>
      </c>
      <c r="D8" s="255" t="s">
        <v>59</v>
      </c>
      <c r="E8" s="255"/>
      <c r="F8" s="251" t="s">
        <v>60</v>
      </c>
      <c r="G8" s="252"/>
      <c r="H8" s="252"/>
      <c r="I8" s="252"/>
      <c r="J8" s="252"/>
      <c r="K8" s="252"/>
      <c r="L8" s="252"/>
      <c r="M8" s="252"/>
      <c r="N8" s="253"/>
      <c r="O8" s="12"/>
    </row>
    <row r="9" spans="1:15" s="10" customFormat="1" ht="36.75" customHeight="1">
      <c r="A9" s="257"/>
      <c r="B9" s="250"/>
      <c r="C9" s="250"/>
      <c r="D9" s="105" t="s">
        <v>3</v>
      </c>
      <c r="E9" s="105" t="s">
        <v>4</v>
      </c>
      <c r="F9" s="106" t="s">
        <v>6</v>
      </c>
      <c r="G9" s="106" t="s">
        <v>7</v>
      </c>
      <c r="H9" s="106" t="s">
        <v>5</v>
      </c>
      <c r="I9" s="106" t="s">
        <v>27</v>
      </c>
      <c r="J9" s="107"/>
      <c r="K9" s="108" t="s">
        <v>20</v>
      </c>
      <c r="L9" s="108" t="s">
        <v>21</v>
      </c>
      <c r="M9" s="250" t="s">
        <v>42</v>
      </c>
      <c r="N9" s="254"/>
      <c r="O9" s="7"/>
    </row>
    <row r="10" spans="1:15" ht="126">
      <c r="A10" s="243" t="str">
        <f>'MATRIZ MAPA DE RIESGOS'!A9</f>
        <v>EMISIÓN Y TRANSMISIÓN DE RADIO Y TELEVISIÓN</v>
      </c>
      <c r="B10" s="76" t="str">
        <f>'MATRIZ MAPA DE RIESGOS'!H9</f>
        <v>Los equipos del centro de emisión  presenten fallas o salgan de funcionamiento por no contar la temperatura adecuada de operación</v>
      </c>
      <c r="C10" s="76" t="str">
        <f>'MATRIZ MAPA DE RIESGOS'!P9</f>
        <v>Operación con los equipos necesarios para la emision.
Retiro de equipos no utilizados
apagado de equipos no utilizados frecuentemente
Diseño y dimencionamiento de la capacidad tenica necesaria</v>
      </c>
      <c r="D10" s="76"/>
      <c r="E10" s="76" t="s">
        <v>8</v>
      </c>
      <c r="F10" s="76" t="s">
        <v>8</v>
      </c>
      <c r="G10" s="76" t="s">
        <v>8</v>
      </c>
      <c r="H10" s="76" t="s">
        <v>25</v>
      </c>
      <c r="I10" s="76" t="s">
        <v>32</v>
      </c>
      <c r="J10" s="75" t="str">
        <f t="shared" ref="J10:J17" si="0">IF(OR(F10="",I10="",G10="",H10="",F10="no",G10="no"),"T","F")</f>
        <v>F</v>
      </c>
      <c r="K10" s="71">
        <f>IF(J10="T","N/A",IF(H10="NO",IF(AND(F10="SI",G10="SI"),IF(OR(I10="Impacto",I10="Impacto y Probabilidad"),IF('MATRIZ MAPA DE RIESGOS'!J9&gt;1,'MATRIZ MAPA DE RIESGOS'!J9-1,'MATRIZ MAPA DE RIESGOS'!J9),'MATRIZ MAPA DE RIESGOS'!J9),"N/A"),IF(I10="Impacto",IF('MATRIZ MAPA DE RIESGOS'!J9&gt;2,'MATRIZ MAPA DE RIESGOS'!J9-2,'MATRIZ MAPA DE RIESGOS'!J9),IF(I10="Probabilidad",IF('MATRIZ MAPA DE RIESGOS'!J9&gt;1,'MATRIZ MAPA DE RIESGOS'!J9-1,'MATRIZ MAPA DE RIESGOS'!J9),IF(I10="Impacto y Probabilidad",IF('MATRIZ MAPA DE RIESGOS'!J9&gt;2,'MATRIZ MAPA DE RIESGOS'!J9-2,'MATRIZ MAPA DE RIESGOS'!J9))))))</f>
        <v>2</v>
      </c>
      <c r="L10" s="71">
        <f>IF(J10="T","N/A",IF(H10="NO",IF(AND(F10="SI",G10="SI"),IF(OR(I10="Probabilidad",I10="Impacto y Probabilidad"),IF('MATRIZ MAPA DE RIESGOS'!L9&gt;1,'MATRIZ MAPA DE RIESGOS'!L9-1,'MATRIZ MAPA DE RIESGOS'!L9),'MATRIZ MAPA DE RIESGOS'!L9),"N/A"),IF(I10="Probabilidad",IF('MATRIZ MAPA DE RIESGOS'!L9&gt;2,'MATRIZ MAPA DE RIESGOS'!L9-2,'MATRIZ MAPA DE RIESGOS'!L9),IF(I10="Impacto",IF('MATRIZ MAPA DE RIESGOS'!L9&gt;1,'MATRIZ MAPA DE RIESGOS'!L9-1,'MATRIZ MAPA DE RIESGOS'!L9),IF(I10="Impacto y Probabilidad",IF('MATRIZ MAPA DE RIESGOS'!L9&gt;2,'MATRIZ MAPA DE RIESGOS'!L9-2,'MATRIZ MAPA DE RIESGOS'!L9))))))</f>
        <v>2</v>
      </c>
      <c r="M10" s="109">
        <f>IF(J10="T",'MATRIZ MAPA DE RIESGOS'!N9,(IF(AND(F10="SI",G10="SI"),K10*L10,"N/A")))</f>
        <v>4</v>
      </c>
      <c r="N10" s="109" t="str">
        <f>IF(J10="T",'MATRIZ MAPA DE RIESGOS'!O9,IF(AND(F10="SI",G10="SI"),IF(AND(K10=1,L10=3),"BAJO",IF(AND(K10=1,L10=4),"MODERADO",IF(AND(K10=2,L10=5),"ALTO",IF(AND(K10=3,L10=4),"ALTO",IF(AND(K10=2,L10=2),"BAJO",VLOOKUP(M10,Evaluacion!A:B,2)))))),"N/A"))</f>
        <v>BAJO</v>
      </c>
      <c r="O10" s="7"/>
    </row>
    <row r="11" spans="1:15" ht="108">
      <c r="A11" s="244"/>
      <c r="B11" s="74" t="str">
        <f>'MATRIZ MAPA DE RIESGOS'!H10</f>
        <v>Que el material pautado no se emita en el horario indicado o no se emita.</v>
      </c>
      <c r="C11" s="74" t="str">
        <f>'MATRIZ MAPA DE RIESGOS'!P10</f>
        <v>Se mejoraron los tiempos de disponibilidad del material
se recibe el material en formatos mas rapidos a la cinta
Se puede emitir desde dispositivos de back up</v>
      </c>
      <c r="D11" s="76"/>
      <c r="E11" s="76" t="s">
        <v>8</v>
      </c>
      <c r="F11" s="76" t="s">
        <v>8</v>
      </c>
      <c r="G11" s="76" t="s">
        <v>8</v>
      </c>
      <c r="H11" s="76" t="s">
        <v>8</v>
      </c>
      <c r="I11" s="76" t="s">
        <v>21</v>
      </c>
      <c r="J11" s="75" t="str">
        <f t="shared" si="0"/>
        <v>F</v>
      </c>
      <c r="K11" s="71">
        <f>IF(J11="T","N/A",IF(H11="NO",IF(AND(F11="SI",G11="SI"),IF(OR(I11="Impacto",I11="Impacto y Probabilidad"),IF('MATRIZ MAPA DE RIESGOS'!J10&gt;1,'MATRIZ MAPA DE RIESGOS'!J10-1,'MATRIZ MAPA DE RIESGOS'!J10),'MATRIZ MAPA DE RIESGOS'!J10),"N/A"),IF(I11="Impacto",IF('MATRIZ MAPA DE RIESGOS'!J10&gt;2,'MATRIZ MAPA DE RIESGOS'!J10-2,'MATRIZ MAPA DE RIESGOS'!J10),IF(I11="Probabilidad",IF('MATRIZ MAPA DE RIESGOS'!J10&gt;1,'MATRIZ MAPA DE RIESGOS'!J10-1,'MATRIZ MAPA DE RIESGOS'!J10),IF(I11="Impacto y Probabilidad",IF('MATRIZ MAPA DE RIESGOS'!J10&gt;2,'MATRIZ MAPA DE RIESGOS'!J10-2,'MATRIZ MAPA DE RIESGOS'!J10))))))</f>
        <v>2</v>
      </c>
      <c r="L11" s="71">
        <f>IF(J11="T","N/A",IF(H11="NO",IF(AND(F11="SI",G11="SI"),IF(OR(I11="Probabilidad",I11="Impacto y Probabilidad"),IF('MATRIZ MAPA DE RIESGOS'!L10&gt;1,'MATRIZ MAPA DE RIESGOS'!L10-1,'MATRIZ MAPA DE RIESGOS'!L10),'MATRIZ MAPA DE RIESGOS'!L10),"N/A"),IF(I11="Probabilidad",IF('MATRIZ MAPA DE RIESGOS'!L10&gt;2,'MATRIZ MAPA DE RIESGOS'!L10-2,'MATRIZ MAPA DE RIESGOS'!L10),IF(I11="Impacto",IF('MATRIZ MAPA DE RIESGOS'!L10&gt;1,'MATRIZ MAPA DE RIESGOS'!L10-1,'MATRIZ MAPA DE RIESGOS'!L10),IF(I11="Impacto y Probabilidad",IF('MATRIZ MAPA DE RIESGOS'!L10&gt;2,'MATRIZ MAPA DE RIESGOS'!L10-2,'MATRIZ MAPA DE RIESGOS'!L10))))))</f>
        <v>2</v>
      </c>
      <c r="M11" s="109">
        <f>IF(J11="T",'MATRIZ MAPA DE RIESGOS'!N10,(IF(AND(F11="SI",G11="SI"),K11*L11,"N/A")))</f>
        <v>4</v>
      </c>
      <c r="N11" s="109" t="str">
        <f>IF(J11="T",'MATRIZ MAPA DE RIESGOS'!O10,IF(AND(F11="SI",G11="SI"),IF(AND(K11=1,L11=3),"BAJO",IF(AND(K11=1,L11=4),"MODERADO",IF(AND(K11=2,L11=5),"ALTO",IF(AND(K11=3,L11=4),"ALTO",IF(AND(K11=2,L11=2),"BAJO",VLOOKUP(M11,Evaluacion!A:B,2)))))),"N/A"))</f>
        <v>BAJO</v>
      </c>
      <c r="O11" s="7"/>
    </row>
    <row r="12" spans="1:15" ht="81.75" customHeight="1">
      <c r="A12" s="244"/>
      <c r="B12" s="74" t="str">
        <f>'MATRIZ MAPA DE RIESGOS'!H11</f>
        <v>mala recepcion de la señal, interrupcion de la señal a emitir</v>
      </c>
      <c r="C12" s="74" t="str">
        <f>'MATRIZ MAPA DE RIESGOS'!P11</f>
        <v>Se utilizan por lo menos dos equipos para la recepcion de la señal
se utiliza Main y back Up en la entrega de señal al centro de emision</v>
      </c>
      <c r="D12" s="76"/>
      <c r="E12" s="76" t="s">
        <v>8</v>
      </c>
      <c r="F12" s="76" t="s">
        <v>8</v>
      </c>
      <c r="G12" s="76" t="s">
        <v>8</v>
      </c>
      <c r="H12" s="76" t="s">
        <v>25</v>
      </c>
      <c r="I12" s="148" t="s">
        <v>32</v>
      </c>
      <c r="J12" s="75" t="str">
        <f t="shared" si="0"/>
        <v>F</v>
      </c>
      <c r="K12" s="71">
        <f>IF(J12="T","N/A",IF(H12="NO",IF(AND(F12="SI",G12="SI"),IF(OR(I12="Impacto",I12="Impacto y Probabilidad"),IF('MATRIZ MAPA DE RIESGOS'!J11&gt;1,'MATRIZ MAPA DE RIESGOS'!J11-1,'MATRIZ MAPA DE RIESGOS'!J11),'MATRIZ MAPA DE RIESGOS'!J11),"N/A"),IF(I12="Impacto",IF('MATRIZ MAPA DE RIESGOS'!J11&gt;2,'MATRIZ MAPA DE RIESGOS'!J11-2,'MATRIZ MAPA DE RIESGOS'!J11),IF(I12="Probabilidad",IF('MATRIZ MAPA DE RIESGOS'!J11&gt;1,'MATRIZ MAPA DE RIESGOS'!J11-1,'MATRIZ MAPA DE RIESGOS'!J11),IF(I12="Impacto y Probabilidad",IF('MATRIZ MAPA DE RIESGOS'!J11&gt;2,'MATRIZ MAPA DE RIESGOS'!J11-2,'MATRIZ MAPA DE RIESGOS'!J11))))))</f>
        <v>2</v>
      </c>
      <c r="L12" s="71">
        <f>IF(J12="T","N/A",IF(H12="NO",IF(AND(F12="SI",G12="SI"),IF(OR(I12="Probabilidad",I12="Impacto y Probabilidad"),IF('MATRIZ MAPA DE RIESGOS'!L12&gt;1,'MATRIZ MAPA DE RIESGOS'!L12-1,'MATRIZ MAPA DE RIESGOS'!L12),'MATRIZ MAPA DE RIESGOS'!L12),"N/A"),IF(I12="Probabilidad",IF('MATRIZ MAPA DE RIESGOS'!L12&gt;2,'MATRIZ MAPA DE RIESGOS'!L12-2,'MATRIZ MAPA DE RIESGOS'!L12),IF(I12="Impacto",IF('MATRIZ MAPA DE RIESGOS'!L12&gt;1,'MATRIZ MAPA DE RIESGOS'!L12-1,'MATRIZ MAPA DE RIESGOS'!L12),IF(I12="Impacto y Probabilidad",IF('MATRIZ MAPA DE RIESGOS'!L12&gt;2,'MATRIZ MAPA DE RIESGOS'!L12-2,'MATRIZ MAPA DE RIESGOS'!L12))))))</f>
        <v>1</v>
      </c>
      <c r="M12" s="109">
        <f>IF(J12="T",'MATRIZ MAPA DE RIESGOS'!N11,(IF(AND(F12="SI",G12="SI"),K12*L12,"N/A")))</f>
        <v>2</v>
      </c>
      <c r="N12" s="109" t="str">
        <f>IF(J12="T",'MATRIZ MAPA DE RIESGOS'!O11,IF(AND(F12="SI",G12="SI"),IF(AND(K12=1,L12=3),"BAJO",IF(AND(K12=1,L12=4),"MODERADO",IF(AND(K12=2,L12=5),"ALTO",IF(AND(K12=3,L12=4),"ALTO",IF(AND(K12=2,L12=2),"BAJO",VLOOKUP(M12,Evaluacion!A:B,2)))))),"N/A"))</f>
        <v>BAJO</v>
      </c>
      <c r="O12" s="7"/>
    </row>
    <row r="13" spans="1:15" ht="72">
      <c r="A13" s="244"/>
      <c r="B13" s="74" t="str">
        <f>'MATRIZ MAPA DE RIESGOS'!H12</f>
        <v>mala recepcion de la señal, interrupcion de la señal a emitir</v>
      </c>
      <c r="C13" s="73" t="str">
        <f>'MATRIZ MAPA DE RIESGOS'!P12</f>
        <v>Se realizan pruebas de recepcion antes a la emision del contenido
Se informa la calidad y estabilidad de la señal al responsable de la misma</v>
      </c>
      <c r="D13" s="76" t="s">
        <v>8</v>
      </c>
      <c r="E13" s="76" t="s">
        <v>8</v>
      </c>
      <c r="F13" s="76" t="s">
        <v>8</v>
      </c>
      <c r="G13" s="76" t="s">
        <v>8</v>
      </c>
      <c r="H13" s="76" t="s">
        <v>25</v>
      </c>
      <c r="I13" s="148" t="s">
        <v>21</v>
      </c>
      <c r="J13" s="75" t="str">
        <f t="shared" si="0"/>
        <v>F</v>
      </c>
      <c r="K13" s="71">
        <f>IF(J13="T","N/A",IF(H13="NO",IF(AND(F13="SI",G13="SI"),IF(OR(I13="Impacto",I13="Impacto y Probabilidad"),IF('MATRIZ MAPA DE RIESGOS'!J12&gt;1,'MATRIZ MAPA DE RIESGOS'!J12-1,'MATRIZ MAPA DE RIESGOS'!J12),'MATRIZ MAPA DE RIESGOS'!J12),"N/A"),IF(I13="Impacto",IF('MATRIZ MAPA DE RIESGOS'!J12&gt;2,'MATRIZ MAPA DE RIESGOS'!J12-2,'MATRIZ MAPA DE RIESGOS'!J12),IF(I13="Probabilidad",IF('MATRIZ MAPA DE RIESGOS'!J12&gt;1,'MATRIZ MAPA DE RIESGOS'!J12-1,'MATRIZ MAPA DE RIESGOS'!J12),IF(I13="Impacto y Probabilidad",IF('MATRIZ MAPA DE RIESGOS'!J12&gt;2,'MATRIZ MAPA DE RIESGOS'!J12-2,'MATRIZ MAPA DE RIESGOS'!J12))))))</f>
        <v>3</v>
      </c>
      <c r="L13" s="71">
        <f>IF(J13="T","N/A",IF(H13="NO",IF(AND(F13="SI",G13="SI"),IF(OR(I13="Probabilidad",I13="Impacto y Probabilidad"),IF('MATRIZ MAPA DE RIESGOS'!L12&gt;1,'MATRIZ MAPA DE RIESGOS'!L12-1,'MATRIZ MAPA DE RIESGOS'!L12),'MATRIZ MAPA DE RIESGOS'!L12),"N/A"),IF(I13="Probabilidad",IF('MATRIZ MAPA DE RIESGOS'!L12&gt;2,'MATRIZ MAPA DE RIESGOS'!L12-2,'MATRIZ MAPA DE RIESGOS'!L12),IF(I13="Impacto",IF('MATRIZ MAPA DE RIESGOS'!L12&gt;1,'MATRIZ MAPA DE RIESGOS'!L12-1,'MATRIZ MAPA DE RIESGOS'!L12),IF(I13="Impacto y Probabilidad",IF('MATRIZ MAPA DE RIESGOS'!L12&gt;2,'MATRIZ MAPA DE RIESGOS'!L12-2,'MATRIZ MAPA DE RIESGOS'!L12))))))</f>
        <v>1</v>
      </c>
      <c r="M13" s="109">
        <f>IF(J13="T",'MATRIZ MAPA DE RIESGOS'!N12,(IF(AND(F13="SI",G13="SI"),K13*L13,"N/A")))</f>
        <v>3</v>
      </c>
      <c r="N13" s="109" t="str">
        <f>IF(J13="T",'MATRIZ MAPA DE RIESGOS'!O12,IF(AND(F13="SI",G13="SI"),IF(AND(K13=1,L13=3),"BAJO",IF(AND(K13=1,L13=4),"MODERADO",IF(AND(K13=2,L13=5),"ALTO",IF(AND(K13=3,L13=4),"ALTO",IF(AND(K13=2,L13=2),"BAJO",VLOOKUP(M13,Evaluacion!A:B,2)))))),"N/A"))</f>
        <v>MODERADO</v>
      </c>
      <c r="O13" s="7"/>
    </row>
    <row r="14" spans="1:15" ht="54">
      <c r="A14" s="244"/>
      <c r="B14" s="74" t="str">
        <f>'MATRIZ MAPA DE RIESGOS'!H13</f>
        <v>Fallas en los equipos, cortos electricos o daños en la infraestructura</v>
      </c>
      <c r="C14" s="73" t="str">
        <f>'MATRIZ MAPA DE RIESGOS'!P13</f>
        <v>Se instalo obtaculo para la entrada de agua al mater de emision</v>
      </c>
      <c r="D14" s="70" t="s">
        <v>8</v>
      </c>
      <c r="E14" s="76" t="s">
        <v>8</v>
      </c>
      <c r="F14" s="72" t="s">
        <v>8</v>
      </c>
      <c r="G14" s="72" t="s">
        <v>8</v>
      </c>
      <c r="H14" s="72" t="s">
        <v>8</v>
      </c>
      <c r="I14" s="72" t="s">
        <v>32</v>
      </c>
      <c r="J14" s="75" t="str">
        <f t="shared" si="0"/>
        <v>F</v>
      </c>
      <c r="K14" s="71">
        <f>IF(J14="T","N/A",IF(H14="NO",IF(AND(F14="SI",G14="SI"),IF(OR(I14="Impacto",I14="Impacto y Probabilidad"),IF('MATRIZ MAPA DE RIESGOS'!J13&gt;1,'MATRIZ MAPA DE RIESGOS'!J13-1,'MATRIZ MAPA DE RIESGOS'!J13),'MATRIZ MAPA DE RIESGOS'!J13),"N/A"),IF(I14="Impacto",IF('MATRIZ MAPA DE RIESGOS'!J13&gt;2,'MATRIZ MAPA DE RIESGOS'!J13-2,'MATRIZ MAPA DE RIESGOS'!J13),IF(I14="Probabilidad",IF('MATRIZ MAPA DE RIESGOS'!J13&gt;1,'MATRIZ MAPA DE RIESGOS'!J13-1,'MATRIZ MAPA DE RIESGOS'!J13),IF(I14="Impacto y Probabilidad",IF('MATRIZ MAPA DE RIESGOS'!J13&gt;2,'MATRIZ MAPA DE RIESGOS'!J13-2,'MATRIZ MAPA DE RIESGOS'!J13))))))</f>
        <v>1</v>
      </c>
      <c r="L14" s="71">
        <f>IF(J14="T","N/A",IF(H14="NO",IF(AND(F14="SI",G14="SI"),IF(OR(I14="Probabilidad",I14="Impacto y Probabilidad"),IF('MATRIZ MAPA DE RIESGOS'!L13&gt;1,'MATRIZ MAPA DE RIESGOS'!L13-1,'MATRIZ MAPA DE RIESGOS'!L13),'MATRIZ MAPA DE RIESGOS'!L13),"N/A"),IF(I14="Probabilidad",IF('MATRIZ MAPA DE RIESGOS'!L13&gt;2,'MATRIZ MAPA DE RIESGOS'!L13-2,'MATRIZ MAPA DE RIESGOS'!L13),IF(I14="Impacto",IF('MATRIZ MAPA DE RIESGOS'!L13&gt;1,'MATRIZ MAPA DE RIESGOS'!L13-1,'MATRIZ MAPA DE RIESGOS'!L13),IF(I14="Impacto y Probabilidad",IF('MATRIZ MAPA DE RIESGOS'!L13&gt;2,'MATRIZ MAPA DE RIESGOS'!L13-2,'MATRIZ MAPA DE RIESGOS'!L13))))))</f>
        <v>1</v>
      </c>
      <c r="M14" s="109">
        <f>IF(J14="T",'MATRIZ MAPA DE RIESGOS'!N13,(IF(AND(F14="SI",G14="SI"),K14*L14,"N/A")))</f>
        <v>1</v>
      </c>
      <c r="N14" s="109" t="str">
        <f>IF(J14="T",'MATRIZ MAPA DE RIESGOS'!O13,IF(AND(F14="SI",G14="SI"),IF(AND(K14=1,L14=3),"BAJO",IF(AND(K14=1,L14=4),"MODERADO",IF(AND(K14=2,L14=5),"ALTO",IF(AND(K14=3,L14=4),"ALTO",IF(AND(K14=2,L14=2),"BAJO",VLOOKUP(M14,Evaluacion!A:B,2)))))),"N/A"))</f>
        <v>BAJO</v>
      </c>
      <c r="O14" s="7"/>
    </row>
    <row r="15" spans="1:15" ht="90">
      <c r="A15" s="244"/>
      <c r="B15" s="74" t="str">
        <f>'MATRIZ MAPA DE RIESGOS'!H14</f>
        <v>se pierda el suministro electrico para la operación y funcionamiento de los equipos</v>
      </c>
      <c r="C15" s="73" t="str">
        <f>'MATRIZ MAPA DE RIESGOS'!P14</f>
        <v>Se cuenta con dos plantas de respaldo para el suminstro electrico del master de emision (Main y Back Up), secuenta con tres UPS enconfiguracion paralelo serie con autonomia deuna hora</v>
      </c>
      <c r="D15" s="70" t="s">
        <v>8</v>
      </c>
      <c r="E15" s="76" t="s">
        <v>8</v>
      </c>
      <c r="F15" s="72" t="s">
        <v>8</v>
      </c>
      <c r="G15" s="72" t="s">
        <v>8</v>
      </c>
      <c r="H15" s="72" t="s">
        <v>8</v>
      </c>
      <c r="I15" s="72" t="s">
        <v>32</v>
      </c>
      <c r="J15" s="75" t="str">
        <f t="shared" si="0"/>
        <v>F</v>
      </c>
      <c r="K15" s="71">
        <f>IF(J15="T","N/A",IF(H15="NO",IF(AND(F15="SI",G15="SI"),IF(OR(I15="Impacto",I15="Impacto y Probabilidad"),IF('MATRIZ MAPA DE RIESGOS'!J14&gt;1,'MATRIZ MAPA DE RIESGOS'!J14-1,'MATRIZ MAPA DE RIESGOS'!J14),'MATRIZ MAPA DE RIESGOS'!J14),"N/A"),IF(I15="Impacto",IF('MATRIZ MAPA DE RIESGOS'!J14&gt;2,'MATRIZ MAPA DE RIESGOS'!J14-2,'MATRIZ MAPA DE RIESGOS'!J14),IF(I15="Probabilidad",IF('MATRIZ MAPA DE RIESGOS'!J14&gt;1,'MATRIZ MAPA DE RIESGOS'!J14-1,'MATRIZ MAPA DE RIESGOS'!J14),IF(I15="Impacto y Probabilidad",IF('MATRIZ MAPA DE RIESGOS'!J14&gt;2,'MATRIZ MAPA DE RIESGOS'!J14-2,'MATRIZ MAPA DE RIESGOS'!J14))))))</f>
        <v>1</v>
      </c>
      <c r="L15" s="71">
        <f>IF(J15="T","N/A",IF(H15="NO",IF(AND(F15="SI",G15="SI"),IF(OR(I15="Probabilidad",I15="Impacto y Probabilidad"),IF('MATRIZ MAPA DE RIESGOS'!L14&gt;1,'MATRIZ MAPA DE RIESGOS'!L14-1,'MATRIZ MAPA DE RIESGOS'!L14),'MATRIZ MAPA DE RIESGOS'!L14),"N/A"),IF(I15="Probabilidad",IF('MATRIZ MAPA DE RIESGOS'!L14&gt;2,'MATRIZ MAPA DE RIESGOS'!L14-2,'MATRIZ MAPA DE RIESGOS'!L14),IF(I15="Impacto",IF('MATRIZ MAPA DE RIESGOS'!L14&gt;1,'MATRIZ MAPA DE RIESGOS'!L14-1,'MATRIZ MAPA DE RIESGOS'!L14),IF(I15="Impacto y Probabilidad",IF('MATRIZ MAPA DE RIESGOS'!L14&gt;2,'MATRIZ MAPA DE RIESGOS'!L14-2,'MATRIZ MAPA DE RIESGOS'!L14))))))</f>
        <v>1</v>
      </c>
      <c r="M15" s="109">
        <f>IF(J15="T",'MATRIZ MAPA DE RIESGOS'!N14,(IF(AND(F15="SI",G15="SI"),K15*L15,"N/A")))</f>
        <v>1</v>
      </c>
      <c r="N15" s="109" t="str">
        <f>IF(J15="T",'MATRIZ MAPA DE RIESGOS'!O14,IF(AND(F15="SI",G15="SI"),IF(AND(K15=1,L15=3),"BAJO",IF(AND(K15=1,L15=4),"MODERADO",IF(AND(K15=2,L15=5),"ALTO",IF(AND(K15=3,L15=4),"ALTO",IF(AND(K15=2,L15=2),"BAJO",VLOOKUP(M15,Evaluacion!A:B,2)))))),"N/A"))</f>
        <v>BAJO</v>
      </c>
      <c r="O15" s="7"/>
    </row>
    <row r="16" spans="1:15" ht="180">
      <c r="A16" s="244"/>
      <c r="B16" s="74" t="str">
        <f>'MATRIZ MAPA DE RIESGOS'!H15</f>
        <v>que el material entregado al centro de emimsion no pueda ser emitido por el mismo por contar con caracteristicas diferentes a las manejadas en el centro de emision</v>
      </c>
      <c r="C16" s="73" t="str">
        <f>'MATRIZ MAPA DE RIESGOS'!P15</f>
        <v>Se publica en el manual de emision las caracteristicas del contenido que puede ser emitido en el master de emision
Se incluye en el manual de produccion de los canales el tipo de material a ser entregado al master de emision
se incluye dentro del formato de codificacion el numero de contacto para cualquier duda con respecto a las caracteristicas del material</v>
      </c>
      <c r="D16" s="70"/>
      <c r="E16" s="76" t="s">
        <v>8</v>
      </c>
      <c r="F16" s="72" t="s">
        <v>8</v>
      </c>
      <c r="G16" s="72" t="s">
        <v>8</v>
      </c>
      <c r="H16" s="72" t="s">
        <v>8</v>
      </c>
      <c r="I16" s="72" t="s">
        <v>21</v>
      </c>
      <c r="J16" s="75" t="str">
        <f t="shared" si="0"/>
        <v>F</v>
      </c>
      <c r="K16" s="71">
        <f>IF(J16="T","N/A",IF(H16="NO",IF(AND(F16="SI",G16="SI"),IF(OR(I16="Impacto",I16="Impacto y Probabilidad"),IF('MATRIZ MAPA DE RIESGOS'!J15&gt;1,'MATRIZ MAPA DE RIESGOS'!J15-1,'MATRIZ MAPA DE RIESGOS'!J15),'MATRIZ MAPA DE RIESGOS'!J15),"N/A"),IF(I16="Impacto",IF('MATRIZ MAPA DE RIESGOS'!J15&gt;2,'MATRIZ MAPA DE RIESGOS'!J15-2,'MATRIZ MAPA DE RIESGOS'!J15),IF(I16="Probabilidad",IF('MATRIZ MAPA DE RIESGOS'!J15&gt;1,'MATRIZ MAPA DE RIESGOS'!J15-1,'MATRIZ MAPA DE RIESGOS'!J15),IF(I16="Impacto y Probabilidad",IF('MATRIZ MAPA DE RIESGOS'!J15&gt;2,'MATRIZ MAPA DE RIESGOS'!J15-2,'MATRIZ MAPA DE RIESGOS'!J15))))))</f>
        <v>2</v>
      </c>
      <c r="L16" s="71">
        <f>IF(J16="T","N/A",IF(H16="NO",IF(AND(F16="SI",G16="SI"),IF(OR(I16="Probabilidad",I16="Impacto y Probabilidad"),IF('MATRIZ MAPA DE RIESGOS'!L15&gt;1,'MATRIZ MAPA DE RIESGOS'!L15-1,'MATRIZ MAPA DE RIESGOS'!L15),'MATRIZ MAPA DE RIESGOS'!L15),"N/A"),IF(I16="Probabilidad",IF('MATRIZ MAPA DE RIESGOS'!L15&gt;2,'MATRIZ MAPA DE RIESGOS'!L15-2,'MATRIZ MAPA DE RIESGOS'!L15),IF(I16="Impacto",IF('MATRIZ MAPA DE RIESGOS'!L15&gt;1,'MATRIZ MAPA DE RIESGOS'!L15-1,'MATRIZ MAPA DE RIESGOS'!L15),IF(I16="Impacto y Probabilidad",IF('MATRIZ MAPA DE RIESGOS'!L15&gt;2,'MATRIZ MAPA DE RIESGOS'!L15-2,'MATRIZ MAPA DE RIESGOS'!L15))))))</f>
        <v>2</v>
      </c>
      <c r="M16" s="109">
        <f>IF(J16="T",'MATRIZ MAPA DE RIESGOS'!N15,(IF(AND(F16="SI",G16="SI"),K16*L16,"N/A")))</f>
        <v>4</v>
      </c>
      <c r="N16" s="109" t="str">
        <f>IF(J16="T",'MATRIZ MAPA DE RIESGOS'!O15,IF(AND(F16="SI",G16="SI"),IF(AND(K16=1,L16=3),"BAJO",IF(AND(K16=1,L16=4),"MODERADO",IF(AND(K16=2,L16=5),"ALTO",IF(AND(K16=3,L16=4),"ALTO",IF(AND(K16=2,L16=2),"BAJO",VLOOKUP(M16,Evaluacion!A:B,2)))))),"N/A"))</f>
        <v>BAJO</v>
      </c>
    </row>
    <row r="17" spans="1:14" ht="126">
      <c r="A17" s="245"/>
      <c r="B17" s="74" t="str">
        <f>'MATRIZ MAPA DE RIESGOS'!H16</f>
        <v>la informacion no sea la adecuada para la emision del contenido</v>
      </c>
      <c r="C17" s="73" t="str">
        <f>'MATRIZ MAPA DE RIESGOS'!P16</f>
        <v>Se Publica en el manual de emision la informacion requerida para la emision del contenido
si un material llega sin la informacion requerida no se recibe y/o se informa al responsable para que suministre la informacion requerida</v>
      </c>
      <c r="D17" s="72"/>
      <c r="E17" s="76" t="s">
        <v>8</v>
      </c>
      <c r="F17" s="72" t="s">
        <v>8</v>
      </c>
      <c r="G17" s="72" t="s">
        <v>8</v>
      </c>
      <c r="H17" s="72" t="s">
        <v>8</v>
      </c>
      <c r="I17" s="72" t="s">
        <v>21</v>
      </c>
      <c r="J17" s="75" t="str">
        <f t="shared" si="0"/>
        <v>F</v>
      </c>
      <c r="K17" s="71">
        <f>IF(J17="T","N/A",IF(H17="NO",IF(AND(F17="SI",G17="SI"),IF(OR(I17="Impacto",I17="Impacto y Probabilidad"),IF('MATRIZ MAPA DE RIESGOS'!J16&gt;1,'MATRIZ MAPA DE RIESGOS'!J16-1,'MATRIZ MAPA DE RIESGOS'!J16),'MATRIZ MAPA DE RIESGOS'!J16),"N/A"),IF(I17="Impacto",IF('MATRIZ MAPA DE RIESGOS'!J16&gt;2,'MATRIZ MAPA DE RIESGOS'!J16-2,'MATRIZ MAPA DE RIESGOS'!J16),IF(I17="Probabilidad",IF('MATRIZ MAPA DE RIESGOS'!J16&gt;1,'MATRIZ MAPA DE RIESGOS'!J16-1,'MATRIZ MAPA DE RIESGOS'!J16),IF(I17="Impacto y Probabilidad",IF('MATRIZ MAPA DE RIESGOS'!J16&gt;2,'MATRIZ MAPA DE RIESGOS'!J16-2,'MATRIZ MAPA DE RIESGOS'!J16))))))</f>
        <v>2</v>
      </c>
      <c r="L17" s="71">
        <f>IF(J17="T","N/A",IF(H17="NO",IF(AND(F17="SI",G17="SI"),IF(OR(I17="Probabilidad",I17="Impacto y Probabilidad"),IF('MATRIZ MAPA DE RIESGOS'!L16&gt;1,'MATRIZ MAPA DE RIESGOS'!L16-1,'MATRIZ MAPA DE RIESGOS'!L16),'MATRIZ MAPA DE RIESGOS'!L16),"N/A"),IF(I17="Probabilidad",IF('MATRIZ MAPA DE RIESGOS'!L16&gt;2,'MATRIZ MAPA DE RIESGOS'!L16-2,'MATRIZ MAPA DE RIESGOS'!L16),IF(I17="Impacto",IF('MATRIZ MAPA DE RIESGOS'!L16&gt;1,'MATRIZ MAPA DE RIESGOS'!L16-1,'MATRIZ MAPA DE RIESGOS'!L16),IF(I17="Impacto y Probabilidad",IF('MATRIZ MAPA DE RIESGOS'!L16&gt;2,'MATRIZ MAPA DE RIESGOS'!L16-2,'MATRIZ MAPA DE RIESGOS'!L16))))))</f>
        <v>1</v>
      </c>
      <c r="M17" s="109">
        <f>IF(J17="T",'MATRIZ MAPA DE RIESGOS'!N16,(IF(AND(F17="SI",G17="SI"),K17*L17,"N/A")))</f>
        <v>2</v>
      </c>
      <c r="N17" s="109" t="str">
        <f>IF(J17="T",'MATRIZ MAPA DE RIESGOS'!O16,IF(AND(F17="SI",G17="SI"),IF(AND(K17=1,L17=3),"BAJO",IF(AND(K17=1,L17=4),"MODERADO",IF(AND(K17=2,L17=5),"ALTO",IF(AND(K17=3,L17=4),"ALTO",IF(AND(K17=2,L17=2),"BAJO",VLOOKUP(M17,Evaluacion!A:B,2)))))),"N/A"))</f>
        <v>BAJO</v>
      </c>
    </row>
  </sheetData>
  <mergeCells count="14">
    <mergeCell ref="A10:A17"/>
    <mergeCell ref="A6:N6"/>
    <mergeCell ref="C8:C9"/>
    <mergeCell ref="F8:N8"/>
    <mergeCell ref="M9:N9"/>
    <mergeCell ref="D8:E8"/>
    <mergeCell ref="A8:A9"/>
    <mergeCell ref="B8:B9"/>
    <mergeCell ref="B2:I2"/>
    <mergeCell ref="J2:N2"/>
    <mergeCell ref="B3:C4"/>
    <mergeCell ref="D3:I4"/>
    <mergeCell ref="J3:N3"/>
    <mergeCell ref="J4:N4"/>
  </mergeCells>
  <phoneticPr fontId="0" type="noConversion"/>
  <conditionalFormatting sqref="N10:N17">
    <cfRule type="cellIs" dxfId="7" priority="13" stopIfTrue="1" operator="equal">
      <formula>"BAJO"</formula>
    </cfRule>
    <cfRule type="cellIs" dxfId="6" priority="14" stopIfTrue="1" operator="equal">
      <formula>"MODERADO"</formula>
    </cfRule>
    <cfRule type="cellIs" dxfId="5" priority="15" stopIfTrue="1" operator="equal">
      <formula>"ALTO"</formula>
    </cfRule>
    <cfRule type="cellIs" dxfId="4" priority="16" stopIfTrue="1" operator="equal">
      <formula>"EXTREMO"</formula>
    </cfRule>
  </conditionalFormatting>
  <conditionalFormatting sqref="M10:M17">
    <cfRule type="expression" dxfId="3" priority="9" stopIfTrue="1">
      <formula>$N10="BAJO"</formula>
    </cfRule>
    <cfRule type="expression" dxfId="2" priority="10" stopIfTrue="1">
      <formula>$N10="MODERADO"</formula>
    </cfRule>
    <cfRule type="expression" dxfId="1" priority="11" stopIfTrue="1">
      <formula>$N10="ALTO"</formula>
    </cfRule>
    <cfRule type="expression" dxfId="0" priority="12" stopIfTrue="1">
      <formula>$N10="EXTREMO"</formula>
    </cfRule>
  </conditionalFormatting>
  <dataValidations count="2">
    <dataValidation type="list" allowBlank="1" showInputMessage="1" showErrorMessage="1" sqref="I10:I17">
      <formula1>$B$1:$D$1</formula1>
    </dataValidation>
    <dataValidation type="list" allowBlank="1" showInputMessage="1" showErrorMessage="1" sqref="D10:H10 E11:H11 G16:H17 E16:F16 D17:F17 D12:H15">
      <formula1>$F$1:$G$1</formula1>
    </dataValidation>
  </dataValidations>
  <pageMargins left="0.75" right="0.75" top="1" bottom="1" header="0" footer="0"/>
  <pageSetup paperSize="9" orientation="portrait"/>
  <headerFooter alignWithMargins="0"/>
  <drawing r:id="rId1"/>
  <legacyDrawing r:id="rId2"/>
</worksheet>
</file>

<file path=xl/worksheets/sheet5.xml><?xml version="1.0" encoding="utf-8"?>
<worksheet xmlns="http://schemas.openxmlformats.org/spreadsheetml/2006/main" xmlns:r="http://schemas.openxmlformats.org/officeDocument/2006/relationships">
  <dimension ref="A1:E15"/>
  <sheetViews>
    <sheetView workbookViewId="0">
      <selection activeCell="E17" sqref="E17"/>
    </sheetView>
  </sheetViews>
  <sheetFormatPr baseColWidth="10" defaultRowHeight="12.75"/>
  <sheetData>
    <row r="1" spans="1:5">
      <c r="A1" s="8" t="s">
        <v>26</v>
      </c>
      <c r="B1" s="8"/>
      <c r="C1" s="4"/>
      <c r="D1" s="4"/>
      <c r="E1" s="5"/>
    </row>
    <row r="2" spans="1:5">
      <c r="A2" s="6">
        <v>1</v>
      </c>
      <c r="B2" s="7" t="s">
        <v>22</v>
      </c>
      <c r="C2" s="1"/>
      <c r="D2" s="1" t="s">
        <v>28</v>
      </c>
      <c r="E2" s="3" t="s">
        <v>29</v>
      </c>
    </row>
    <row r="3" spans="1:5">
      <c r="A3" s="6">
        <v>2</v>
      </c>
      <c r="B3" s="7" t="s">
        <v>22</v>
      </c>
      <c r="C3" s="1"/>
      <c r="D3" s="1" t="s">
        <v>19</v>
      </c>
      <c r="E3" s="3" t="s">
        <v>11</v>
      </c>
    </row>
    <row r="4" spans="1:5">
      <c r="A4" s="6">
        <v>3</v>
      </c>
      <c r="B4" s="7" t="s">
        <v>15</v>
      </c>
      <c r="C4" s="1"/>
      <c r="D4" s="1" t="s">
        <v>30</v>
      </c>
      <c r="E4" s="3" t="s">
        <v>10</v>
      </c>
    </row>
    <row r="5" spans="1:5">
      <c r="A5" s="6">
        <v>4</v>
      </c>
      <c r="B5" s="7" t="s">
        <v>23</v>
      </c>
      <c r="C5" s="1"/>
      <c r="D5" s="1" t="s">
        <v>31</v>
      </c>
      <c r="E5" s="3" t="s">
        <v>9</v>
      </c>
    </row>
    <row r="6" spans="1:5">
      <c r="A6" s="6">
        <v>5</v>
      </c>
      <c r="B6" s="7" t="s">
        <v>23</v>
      </c>
      <c r="C6" s="1"/>
      <c r="D6" s="1"/>
      <c r="E6" s="3"/>
    </row>
    <row r="7" spans="1:5">
      <c r="A7" s="6">
        <v>6</v>
      </c>
      <c r="B7" s="7" t="s">
        <v>15</v>
      </c>
      <c r="C7" s="1"/>
      <c r="D7" s="1"/>
      <c r="E7" s="3"/>
    </row>
    <row r="8" spans="1:5">
      <c r="A8" s="6">
        <v>8</v>
      </c>
      <c r="B8" s="7" t="s">
        <v>23</v>
      </c>
      <c r="C8" s="1"/>
      <c r="D8" s="1"/>
      <c r="E8" s="3"/>
    </row>
    <row r="9" spans="1:5">
      <c r="A9" s="6">
        <v>9</v>
      </c>
      <c r="B9" s="7" t="s">
        <v>23</v>
      </c>
      <c r="C9" s="1"/>
      <c r="D9" s="1" t="s">
        <v>8</v>
      </c>
      <c r="E9" s="3" t="s">
        <v>20</v>
      </c>
    </row>
    <row r="10" spans="1:5">
      <c r="A10" s="6">
        <v>10</v>
      </c>
      <c r="B10" s="7" t="s">
        <v>24</v>
      </c>
      <c r="C10" s="1"/>
      <c r="D10" s="1" t="s">
        <v>25</v>
      </c>
      <c r="E10" s="3" t="s">
        <v>21</v>
      </c>
    </row>
    <row r="11" spans="1:5">
      <c r="A11" s="6">
        <v>12</v>
      </c>
      <c r="B11" s="2" t="s">
        <v>24</v>
      </c>
      <c r="C11" s="1"/>
      <c r="D11" s="1"/>
      <c r="E11" s="3" t="s">
        <v>32</v>
      </c>
    </row>
    <row r="12" spans="1:5">
      <c r="A12" s="6">
        <v>15</v>
      </c>
      <c r="B12" s="2" t="s">
        <v>24</v>
      </c>
      <c r="C12" s="1"/>
      <c r="D12" s="1"/>
      <c r="E12" s="3"/>
    </row>
    <row r="13" spans="1:5">
      <c r="A13" s="6">
        <v>16</v>
      </c>
      <c r="B13" s="2" t="s">
        <v>24</v>
      </c>
      <c r="C13" s="1"/>
      <c r="D13" s="1"/>
      <c r="E13" s="3"/>
    </row>
    <row r="14" spans="1:5">
      <c r="A14" s="6">
        <v>20</v>
      </c>
      <c r="B14" s="2" t="s">
        <v>24</v>
      </c>
      <c r="C14" s="1"/>
      <c r="D14" s="1"/>
      <c r="E14" s="11"/>
    </row>
    <row r="15" spans="1:5">
      <c r="A15" s="6">
        <v>25</v>
      </c>
      <c r="B15" s="2" t="s">
        <v>24</v>
      </c>
      <c r="C15" s="1"/>
      <c r="D15" s="1"/>
      <c r="E15" s="3"/>
    </row>
  </sheetData>
  <sheetProtection sheet="1"/>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CONTEXTO ESTRATÉGICO</vt:lpstr>
      <vt:lpstr>MAPEO</vt:lpstr>
      <vt:lpstr>MATRIZ MAPA DE RIESGOS</vt:lpstr>
      <vt:lpstr>CONTROLES</vt:lpstr>
      <vt:lpstr>Evaluacion</vt:lpstr>
      <vt:lpstr>Hoja1</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dmarin</cp:lastModifiedBy>
  <cp:lastPrinted>2010-06-24T18:55:36Z</cp:lastPrinted>
  <dcterms:created xsi:type="dcterms:W3CDTF">2007-09-04T12:35:26Z</dcterms:created>
  <dcterms:modified xsi:type="dcterms:W3CDTF">2012-10-08T12:59:41Z</dcterms:modified>
</cp:coreProperties>
</file>