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iVan\Desktop\"/>
    </mc:Choice>
  </mc:AlternateContent>
  <bookViews>
    <workbookView xWindow="0" yWindow="0" windowWidth="20490" windowHeight="7155" tabRatio="475" activeTab="2"/>
  </bookViews>
  <sheets>
    <sheet name="M01" sheetId="1" r:id="rId1"/>
    <sheet name="M02" sheetId="2" r:id="rId2"/>
    <sheet name="M03" sheetId="3" r:id="rId3"/>
    <sheet name="M04" sheetId="4" r:id="rId4"/>
    <sheet name="M06" sheetId="6" r:id="rId5"/>
    <sheet name="M07" sheetId="21" r:id="rId6"/>
    <sheet name="M08" sheetId="15" r:id="rId7"/>
    <sheet name="M09" sheetId="20" r:id="rId8"/>
  </sheets>
  <externalReferences>
    <externalReference r:id="rId9"/>
  </externalReferences>
  <definedNames>
    <definedName name="ADP">#REF!</definedName>
    <definedName name="AKHAC">#REF!</definedName>
    <definedName name="ALTINH">#REF!</definedName>
    <definedName name="Anguon" localSheetId="7">#REF!</definedName>
    <definedName name="Anguon">#REF!</definedName>
    <definedName name="ANN">#REF!</definedName>
    <definedName name="ANQD">#REF!</definedName>
    <definedName name="ANQQH" localSheetId="7">#REF!</definedName>
    <definedName name="ANQQH">#REF!</definedName>
    <definedName name="ANSNN" localSheetId="7">#REF!</definedName>
    <definedName name="ANSNN">#REF!</definedName>
    <definedName name="ANSNNxnk" localSheetId="7">#REF!</definedName>
    <definedName name="ANSNNxnk">#REF!</definedName>
    <definedName name="APC" localSheetId="7">#REF!</definedName>
    <definedName name="APC">#REF!</definedName>
    <definedName name="ATW">#REF!</definedName>
    <definedName name="NQQH" localSheetId="7">#REF!</definedName>
    <definedName name="NQQH">#REF!</definedName>
    <definedName name="NSNN" localSheetId="7">#REF!</definedName>
    <definedName name="NSNN">#REF!</definedName>
    <definedName name="PC" localSheetId="7">#REF!</definedName>
    <definedName name="PC">#REF!</definedName>
    <definedName name="_xlnm.Print_Area" localSheetId="0">'M01'!$A$1:$D$34</definedName>
    <definedName name="_xlnm.Print_Area" localSheetId="1">'M02'!$A$1:$C$30</definedName>
    <definedName name="_xlnm.Print_Area" localSheetId="2">'M03'!$A$1:$C$34</definedName>
    <definedName name="_xlnm.Print_Area" localSheetId="3">'M04'!$A$1:$G$25</definedName>
    <definedName name="_xlnm.Print_Area" localSheetId="4">'M06'!$A$1:$D$33</definedName>
    <definedName name="_xlnm.Print_Area" localSheetId="7">'M09'!$A$1:$M$86</definedName>
    <definedName name="_xlnm.Print_Titles" localSheetId="4">'M06'!$8:$9</definedName>
    <definedName name="_xlnm.Print_Titles" localSheetId="6">'M08'!$8:$9</definedName>
    <definedName name="_xlnm.Print_Titles" localSheetId="7">'M09'!$7:$12</definedName>
    <definedName name="Sort" localSheetId="7">'[1]XDCB tang 7%'!#REF!</definedName>
    <definedName name="Sort">'[1]XDCB tang 7%'!#REF!</definedName>
    <definedName name="TW">#REF!</definedName>
    <definedName name="Z_3CE50ED2_D0F2_4104_A6F6_C01AC97D42C5_.wvu.PrintArea" localSheetId="0" hidden="1">'M01'!$A$1:$D$34</definedName>
    <definedName name="Z_3CE50ED2_D0F2_4104_A6F6_C01AC97D42C5_.wvu.PrintArea" localSheetId="1" hidden="1">'M02'!$A$1:$C$30</definedName>
    <definedName name="Z_3CE50ED2_D0F2_4104_A6F6_C01AC97D42C5_.wvu.PrintArea" localSheetId="2" hidden="1">'M03'!$A$1:$C$34</definedName>
    <definedName name="Z_3CE50ED2_D0F2_4104_A6F6_C01AC97D42C5_.wvu.PrintArea" localSheetId="3" hidden="1">'M04'!$A$1:$G$25</definedName>
    <definedName name="Z_3CE50ED2_D0F2_4104_A6F6_C01AC97D42C5_.wvu.PrintArea" localSheetId="4" hidden="1">'M06'!$A$1:$D$33</definedName>
    <definedName name="Z_3CE50ED2_D0F2_4104_A6F6_C01AC97D42C5_.wvu.PrintTitles" localSheetId="4" hidden="1">'M06'!$8:$9</definedName>
    <definedName name="Z_3CE50ED2_D0F2_4104_A6F6_C01AC97D42C5_.wvu.PrintTitles" localSheetId="6" hidden="1">'M08'!$8:$9</definedName>
  </definedNames>
  <calcPr calcId="152511" fullCalcOnLoad="1"/>
  <customWorkbookViews>
    <customWorkbookView name="a1:a125" guid="{3CE50ED2-D0F2-4104-A6F6-C01AC97D42C5}" maximized="1" windowWidth="1020" windowHeight="567" tabRatio="675" activeSheetId="12"/>
  </customWorkbookViews>
</workbook>
</file>

<file path=xl/calcChain.xml><?xml version="1.0" encoding="utf-8"?>
<calcChain xmlns="http://schemas.openxmlformats.org/spreadsheetml/2006/main">
  <c r="A33" i="21" l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5" i="21" s="1"/>
  <c r="A46" i="21" s="1"/>
  <c r="A47" i="21" s="1"/>
  <c r="A48" i="21" s="1"/>
  <c r="A49" i="21" s="1"/>
  <c r="A50" i="21" s="1"/>
  <c r="A51" i="21" s="1"/>
  <c r="A52" i="21" s="1"/>
  <c r="A53" i="21" s="1"/>
  <c r="A54" i="21" s="1"/>
  <c r="A55" i="21" s="1"/>
  <c r="D10" i="15"/>
  <c r="E10" i="15"/>
  <c r="C11" i="15"/>
  <c r="C12" i="15"/>
  <c r="E11" i="4"/>
  <c r="G11" i="4"/>
  <c r="C15" i="4"/>
  <c r="C30" i="3"/>
  <c r="C29" i="3"/>
  <c r="A13" i="3"/>
  <c r="A14" i="3" s="1"/>
  <c r="A15" i="3" s="1"/>
  <c r="C19" i="3"/>
  <c r="C11" i="3" s="1"/>
  <c r="C10" i="3" s="1"/>
  <c r="C16" i="2"/>
  <c r="C14" i="2"/>
  <c r="C19" i="2" s="1"/>
  <c r="C11" i="2"/>
  <c r="D27" i="1"/>
  <c r="D15" i="1"/>
  <c r="D24" i="1" s="1"/>
  <c r="A18" i="1"/>
  <c r="A19" i="1" s="1"/>
  <c r="A20" i="1" s="1"/>
  <c r="A21" i="1" s="1"/>
  <c r="A22" i="1" s="1"/>
  <c r="A23" i="1" s="1"/>
  <c r="D10" i="1"/>
  <c r="J84" i="20"/>
  <c r="J83" i="20"/>
  <c r="D18" i="6"/>
  <c r="D31" i="6"/>
  <c r="D30" i="6"/>
  <c r="C22" i="4"/>
  <c r="C21" i="4"/>
  <c r="C20" i="4"/>
  <c r="C19" i="4"/>
  <c r="C18" i="4"/>
  <c r="C16" i="4"/>
  <c r="C14" i="4"/>
  <c r="C11" i="4" s="1"/>
  <c r="C25" i="2"/>
  <c r="C23" i="2"/>
  <c r="C21" i="2"/>
  <c r="C29" i="2"/>
  <c r="C24" i="2"/>
  <c r="A4" i="15"/>
  <c r="A5" i="15"/>
  <c r="A4" i="6"/>
  <c r="C26" i="2"/>
  <c r="C13" i="4"/>
  <c r="D15" i="6"/>
  <c r="D12" i="6" s="1"/>
  <c r="D10" i="6" s="1"/>
  <c r="C10" i="15"/>
  <c r="D28" i="1" l="1"/>
  <c r="D29" i="1" s="1"/>
  <c r="D25" i="1"/>
</calcChain>
</file>

<file path=xl/sharedStrings.xml><?xml version="1.0" encoding="utf-8"?>
<sst xmlns="http://schemas.openxmlformats.org/spreadsheetml/2006/main" count="406" uniqueCount="293">
  <si>
    <r>
      <t xml:space="preserve">                                                        </t>
    </r>
    <r>
      <rPr>
        <i/>
        <sz val="11"/>
        <rFont val="Times New Roman"/>
        <family val="1"/>
      </rPr>
      <t>Đơn vị tính: Tỷ đồng</t>
    </r>
  </si>
  <si>
    <t>Thuế sử dụng đất nông nghiệp</t>
  </si>
  <si>
    <t>Các loại phí, lệ phí</t>
  </si>
  <si>
    <t>Các khoản thu về nhà, đất</t>
  </si>
  <si>
    <t>Thu khác ngân sách</t>
  </si>
  <si>
    <t>Chia ra</t>
  </si>
  <si>
    <t xml:space="preserve">Dự toán </t>
  </si>
  <si>
    <t xml:space="preserve">Thu nội địa </t>
  </si>
  <si>
    <t>Thu từ dầu thô</t>
  </si>
  <si>
    <t>Chi bổ sung quỹ dự trữ tài chính</t>
  </si>
  <si>
    <t xml:space="preserve"> - Bổ sung có mục tiêu</t>
  </si>
  <si>
    <t>Nguồn thu ngân sách địa phương</t>
  </si>
  <si>
    <t>Thu ngân sách địa phương hưởng theo phân cấp</t>
  </si>
  <si>
    <t>Chi ngân sách địa phương</t>
  </si>
  <si>
    <t>Chi cân đối ngân sách địa phương</t>
  </si>
  <si>
    <t>Chi từ nguồn bổ sung có mục tiêu</t>
  </si>
  <si>
    <t>Chỉ tiêu</t>
  </si>
  <si>
    <t>Dự toán</t>
  </si>
  <si>
    <t>Chi đầu tư phát triển</t>
  </si>
  <si>
    <t>Chi sự nghiệp bảo vệ môi trường</t>
  </si>
  <si>
    <t>Dự phòng</t>
  </si>
  <si>
    <t>A</t>
  </si>
  <si>
    <t>B</t>
  </si>
  <si>
    <t>C</t>
  </si>
  <si>
    <t>BỘ TÀI CHÍNH</t>
  </si>
  <si>
    <t xml:space="preserve">Phụ lục số 01/CKTC-NSNN </t>
  </si>
  <si>
    <t>STT</t>
  </si>
  <si>
    <t xml:space="preserve">Phụ lục số 02/CKTC-NSNN </t>
  </si>
  <si>
    <t>I</t>
  </si>
  <si>
    <t>II</t>
  </si>
  <si>
    <t>III</t>
  </si>
  <si>
    <t xml:space="preserve">Phụ lục số 03/CKTC-NSNN </t>
  </si>
  <si>
    <t>a</t>
  </si>
  <si>
    <t>b</t>
  </si>
  <si>
    <t>c</t>
  </si>
  <si>
    <t>d</t>
  </si>
  <si>
    <t>IV</t>
  </si>
  <si>
    <t xml:space="preserve">Phụ lục số 04/CKTC-NSNN </t>
  </si>
  <si>
    <t>NSTW</t>
  </si>
  <si>
    <t>NSĐP</t>
  </si>
  <si>
    <t>1 = 2 + 3</t>
  </si>
  <si>
    <t>V</t>
  </si>
  <si>
    <t>VI</t>
  </si>
  <si>
    <t xml:space="preserve">Phụ lục số 06/CKTC-NSNN </t>
  </si>
  <si>
    <t>Văn phòng Chủ tịch nước</t>
  </si>
  <si>
    <t xml:space="preserve">Văn phòng Quốc hội </t>
  </si>
  <si>
    <t>Văn phòng Chính phủ</t>
  </si>
  <si>
    <t>Tòa án nhân dân tối cao</t>
  </si>
  <si>
    <t>Viện Kiểm sát nhân dân tối cao</t>
  </si>
  <si>
    <t>Bộ Ngoại giao</t>
  </si>
  <si>
    <t>Bộ Giao thông vận tải</t>
  </si>
  <si>
    <t>Bộ Xây dựng</t>
  </si>
  <si>
    <t xml:space="preserve">Bộ Y tế </t>
  </si>
  <si>
    <t>Bộ Tài chính</t>
  </si>
  <si>
    <t>Bộ Tư pháp</t>
  </si>
  <si>
    <t>Bộ Nội vụ</t>
  </si>
  <si>
    <t>Uỷ ban Dân tộc</t>
  </si>
  <si>
    <t>Thanh tra Chính phủ</t>
  </si>
  <si>
    <t>Kiểm toán Nhà nước</t>
  </si>
  <si>
    <t>Uỷ ban sông Mê Kông</t>
  </si>
  <si>
    <t>Hội Nông dân Việt Nam</t>
  </si>
  <si>
    <t xml:space="preserve">Phụ lục số 08/CKTC-NSNN </t>
  </si>
  <si>
    <t>Ngân hàng Phát triển Việt Nam</t>
  </si>
  <si>
    <t>Thu tiền sử dụng đất</t>
  </si>
  <si>
    <t>Bộ Nông nghiệp và Phát triển nông thôn</t>
  </si>
  <si>
    <t>Bộ Giáo dục và Đào tạo</t>
  </si>
  <si>
    <t>Bộ Khoa học và Công nghệ</t>
  </si>
  <si>
    <t>Trong đó:</t>
  </si>
  <si>
    <t>Bộ Kế hoạch và Đầu tư</t>
  </si>
  <si>
    <t>Bộ Tài nguyên và Môi trường</t>
  </si>
  <si>
    <t>Đại học Quốc gia Thành phố Hồ Chí Minh</t>
  </si>
  <si>
    <t>Tổng liên đoàn Lao động Việt Nam</t>
  </si>
  <si>
    <t>Ngân hàng Chính sách xã hội</t>
  </si>
  <si>
    <t>Đại học Quốc gia Hà Nội</t>
  </si>
  <si>
    <t>Hội Cựu chiến binh Việt Nam</t>
  </si>
  <si>
    <t>Liên minh Hợp tác xã Việt Nam</t>
  </si>
  <si>
    <t>Bộ Công thương</t>
  </si>
  <si>
    <t>Bộ Văn hóa, Thể thao và Du lịch</t>
  </si>
  <si>
    <t>Bộ Lao động - Thương binh và Xã hội</t>
  </si>
  <si>
    <t>Ngân hàng Nhà nước Việt Nam</t>
  </si>
  <si>
    <t>Bộ Thông tin và Truyền Thông</t>
  </si>
  <si>
    <t xml:space="preserve">Thông tấn xã Việt nam </t>
  </si>
  <si>
    <t>Đài Truyền hình Việt Nam</t>
  </si>
  <si>
    <t xml:space="preserve">Đài Tiếng nói Việt Nam </t>
  </si>
  <si>
    <t>Thuế thu nhập cá nhân</t>
  </si>
  <si>
    <t>Uỷ ban Trung ương Mặt trận tổ quốc Việt Nam</t>
  </si>
  <si>
    <t>Chi viện trợ</t>
  </si>
  <si>
    <t>Đơn vị: triệu đồng</t>
  </si>
  <si>
    <t>TỔNG CHI</t>
  </si>
  <si>
    <t>SỐ</t>
  </si>
  <si>
    <t>CÂN ĐỐI</t>
  </si>
  <si>
    <t>TT</t>
  </si>
  <si>
    <t>TỈNH, THÀNH PHỐ</t>
  </si>
  <si>
    <t>ĐỊA BÀN</t>
  </si>
  <si>
    <t xml:space="preserve">NGÂN SÁCH </t>
  </si>
  <si>
    <t>TỔNG SỐ</t>
  </si>
  <si>
    <t>MIỀN NÚI PHÍA BẮC</t>
  </si>
  <si>
    <t>HÀ GIANG</t>
  </si>
  <si>
    <t>TUYÊN QUANG</t>
  </si>
  <si>
    <t>CAO BẰNG</t>
  </si>
  <si>
    <t>LẠNG SƠN</t>
  </si>
  <si>
    <t>YÊN BÁI</t>
  </si>
  <si>
    <t>THÁI NGUYÊN</t>
  </si>
  <si>
    <t>PHÚ THỌ</t>
  </si>
  <si>
    <t>BẮC GIANG</t>
  </si>
  <si>
    <t>HÒA BÌNH</t>
  </si>
  <si>
    <t>SƠN LA</t>
  </si>
  <si>
    <t>LAI CHÂU</t>
  </si>
  <si>
    <t>ĐIỆN BIÊN</t>
  </si>
  <si>
    <t>ĐỒNG BẰNG SÔNG HỒNG</t>
  </si>
  <si>
    <t>HÀ NỘI</t>
  </si>
  <si>
    <t>HẢI PHÒNG</t>
  </si>
  <si>
    <t>QUẢNG NINH</t>
  </si>
  <si>
    <t>HẢI DƯƠNG</t>
  </si>
  <si>
    <t>HƯNG YÊN</t>
  </si>
  <si>
    <t>VĨNH PHÚC</t>
  </si>
  <si>
    <t>BẮC NINH</t>
  </si>
  <si>
    <t>HÀ NAM</t>
  </si>
  <si>
    <t>NAM ĐỊNH</t>
  </si>
  <si>
    <t>NINH BÌNH</t>
  </si>
  <si>
    <t>THÁI BÌNH</t>
  </si>
  <si>
    <t>BẮC T.BỘ VÀ DH MIỀN TRUNG</t>
  </si>
  <si>
    <t>THANH HÓA</t>
  </si>
  <si>
    <t>NGHỆ AN</t>
  </si>
  <si>
    <t>HÀ TĨNH</t>
  </si>
  <si>
    <t>QUẢNG BÌNH</t>
  </si>
  <si>
    <t>QUẢNG TRỊ</t>
  </si>
  <si>
    <t>THỪA THIÊN - HUẾ</t>
  </si>
  <si>
    <t>ĐÀ NẴNG</t>
  </si>
  <si>
    <t>QUẢNG NAM</t>
  </si>
  <si>
    <t>QUẢNG NGÃI</t>
  </si>
  <si>
    <t>BÌNH ĐỊNH</t>
  </si>
  <si>
    <t>PHÚ YÊN</t>
  </si>
  <si>
    <t>KHÁNH HÒA</t>
  </si>
  <si>
    <t>NINH THUẬN</t>
  </si>
  <si>
    <t>BÌNH THUẬN</t>
  </si>
  <si>
    <t>TÂY NGUYÊN</t>
  </si>
  <si>
    <t>ĐĂK LĂK</t>
  </si>
  <si>
    <t>GIA LAI</t>
  </si>
  <si>
    <t>KON TUM</t>
  </si>
  <si>
    <t>LÂM ĐỒNG</t>
  </si>
  <si>
    <t>ĐÔNG NAM BỘ</t>
  </si>
  <si>
    <t>TP. HỒ CHÍ MINH</t>
  </si>
  <si>
    <t>ĐỒNG NAI</t>
  </si>
  <si>
    <t>BÌNH DƯƠNG</t>
  </si>
  <si>
    <t>BÌNH PHƯỚC</t>
  </si>
  <si>
    <t>TÂY NINH</t>
  </si>
  <si>
    <t>BÀ RỊA - VŨNG TÀU</t>
  </si>
  <si>
    <t>ĐỒNG BẰNG SÔNG CỬU LONG</t>
  </si>
  <si>
    <t>LONG AN</t>
  </si>
  <si>
    <t>TIỀN GIANG</t>
  </si>
  <si>
    <t>BẾN TRE</t>
  </si>
  <si>
    <t>TRÀ VINH</t>
  </si>
  <si>
    <t>VĨNH LONG</t>
  </si>
  <si>
    <t>CẦN THƠ</t>
  </si>
  <si>
    <t>HẬU GIANG</t>
  </si>
  <si>
    <t xml:space="preserve"> SÓC TRĂNG</t>
  </si>
  <si>
    <t>AN GIANG</t>
  </si>
  <si>
    <t>ĐỒNG THÁP</t>
  </si>
  <si>
    <t>KIÊN GIANG</t>
  </si>
  <si>
    <t>BẠC LIÊU</t>
  </si>
  <si>
    <t>CÀ MAU</t>
  </si>
  <si>
    <t>NGÂN SÁCH TRUNG ƯƠNG</t>
  </si>
  <si>
    <t xml:space="preserve">Nguồn thu ngân sách Trung ương </t>
  </si>
  <si>
    <t>Chi ngân sách Trung ương</t>
  </si>
  <si>
    <t>Chi thuộc nhiệm vụ của ngân sách Trung ương theo phân cấp</t>
  </si>
  <si>
    <t>NGÂN SÁCH ĐỊA PHƯƠNG</t>
  </si>
  <si>
    <t xml:space="preserve">Thu bổ sung từ ngân sách Trung ương </t>
  </si>
  <si>
    <t>Tổng số thu từ hoạt động xuất nhập khẩu</t>
  </si>
  <si>
    <t>Thuế giá trị gia tăng hàng nhập khẩu (tổng số thu)</t>
  </si>
  <si>
    <t>SỐ TT</t>
  </si>
  <si>
    <t>TÊN ĐƠN VỊ</t>
  </si>
  <si>
    <t>CHI ĐẦU TƯ XDCB</t>
  </si>
  <si>
    <t xml:space="preserve">TỔNG SỐ </t>
  </si>
  <si>
    <t>CHI Y TẾ, DÂN SỐ VÀ KẾ HOẠCH HOÁ GIA ĐÌNH</t>
  </si>
  <si>
    <t>CHI KHOA HỌC CÔNG NGHỆ</t>
  </si>
  <si>
    <t>VỐN TRONG NƯỚC</t>
  </si>
  <si>
    <t>VỐN NGOÀI NƯỚC</t>
  </si>
  <si>
    <t>Các Bộ, cơ quan Trung ương</t>
  </si>
  <si>
    <t>Chi hỗ trợ các tổ chức chính trị xã hội - nghề nghiệp, xã hội, xã hội - nghề nghiệp</t>
  </si>
  <si>
    <t>TỔNG THU CÂN ĐỐI NGÂN SÁCH NHÀ NƯỚC</t>
  </si>
  <si>
    <t>TỔNG CHI CÂN ĐỐI NGÂN SÁCH NHÀ NƯỚC</t>
  </si>
  <si>
    <t>Thuế bảo vệ môi trường</t>
  </si>
  <si>
    <t>Thuế sử dụng đất phi nông nghiệp</t>
  </si>
  <si>
    <t>CHI GIÁO DỤC - ĐÀO TẠO, DẠY NGHỀ</t>
  </si>
  <si>
    <t>CHI QUẢN LÝ HÀNH CHÍNH</t>
  </si>
  <si>
    <t>Bảo hiểm xã hội Việt Nam</t>
  </si>
  <si>
    <t>Chi cho các Ban quản lý khu công nghệ, Làng văn hoá do NSTW đảm bảo</t>
  </si>
  <si>
    <t>Chương trình MTQG giảm nghèo bền vững</t>
  </si>
  <si>
    <t>SỐ BỔ SUNG</t>
  </si>
  <si>
    <t>TỪ NSTW</t>
  </si>
  <si>
    <t>CHO</t>
  </si>
  <si>
    <t xml:space="preserve">Phụ lục số 09/CKTC-NSNN </t>
  </si>
  <si>
    <t>BỔ SUNG CÓ MỤC TIÊU TỪ NSTW  CHO NSĐP</t>
  </si>
  <si>
    <t>Thuế xuất khẩu, nhập khẩu, tiêu thụ đặc biệt, bảo vệ môi trường hàng nhập khẩu</t>
  </si>
  <si>
    <t>LÀO CAI</t>
  </si>
  <si>
    <t>Chương trình MTQG xây dựng nông thôn mới</t>
  </si>
  <si>
    <t>Thu từ khu vực doanh nghiệp có vốn đầu tư nước ngoài</t>
  </si>
  <si>
    <t>Thu tiền thuê đất, thuê mặt nước</t>
  </si>
  <si>
    <t>Hoàn thuế giá trị gia tăng</t>
  </si>
  <si>
    <t>Thu viện trợ</t>
  </si>
  <si>
    <t>Thu cân đối từ hoạt động xuất nhập khẩu</t>
  </si>
  <si>
    <t>Tên chương trình</t>
  </si>
  <si>
    <t xml:space="preserve">Viện Hàn lâm Khoa học và Công nghệ Việt Nam </t>
  </si>
  <si>
    <t xml:space="preserve">Viện Hàn lâm Khoa học Xã hội Việt Nam </t>
  </si>
  <si>
    <t>Chi thực hiện một số nhiệm vụ Nhà nước giao cho các Tập đoàn kinh tế, các Tổng công ty, các ngân hàng</t>
  </si>
  <si>
    <t>Trung ương Đoàn Thanh niên Cộng sản Hồ Chí Minh</t>
  </si>
  <si>
    <t>Trung ương Hội liên hiệp Phụ nữ Việt Nam</t>
  </si>
  <si>
    <t>TỶ LỆ</t>
  </si>
  <si>
    <t>ĐIỀU TIẾT</t>
  </si>
  <si>
    <t xml:space="preserve">PHẦN NSĐP </t>
  </si>
  <si>
    <t xml:space="preserve">ĐƯỢC </t>
  </si>
  <si>
    <t>(1)</t>
  </si>
  <si>
    <t>Chi bổ sung cho ngân sách địa phương</t>
  </si>
  <si>
    <t>Chi thường xuyên</t>
  </si>
  <si>
    <t>ĐỊA PHƯƠNG</t>
  </si>
  <si>
    <t>I. CHI ĐẦU TƯ PHÁT TRIỂN</t>
  </si>
  <si>
    <t>CHI VĂN HOÁ THÔNG TIN, PHÁT THANH TRUYỀN HÌNH, THÔNG TẤN, THỂ DỤC THỂ THAO</t>
  </si>
  <si>
    <t>Học viện Chính trị Quốc gia Hồ Chí Minh</t>
  </si>
  <si>
    <t xml:space="preserve">Ghi chú: </t>
  </si>
  <si>
    <t>(2)</t>
  </si>
  <si>
    <t>Chi cải cách tiền lương, tinh giản biên chế</t>
  </si>
  <si>
    <t xml:space="preserve">BỘI CHI NGÂN SÁCH NHÀ NƯỚC </t>
  </si>
  <si>
    <t>CÂN ĐỐI NGÂN SÁCH NHÀ NƯỚC NĂM 2017</t>
  </si>
  <si>
    <t xml:space="preserve"> năm 2017</t>
  </si>
  <si>
    <t>Chi trả nợ lãi</t>
  </si>
  <si>
    <t>Bội chi NSTW</t>
  </si>
  <si>
    <t>Tỷ lệ bội chi so GDP</t>
  </si>
  <si>
    <t>Bội chi NSĐP</t>
  </si>
  <si>
    <t>CÂN ĐỐI NGUỒN THU CHI DỰ TOÁN NGÂN SÁCH TRUNG ƯƠNG VÀ NGÂN SÁCH ĐỊA PHƯƠNG NĂM 2017</t>
  </si>
  <si>
    <t>Thu thuế, phí và các khoản thu khác</t>
  </si>
  <si>
    <t xml:space="preserve"> - Bổ sung cân đối ngân sách</t>
  </si>
  <si>
    <t>Bội chi ngân sách Trung ương</t>
  </si>
  <si>
    <t>Bội chi ngân sách địa phương</t>
  </si>
  <si>
    <t>DỰ TOÁN THU NGÂN SÁCH NHÀ NƯỚC THEO LĨNH VỰC NĂM 2017</t>
  </si>
  <si>
    <t>Thu từ khu vực doanh nghiệp nhà nước</t>
  </si>
  <si>
    <t>Thu từ khu vực kinh tế ngoài quốc doanh</t>
  </si>
  <si>
    <t>Trong đó: Lệ phí trước bạ</t>
  </si>
  <si>
    <t>Thu tiền cho thuê và tiền bán nhà ở thuộc sở hữu nhà nước</t>
  </si>
  <si>
    <t>e</t>
  </si>
  <si>
    <t>Thu từ hoạt động xổ số kiến thiết</t>
  </si>
  <si>
    <t>Thu từ quỹ đất công ích và thu hoa lợi công sản khác</t>
  </si>
  <si>
    <t>DỰ TOÁN CHI NSNN, CHI NSTW VÀ CHI NSĐP 
THEO CƠ CẤU CHI NĂM 2017</t>
  </si>
  <si>
    <t>Chi sự nghiệp giáo dục - đào tạo và dạy nghề</t>
  </si>
  <si>
    <t>Chi sự nghiệp khoa học và công nghệ</t>
  </si>
  <si>
    <t>VII</t>
  </si>
  <si>
    <t>(2) Đã bao gồm 194.250 tỷ đồng chi bổ sung cân đối từ NSTW cho NSĐP; chưa bao gồm số bổ sung có mục tiêu từ NSTW cho NSĐP.</t>
  </si>
  <si>
    <t>DỰ TOÁN CHI NGÂN SÁCH TRUNG ƯƠNG THEO LĨNH VỰC NĂM 2017</t>
  </si>
  <si>
    <t>Chi trả nợ lãi và viện trợ</t>
  </si>
  <si>
    <t>Chi sự nghiệp y tế, dân số và gia đình</t>
  </si>
  <si>
    <t>Chi sự nghiệp văn hoá thông tin</t>
  </si>
  <si>
    <t>Chi sự nghiệp phát thanh, truyền hình, thông tấn</t>
  </si>
  <si>
    <t>Chi sự nghiệp thể dục thể thao</t>
  </si>
  <si>
    <t>Chi bảo đảm xã hội</t>
  </si>
  <si>
    <t>Chi các hoạt động kinh tế</t>
  </si>
  <si>
    <t>Chi hoạt động của cơ quan quản lý nhà nước, đảng, đoàn thể</t>
  </si>
  <si>
    <t>DỰ TOÁN CHI CÁC CHƯƠNG TRÌNH MỤC TIÊU QUỐC GIA NĂM 2017</t>
  </si>
  <si>
    <t>của Bộ trưởng Bộ Tài chính về việc công bố công khai số liệu dự toán NSNN năm 2017)</t>
  </si>
  <si>
    <t>Tổng 02 chương trình mục tiêu quốc gia</t>
  </si>
  <si>
    <t>DỰ TOÁN THU, CHI NGÂN SÁCH CỦA CÁC TỈNH, THÀNH PHỐ TRỰC THUỘC TRUNG ƯƠNG NĂM 2017</t>
  </si>
  <si>
    <t xml:space="preserve"> THU NSNN</t>
  </si>
  <si>
    <t>TRÊN</t>
  </si>
  <si>
    <t>BỔ SUNG VỐN ĐẦU TƯ ĐỂ THỰC HIỆN CÁC CHƯƠNG TRÌNH MỤC TIÊU, NHIỆM VỤ</t>
  </si>
  <si>
    <t xml:space="preserve">BỐ SUNG THỰC HIỆN CHƯƠNG TRÌNH MỤC TIÊU QUỐC GIA
</t>
  </si>
  <si>
    <t xml:space="preserve">BỔ SUNG VỐN SỰ NGHIỆP ĐỂ THỰC HIỆN CÁC CHẾ ĐỘ CHÍNH SÁCH  THEO QUY ĐỊNH  
</t>
  </si>
  <si>
    <t>3=4 + 5</t>
  </si>
  <si>
    <t>TỔNG SỐ CHI (KỂ CẢ CHI BẰNG NGUỒN VAY NỢ, VIỆN TRỢ)</t>
  </si>
  <si>
    <t>BÙ LÃI SUẤT VÀ PHÍ QUẢN LÝ TÍN DỤNG ĐẦU TƯ, TÍN DỤNG CSXH</t>
  </si>
  <si>
    <t>CHI LƯƠNG HƯU VÀ ĐẢM BẢO XÃ HỘI</t>
  </si>
  <si>
    <t>CHI CÁC HOẠT ĐỘNG KINH TẾ</t>
  </si>
  <si>
    <r>
      <t>CHI SỰ NGHIỆP BẢO VỆ MÔI TRƯỜNG</t>
    </r>
    <r>
      <rPr>
        <vertAlign val="superscript"/>
        <sz val="10"/>
        <rFont val="Times New Roman"/>
        <family val="1"/>
      </rPr>
      <t/>
    </r>
  </si>
  <si>
    <t>Đơn vị: Triệu đồng</t>
  </si>
  <si>
    <t>(bao gồm bội thu, bội chi NSĐP)</t>
  </si>
  <si>
    <t>(1) Trong đó đã bao gồm tổng số thu từ hoạt động xuất nhập khẩu là 285.000 tỷ đồng (chưa trừ chi hoàn thuế giá trị gia tăng 105.000 tỷ đồng); thu cổ tức và lợi nhuận sau thuế NSTW hưởng 100% là 53.694 tỷ đồng; thu từ tiền bán bớt phần vốn nhà nước tại một số doanh nghiệp 60.000 tỷ đồng; thu phí sử dụng đường bộ thu qua đầu phương tiện ô tô 6.150 tỷ đồng; phí bảo đảm hàng hải 1.430 tỷ đồng.</t>
  </si>
  <si>
    <t>THU NSĐP ĐƯỢC HƯỞNG THEO PHÂN CẤP</t>
  </si>
  <si>
    <t>BỘI THU NSĐP</t>
  </si>
  <si>
    <t>BỘI CHI NSĐP</t>
  </si>
  <si>
    <t>Chi
sự nghiệp</t>
  </si>
  <si>
    <r>
      <t xml:space="preserve">TỔNG SỐ </t>
    </r>
    <r>
      <rPr>
        <sz val="10"/>
        <rFont val="Times New Roman"/>
        <family val="1"/>
      </rPr>
      <t>(đã bao gồm vốn thực hiện CTMTQG, CTMT)</t>
    </r>
  </si>
  <si>
    <r>
      <t xml:space="preserve">TỔNG SỐ </t>
    </r>
    <r>
      <rPr>
        <sz val="10"/>
        <rFont val="Times New Roman"/>
        <family val="1"/>
      </rPr>
      <t>(đã bao gồm kinh phí thực hiện CTMTQG)</t>
    </r>
  </si>
  <si>
    <t>TỔNG CHI CÂN ĐỐI NGÂN SÁCH TRUNG ƯƠNG</t>
  </si>
  <si>
    <t>CHI BỔ SUNG CÂN ĐỐI CHO NGÂN SÁCH ĐỊA PHƯƠNG</t>
  </si>
  <si>
    <t>CHI NGÂN SÁCH TRUNG ƯƠNG THEO LĨNH VỰC</t>
  </si>
  <si>
    <t>Ghi chú: 
(1) Chênh lệch giữa số bội chi, bội thu của các địa phương</t>
  </si>
  <si>
    <t>II. CHI THƯỜNG XUYÊN</t>
  </si>
  <si>
    <t>DỰ TOÁN CHI NGÂN SÁCH TRUNG ƯƠNG CỦA TỪNG BỘ, CƠ QUAN TRUNG ƯƠNG THEO TỪNG LĨNH VỰC CHI NĂM 2017</t>
  </si>
  <si>
    <t>HƯỞNG (%)</t>
  </si>
  <si>
    <r>
      <t>(Kèm theo Quyết định số 2664</t>
    </r>
    <r>
      <rPr>
        <i/>
        <sz val="12"/>
        <color indexed="8"/>
        <rFont val="Times New Roman"/>
        <family val="1"/>
        <charset val="163"/>
      </rPr>
      <t>/</t>
    </r>
    <r>
      <rPr>
        <i/>
        <sz val="12"/>
        <rFont val="Times New Roman"/>
        <family val="1"/>
      </rPr>
      <t>QĐ-BTC ngày 15 tháng 12 năm 2016</t>
    </r>
  </si>
  <si>
    <r>
      <t>(Kèm theo Quyết định số 2664</t>
    </r>
    <r>
      <rPr>
        <i/>
        <sz val="12"/>
        <color indexed="8"/>
        <rFont val="Times New Roman"/>
        <family val="1"/>
        <charset val="163"/>
      </rPr>
      <t>/</t>
    </r>
    <r>
      <rPr>
        <i/>
        <sz val="12"/>
        <rFont val="Times New Roman"/>
        <family val="1"/>
        <charset val="163"/>
      </rPr>
      <t>QĐ-BTC ngày 15 tháng 12 năm 2016</t>
    </r>
  </si>
  <si>
    <t>(Kèm theo Quyết định số 2664/QĐ-BTC ngày 15 tháng 12 năm 2016 của Bộ trưởng Bộ Tài chính về việc công bố công khai số liệu dự toán NSNN năm 2017)</t>
  </si>
  <si>
    <t>Ghi chú:
(1) Bao gồm cả số bổ sung có mục tiêu cho NSĐP; đã loại trừ số bổ sung cân đối cho NSĐP</t>
  </si>
  <si>
    <t>BẮC KẠN</t>
  </si>
  <si>
    <t>ĐẮK NÔNG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</si>
</sst>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73" formatCode="###,###,###"/>
    <numFmt numFmtId="175" formatCode="#,##0;[Red]\-#,##0;&quot;&quot;;@"/>
    <numFmt numFmtId="176" formatCode="#,##0;[Red]\-#,##0;&quot;&quot;;_-@"/>
    <numFmt numFmtId="177" formatCode="#,###,###"/>
    <numFmt numFmtId="179" formatCode="_(* #,##0_);_(* \(#,##0\);_(* &quot;-&quot;??_);_(@_)"/>
    <numFmt numFmtId="180" formatCode="0.0%"/>
    <numFmt numFmtId="184" formatCode="#,##0;[Red]\-#,##0;&quot;&quot;"/>
  </numFmts>
  <fonts count="59">
    <font>
      <sz val="13"/>
      <name val=".VnTime"/>
    </font>
    <font>
      <sz val="13"/>
      <name val=".VnTime"/>
    </font>
    <font>
      <sz val="13"/>
      <name val=".VnArial Narrow"/>
      <family val="2"/>
    </font>
    <font>
      <i/>
      <sz val="13"/>
      <name val=".VnTime"/>
      <family val="2"/>
    </font>
    <font>
      <b/>
      <sz val="12"/>
      <name val="Times New Roman"/>
      <family val="1"/>
    </font>
    <font>
      <sz val="13"/>
      <name val="Times New Roman"/>
      <family val="1"/>
    </font>
    <font>
      <i/>
      <sz val="13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4"/>
      <name val=".VnHelvetInsH"/>
      <family val="2"/>
    </font>
    <font>
      <i/>
      <sz val="13"/>
      <name val=".VnArial Narrow"/>
      <family val="2"/>
    </font>
    <font>
      <i/>
      <sz val="12"/>
      <name val="Times New Roman"/>
      <family val="1"/>
    </font>
    <font>
      <b/>
      <sz val="11"/>
      <name val=".VnArialH"/>
      <family val="2"/>
    </font>
    <font>
      <b/>
      <sz val="12"/>
      <name val=".VnArial Narrow"/>
      <family val="2"/>
    </font>
    <font>
      <i/>
      <sz val="11"/>
      <name val="Times New Roman"/>
      <family val="1"/>
    </font>
    <font>
      <sz val="12"/>
      <name val=".VnTime"/>
      <family val="2"/>
    </font>
    <font>
      <sz val="10"/>
      <name val="Arial"/>
      <family val="2"/>
      <charset val="163"/>
    </font>
    <font>
      <b/>
      <sz val="11"/>
      <name val="Times New Roman"/>
      <family val="1"/>
    </font>
    <font>
      <sz val="11"/>
      <name val="Times New Roman"/>
      <family val="1"/>
    </font>
    <font>
      <sz val="12"/>
      <name val=".VnArial Narrow"/>
      <family val="2"/>
    </font>
    <font>
      <sz val="11"/>
      <name val=".VnArial Narrow"/>
      <family val="2"/>
    </font>
    <font>
      <i/>
      <sz val="11"/>
      <name val=".VnArial Narrow"/>
      <family val="2"/>
    </font>
    <font>
      <i/>
      <sz val="12"/>
      <name val=".VnArial Narrow"/>
      <family val="2"/>
    </font>
    <font>
      <sz val="11"/>
      <name val=".VnTime"/>
      <family val="2"/>
    </font>
    <font>
      <sz val="11"/>
      <name val=".VnTime"/>
      <family val="2"/>
    </font>
    <font>
      <sz val="13"/>
      <name val=".VnTime"/>
      <family val="2"/>
    </font>
    <font>
      <b/>
      <sz val="10"/>
      <name val=".VnArial"/>
      <family val="2"/>
    </font>
    <font>
      <b/>
      <sz val="11"/>
      <name val=".VnTime"/>
      <family val="2"/>
    </font>
    <font>
      <b/>
      <sz val="11"/>
      <name val=".VnArial NarrowH"/>
      <family val="2"/>
    </font>
    <font>
      <sz val="11"/>
      <name val=".VnArial"/>
      <family val="2"/>
    </font>
    <font>
      <sz val="10"/>
      <name val=".VnArial"/>
      <family val="2"/>
    </font>
    <font>
      <i/>
      <sz val="10"/>
      <name val=".VnArial"/>
      <family val="2"/>
    </font>
    <font>
      <sz val="10"/>
      <name val="Times New Roman"/>
      <family val="1"/>
      <charset val="163"/>
    </font>
    <font>
      <sz val="8"/>
      <name val="Times New Roman"/>
      <family val="1"/>
      <charset val="163"/>
    </font>
    <font>
      <i/>
      <sz val="11"/>
      <name val="Times New Roman"/>
      <family val="1"/>
      <charset val="163"/>
    </font>
    <font>
      <b/>
      <sz val="12.5"/>
      <name val="Times New Roman"/>
      <family val="1"/>
    </font>
    <font>
      <b/>
      <sz val="12.5"/>
      <name val=".VnHelvetInsH"/>
      <family val="2"/>
    </font>
    <font>
      <sz val="11"/>
      <name val="Times New Roman"/>
      <family val="1"/>
      <charset val="163"/>
    </font>
    <font>
      <i/>
      <sz val="12"/>
      <name val="Times New Roman"/>
      <family val="1"/>
      <charset val="163"/>
    </font>
    <font>
      <b/>
      <sz val="11"/>
      <name val="Times New Roman"/>
      <family val="1"/>
      <charset val="163"/>
    </font>
    <font>
      <b/>
      <sz val="12"/>
      <name val="Times New Roman"/>
      <family val="1"/>
      <charset val="163"/>
    </font>
    <font>
      <sz val="12"/>
      <name val="Times New Roman"/>
      <family val="1"/>
      <charset val="163"/>
    </font>
    <font>
      <sz val="8"/>
      <color indexed="8"/>
      <name val="Times New Roman"/>
      <family val="1"/>
      <charset val="163"/>
    </font>
    <font>
      <vertAlign val="superscript"/>
      <sz val="10"/>
      <name val="Times New Roman"/>
      <family val="1"/>
    </font>
    <font>
      <sz val="13"/>
      <name val="Times New Roman"/>
      <family val="1"/>
      <charset val="163"/>
    </font>
    <font>
      <b/>
      <sz val="14"/>
      <name val="Times New Roman"/>
      <family val="1"/>
      <charset val="163"/>
    </font>
    <font>
      <sz val="14"/>
      <name val="Times New Roman"/>
      <family val="1"/>
      <charset val="163"/>
    </font>
    <font>
      <i/>
      <sz val="8"/>
      <name val="Times New Roman"/>
      <family val="1"/>
      <charset val="163"/>
    </font>
    <font>
      <b/>
      <i/>
      <sz val="10"/>
      <name val="Times New Roman"/>
      <family val="1"/>
      <charset val="163"/>
    </font>
    <font>
      <b/>
      <i/>
      <sz val="12"/>
      <name val="Times New Roman"/>
      <family val="1"/>
    </font>
    <font>
      <b/>
      <sz val="14"/>
      <color indexed="9"/>
      <name val=".VnArial Narrow"/>
      <family val="2"/>
    </font>
    <font>
      <b/>
      <sz val="8"/>
      <name val=".VnArial"/>
      <family val="2"/>
    </font>
    <font>
      <b/>
      <sz val="13"/>
      <name val="Times New Roman"/>
      <family val="1"/>
    </font>
    <font>
      <i/>
      <sz val="12"/>
      <color indexed="8"/>
      <name val="Times New Roman"/>
      <family val="1"/>
      <charset val="163"/>
    </font>
    <font>
      <b/>
      <sz val="8"/>
      <name val="Times New Roman"/>
      <family val="1"/>
      <charset val="163"/>
    </font>
    <font>
      <b/>
      <sz val="8"/>
      <color indexed="8"/>
      <name val="Times New Roman"/>
      <family val="1"/>
      <charset val="163"/>
    </font>
    <font>
      <b/>
      <i/>
      <sz val="11"/>
      <name val="Times New Roman"/>
      <family val="1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0" fontId="21" fillId="0" borderId="0"/>
    <xf numFmtId="0" fontId="17" fillId="0" borderId="0"/>
    <xf numFmtId="0" fontId="22" fillId="0" borderId="0"/>
    <xf numFmtId="9" fontId="1" fillId="0" borderId="0" applyFont="0" applyFill="0" applyBorder="0" applyAlignment="0" applyProtection="0"/>
  </cellStyleXfs>
  <cellXfs count="366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center"/>
    </xf>
    <xf numFmtId="3" fontId="6" fillId="0" borderId="0" xfId="0" applyNumberFormat="1" applyFont="1" applyAlignment="1">
      <alignment horizontal="center"/>
    </xf>
    <xf numFmtId="3" fontId="4" fillId="0" borderId="0" xfId="0" applyNumberFormat="1" applyFont="1" applyAlignment="1">
      <alignment horizontal="left"/>
    </xf>
    <xf numFmtId="0" fontId="4" fillId="0" borderId="0" xfId="0" applyNumberFormat="1" applyFont="1" applyAlignment="1">
      <alignment horizontal="left" vertical="center"/>
    </xf>
    <xf numFmtId="3" fontId="25" fillId="0" borderId="0" xfId="0" applyNumberFormat="1" applyFont="1" applyAlignment="1">
      <alignment horizontal="left" indent="1"/>
    </xf>
    <xf numFmtId="3" fontId="23" fillId="0" borderId="0" xfId="0" applyNumberFormat="1" applyFont="1" applyAlignment="1">
      <alignment horizontal="left" indent="1"/>
    </xf>
    <xf numFmtId="3" fontId="5" fillId="0" borderId="0" xfId="0" applyNumberFormat="1" applyFont="1" applyAlignment="1">
      <alignment vertical="center"/>
    </xf>
    <xf numFmtId="0" fontId="4" fillId="0" borderId="0" xfId="2" applyNumberFormat="1" applyFont="1" applyFill="1" applyAlignment="1">
      <alignment horizontal="left" vertical="center"/>
    </xf>
    <xf numFmtId="3" fontId="0" fillId="0" borderId="0" xfId="0" applyNumberFormat="1" applyFill="1"/>
    <xf numFmtId="0" fontId="20" fillId="0" borderId="0" xfId="0" applyFont="1" applyAlignment="1">
      <alignment horizontal="left" vertical="center" indent="1"/>
    </xf>
    <xf numFmtId="0" fontId="5" fillId="0" borderId="0" xfId="0" applyFont="1" applyAlignment="1">
      <alignment vertical="center"/>
    </xf>
    <xf numFmtId="3" fontId="4" fillId="0" borderId="0" xfId="0" applyNumberFormat="1" applyFont="1" applyFill="1" applyAlignment="1">
      <alignment horizontal="left" vertical="center"/>
    </xf>
    <xf numFmtId="3" fontId="25" fillId="0" borderId="0" xfId="0" applyNumberFormat="1" applyFont="1" applyFill="1" applyAlignment="1">
      <alignment horizontal="left" vertical="center" indent="1"/>
    </xf>
    <xf numFmtId="3" fontId="0" fillId="0" borderId="0" xfId="0" applyNumberFormat="1" applyFill="1" applyAlignment="1">
      <alignment vertical="center"/>
    </xf>
    <xf numFmtId="3" fontId="4" fillId="0" borderId="0" xfId="0" applyNumberFormat="1" applyFont="1" applyFill="1" applyAlignment="1">
      <alignment horizontal="right" vertical="center"/>
    </xf>
    <xf numFmtId="3" fontId="25" fillId="0" borderId="0" xfId="0" applyNumberFormat="1" applyFont="1" applyFill="1" applyAlignment="1">
      <alignment vertical="center"/>
    </xf>
    <xf numFmtId="3" fontId="16" fillId="0" borderId="0" xfId="0" applyNumberFormat="1" applyFont="1" applyFill="1" applyAlignment="1">
      <alignment horizontal="center" vertical="center"/>
    </xf>
    <xf numFmtId="3" fontId="23" fillId="0" borderId="0" xfId="0" applyNumberFormat="1" applyFont="1" applyFill="1" applyAlignment="1">
      <alignment horizontal="left" vertical="center" indent="1"/>
    </xf>
    <xf numFmtId="3" fontId="12" fillId="0" borderId="0" xfId="0" applyNumberFormat="1" applyFont="1" applyFill="1" applyAlignment="1">
      <alignment horizontal="center" vertical="center"/>
    </xf>
    <xf numFmtId="3" fontId="20" fillId="0" borderId="0" xfId="0" applyNumberFormat="1" applyFont="1" applyFill="1" applyAlignment="1">
      <alignment horizontal="right" vertical="center"/>
    </xf>
    <xf numFmtId="3" fontId="19" fillId="0" borderId="1" xfId="0" applyNumberFormat="1" applyFont="1" applyFill="1" applyBorder="1" applyAlignment="1">
      <alignment horizontal="center" vertical="center" wrapText="1"/>
    </xf>
    <xf numFmtId="3" fontId="19" fillId="0" borderId="2" xfId="0" applyNumberFormat="1" applyFont="1" applyFill="1" applyBorder="1" applyAlignment="1">
      <alignment horizontal="center" vertical="center" wrapText="1"/>
    </xf>
    <xf numFmtId="3" fontId="26" fillId="0" borderId="3" xfId="0" applyNumberFormat="1" applyFont="1" applyFill="1" applyBorder="1" applyAlignment="1">
      <alignment horizontal="center" vertical="center" wrapText="1"/>
    </xf>
    <xf numFmtId="3" fontId="8" fillId="0" borderId="3" xfId="0" applyNumberFormat="1" applyFont="1" applyFill="1" applyBorder="1" applyAlignment="1">
      <alignment horizontal="center" vertical="center" wrapText="1"/>
    </xf>
    <xf numFmtId="3" fontId="27" fillId="0" borderId="0" xfId="0" applyNumberFormat="1" applyFont="1" applyFill="1" applyAlignment="1">
      <alignment vertical="center"/>
    </xf>
    <xf numFmtId="3" fontId="1" fillId="0" borderId="0" xfId="0" applyNumberFormat="1" applyFont="1" applyFill="1" applyAlignment="1">
      <alignment vertical="center"/>
    </xf>
    <xf numFmtId="3" fontId="19" fillId="0" borderId="0" xfId="0" applyNumberFormat="1" applyFont="1" applyFill="1" applyBorder="1" applyAlignment="1">
      <alignment horizontal="center" vertical="center" wrapText="1"/>
    </xf>
    <xf numFmtId="3" fontId="14" fillId="0" borderId="0" xfId="0" applyNumberFormat="1" applyFont="1" applyFill="1" applyBorder="1" applyAlignment="1">
      <alignment horizontal="left" vertical="center" wrapText="1" indent="1"/>
    </xf>
    <xf numFmtId="3" fontId="4" fillId="0" borderId="0" xfId="0" applyNumberFormat="1" applyFont="1" applyFill="1" applyBorder="1" applyAlignment="1">
      <alignment horizontal="right" vertical="center" wrapText="1"/>
    </xf>
    <xf numFmtId="3" fontId="5" fillId="0" borderId="0" xfId="0" applyNumberFormat="1" applyFont="1" applyFill="1" applyAlignment="1">
      <alignment vertical="center"/>
    </xf>
    <xf numFmtId="0" fontId="0" fillId="0" borderId="0" xfId="0" applyFill="1" applyAlignment="1">
      <alignment horizontal="left" vertical="center"/>
    </xf>
    <xf numFmtId="0" fontId="4" fillId="0" borderId="0" xfId="0" applyNumberFormat="1" applyFont="1" applyFill="1" applyAlignment="1">
      <alignment horizontal="right" vertical="center"/>
    </xf>
    <xf numFmtId="0" fontId="0" fillId="0" borderId="0" xfId="0" applyFill="1" applyAlignment="1">
      <alignment vertical="center"/>
    </xf>
    <xf numFmtId="0" fontId="12" fillId="0" borderId="0" xfId="0" applyFont="1" applyFill="1" applyAlignment="1">
      <alignment horizontal="center" vertical="center"/>
    </xf>
    <xf numFmtId="3" fontId="1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3" fontId="4" fillId="0" borderId="0" xfId="0" applyNumberFormat="1" applyFont="1" applyFill="1" applyAlignment="1">
      <alignment horizontal="right"/>
    </xf>
    <xf numFmtId="3" fontId="27" fillId="0" borderId="0" xfId="0" applyNumberFormat="1" applyFont="1" applyFill="1"/>
    <xf numFmtId="3" fontId="12" fillId="0" borderId="0" xfId="0" applyNumberFormat="1" applyFont="1" applyFill="1" applyAlignment="1">
      <alignment horizontal="center"/>
    </xf>
    <xf numFmtId="3" fontId="27" fillId="0" borderId="0" xfId="0" applyNumberFormat="1" applyFont="1" applyFill="1" applyAlignment="1">
      <alignment horizontal="center"/>
    </xf>
    <xf numFmtId="0" fontId="4" fillId="0" borderId="0" xfId="0" applyNumberFormat="1" applyFont="1" applyFill="1" applyAlignment="1">
      <alignment horizontal="left" vertical="center"/>
    </xf>
    <xf numFmtId="0" fontId="0" fillId="0" borderId="0" xfId="0" applyFill="1" applyAlignment="1">
      <alignment horizontal="left" vertical="center" indent="1"/>
    </xf>
    <xf numFmtId="3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 indent="1"/>
    </xf>
    <xf numFmtId="0" fontId="25" fillId="0" borderId="0" xfId="0" applyFont="1" applyFill="1" applyAlignment="1">
      <alignment horizontal="left" vertical="center" indent="1"/>
    </xf>
    <xf numFmtId="0" fontId="24" fillId="0" borderId="0" xfId="0" applyFont="1" applyFill="1" applyAlignment="1">
      <alignment vertical="center"/>
    </xf>
    <xf numFmtId="0" fontId="6" fillId="0" borderId="0" xfId="0" applyNumberFormat="1" applyFont="1" applyFill="1" applyAlignment="1">
      <alignment horizontal="center" vertical="center"/>
    </xf>
    <xf numFmtId="0" fontId="23" fillId="0" borderId="0" xfId="0" applyFont="1" applyFill="1" applyAlignment="1">
      <alignment horizontal="left" vertical="center" inden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 indent="1"/>
    </xf>
    <xf numFmtId="0" fontId="20" fillId="0" borderId="0" xfId="0" applyFont="1" applyFill="1" applyAlignment="1">
      <alignment vertical="center" wrapText="1"/>
    </xf>
    <xf numFmtId="0" fontId="16" fillId="0" borderId="0" xfId="0" applyFont="1" applyFill="1" applyAlignment="1">
      <alignment horizontal="left" vertical="center" indent="1"/>
    </xf>
    <xf numFmtId="0" fontId="25" fillId="0" borderId="0" xfId="0" applyFont="1" applyFill="1" applyAlignment="1">
      <alignment vertical="center"/>
    </xf>
    <xf numFmtId="0" fontId="29" fillId="0" borderId="0" xfId="0" applyFont="1" applyFill="1" applyAlignment="1">
      <alignment horizontal="left" vertical="center"/>
    </xf>
    <xf numFmtId="0" fontId="25" fillId="0" borderId="0" xfId="0" applyFont="1" applyFill="1" applyAlignment="1">
      <alignment horizontal="left" vertical="center"/>
    </xf>
    <xf numFmtId="0" fontId="20" fillId="0" borderId="0" xfId="0" applyNumberFormat="1" applyFont="1" applyFill="1" applyAlignment="1">
      <alignment horizontal="right" vertical="center"/>
    </xf>
    <xf numFmtId="3" fontId="19" fillId="0" borderId="4" xfId="0" applyNumberFormat="1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left" vertical="center" wrapText="1" inden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5" xfId="0" applyNumberFormat="1" applyFont="1" applyFill="1" applyBorder="1" applyAlignment="1">
      <alignment horizontal="left" vertical="center" wrapText="1" indent="1"/>
    </xf>
    <xf numFmtId="0" fontId="41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7" fillId="0" borderId="6" xfId="0" applyNumberFormat="1" applyFont="1" applyFill="1" applyBorder="1" applyAlignment="1">
      <alignment horizontal="left" vertical="center" wrapText="1" indent="1"/>
    </xf>
    <xf numFmtId="0" fontId="27" fillId="0" borderId="0" xfId="0" applyFont="1" applyFill="1" applyAlignment="1">
      <alignment vertical="center"/>
    </xf>
    <xf numFmtId="179" fontId="0" fillId="0" borderId="0" xfId="1" applyNumberFormat="1" applyFont="1" applyFill="1" applyAlignment="1">
      <alignment vertical="center"/>
    </xf>
    <xf numFmtId="0" fontId="36" fillId="0" borderId="5" xfId="0" applyNumberFormat="1" applyFont="1" applyFill="1" applyBorder="1" applyAlignment="1">
      <alignment horizontal="left" vertical="center" wrapText="1" indent="1"/>
    </xf>
    <xf numFmtId="0" fontId="41" fillId="0" borderId="7" xfId="0" applyFont="1" applyFill="1" applyBorder="1" applyAlignment="1">
      <alignment horizontal="center" vertical="center" wrapText="1"/>
    </xf>
    <xf numFmtId="0" fontId="41" fillId="0" borderId="5" xfId="0" applyNumberFormat="1" applyFont="1" applyFill="1" applyBorder="1" applyAlignment="1">
      <alignment horizontal="left" vertical="center" wrapText="1" indent="1"/>
    </xf>
    <xf numFmtId="0" fontId="41" fillId="0" borderId="0" xfId="0" applyFont="1" applyFill="1" applyAlignment="1">
      <alignment horizontal="center" vertical="center"/>
    </xf>
    <xf numFmtId="0" fontId="39" fillId="0" borderId="0" xfId="0" applyFont="1" applyFill="1" applyAlignment="1">
      <alignment horizontal="left" vertical="center" indent="1"/>
    </xf>
    <xf numFmtId="0" fontId="39" fillId="0" borderId="0" xfId="0" applyFont="1" applyFill="1" applyAlignment="1">
      <alignment horizontal="center" vertical="center"/>
    </xf>
    <xf numFmtId="0" fontId="36" fillId="0" borderId="7" xfId="0" applyNumberFormat="1" applyFont="1" applyFill="1" applyBorder="1" applyAlignment="1">
      <alignment horizontal="left" vertical="center" wrapText="1" indent="1"/>
    </xf>
    <xf numFmtId="0" fontId="39" fillId="0" borderId="7" xfId="0" applyNumberFormat="1" applyFont="1" applyFill="1" applyBorder="1" applyAlignment="1">
      <alignment horizontal="left" vertical="center" wrapText="1" indent="1"/>
    </xf>
    <xf numFmtId="0" fontId="39" fillId="0" borderId="7" xfId="0" applyFont="1" applyFill="1" applyBorder="1" applyAlignment="1">
      <alignment horizontal="center" vertical="center" wrapText="1"/>
    </xf>
    <xf numFmtId="0" fontId="39" fillId="0" borderId="5" xfId="0" applyFont="1" applyFill="1" applyBorder="1" applyAlignment="1">
      <alignment horizontal="center" vertical="center" wrapText="1"/>
    </xf>
    <xf numFmtId="0" fontId="39" fillId="0" borderId="5" xfId="0" applyNumberFormat="1" applyFont="1" applyFill="1" applyBorder="1" applyAlignment="1">
      <alignment horizontal="left" vertical="center" wrapText="1" indent="1"/>
    </xf>
    <xf numFmtId="0" fontId="19" fillId="0" borderId="8" xfId="0" applyFont="1" applyFill="1" applyBorder="1" applyAlignment="1">
      <alignment horizontal="center" vertical="center"/>
    </xf>
    <xf numFmtId="0" fontId="19" fillId="0" borderId="8" xfId="0" applyNumberFormat="1" applyFont="1" applyFill="1" applyBorder="1" applyAlignment="1">
      <alignment horizontal="left" vertical="center" indent="1"/>
    </xf>
    <xf numFmtId="3" fontId="19" fillId="0" borderId="8" xfId="0" applyNumberFormat="1" applyFont="1" applyFill="1" applyBorder="1" applyAlignment="1">
      <alignment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5" xfId="0" applyNumberFormat="1" applyFont="1" applyFill="1" applyBorder="1" applyAlignment="1">
      <alignment horizontal="left" vertical="center" indent="1"/>
    </xf>
    <xf numFmtId="3" fontId="20" fillId="0" borderId="5" xfId="0" applyNumberFormat="1" applyFont="1" applyFill="1" applyBorder="1" applyAlignment="1">
      <alignment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9" xfId="0" applyNumberFormat="1" applyFont="1" applyFill="1" applyBorder="1" applyAlignment="1">
      <alignment horizontal="left" vertical="center" indent="1"/>
    </xf>
    <xf numFmtId="3" fontId="20" fillId="0" borderId="9" xfId="0" applyNumberFormat="1" applyFont="1" applyFill="1" applyBorder="1" applyAlignment="1">
      <alignment vertical="center"/>
    </xf>
    <xf numFmtId="0" fontId="51" fillId="0" borderId="0" xfId="0" applyFont="1" applyFill="1" applyBorder="1" applyAlignment="1">
      <alignment horizontal="right"/>
    </xf>
    <xf numFmtId="0" fontId="40" fillId="0" borderId="0" xfId="0" applyNumberFormat="1" applyFont="1" applyFill="1" applyAlignment="1">
      <alignment horizontal="right"/>
    </xf>
    <xf numFmtId="0" fontId="31" fillId="0" borderId="0" xfId="0" applyFont="1" applyFill="1" applyAlignment="1">
      <alignment horizontal="center"/>
    </xf>
    <xf numFmtId="0" fontId="31" fillId="0" borderId="0" xfId="0" applyFont="1" applyFill="1"/>
    <xf numFmtId="177" fontId="52" fillId="0" borderId="0" xfId="0" applyNumberFormat="1" applyFont="1" applyFill="1"/>
    <xf numFmtId="177" fontId="53" fillId="0" borderId="0" xfId="0" applyNumberFormat="1" applyFont="1" applyFill="1" applyProtection="1">
      <protection hidden="1"/>
    </xf>
    <xf numFmtId="0" fontId="32" fillId="0" borderId="0" xfId="0" applyFont="1" applyFill="1"/>
    <xf numFmtId="0" fontId="32" fillId="0" borderId="0" xfId="0" applyNumberFormat="1" applyFont="1" applyFill="1"/>
    <xf numFmtId="0" fontId="28" fillId="0" borderId="0" xfId="0" applyFont="1" applyFill="1"/>
    <xf numFmtId="0" fontId="33" fillId="0" borderId="0" xfId="0" applyFont="1" applyFill="1" applyAlignment="1">
      <alignment horizontal="right"/>
    </xf>
    <xf numFmtId="177" fontId="32" fillId="0" borderId="0" xfId="0" applyNumberFormat="1" applyFont="1" applyFill="1"/>
    <xf numFmtId="0" fontId="42" fillId="0" borderId="3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3" fontId="19" fillId="0" borderId="3" xfId="0" applyNumberFormat="1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3" fontId="22" fillId="0" borderId="3" xfId="0" applyNumberFormat="1" applyFont="1" applyFill="1" applyBorder="1" applyAlignment="1">
      <alignment horizontal="center" vertical="center"/>
    </xf>
    <xf numFmtId="3" fontId="22" fillId="0" borderId="3" xfId="0" applyNumberFormat="1" applyFont="1" applyFill="1" applyBorder="1" applyAlignment="1">
      <alignment horizontal="centerContinuous" vertical="center"/>
    </xf>
    <xf numFmtId="3" fontId="22" fillId="0" borderId="3" xfId="0" quotePrefix="1" applyNumberFormat="1" applyFont="1" applyFill="1" applyBorder="1" applyAlignment="1">
      <alignment horizontal="center" vertical="center"/>
    </xf>
    <xf numFmtId="0" fontId="42" fillId="0" borderId="3" xfId="0" applyNumberFormat="1" applyFont="1" applyFill="1" applyBorder="1" applyAlignment="1">
      <alignment vertical="center"/>
    </xf>
    <xf numFmtId="177" fontId="42" fillId="0" borderId="3" xfId="0" applyNumberFormat="1" applyFont="1" applyFill="1" applyBorder="1" applyAlignment="1">
      <alignment vertical="center"/>
    </xf>
    <xf numFmtId="173" fontId="43" fillId="0" borderId="3" xfId="0" applyNumberFormat="1" applyFont="1" applyFill="1" applyBorder="1" applyAlignment="1">
      <alignment horizontal="center" vertical="center"/>
    </xf>
    <xf numFmtId="173" fontId="43" fillId="0" borderId="3" xfId="0" applyNumberFormat="1" applyFont="1" applyFill="1" applyBorder="1" applyAlignment="1" applyProtection="1">
      <alignment horizontal="left" vertical="center"/>
    </xf>
    <xf numFmtId="177" fontId="42" fillId="0" borderId="3" xfId="0" applyNumberFormat="1" applyFont="1" applyFill="1" applyBorder="1" applyAlignment="1" applyProtection="1">
      <alignment vertical="center"/>
    </xf>
    <xf numFmtId="177" fontId="43" fillId="0" borderId="3" xfId="0" quotePrefix="1" applyNumberFormat="1" applyFont="1" applyFill="1" applyBorder="1" applyAlignment="1" applyProtection="1">
      <alignment vertical="center"/>
    </xf>
    <xf numFmtId="177" fontId="43" fillId="0" borderId="3" xfId="0" applyNumberFormat="1" applyFont="1" applyFill="1" applyBorder="1" applyAlignment="1">
      <alignment vertical="center"/>
    </xf>
    <xf numFmtId="177" fontId="43" fillId="0" borderId="3" xfId="0" applyNumberFormat="1" applyFont="1" applyFill="1" applyBorder="1" applyAlignment="1" applyProtection="1">
      <alignment vertical="center"/>
    </xf>
    <xf numFmtId="173" fontId="43" fillId="0" borderId="3" xfId="0" applyNumberFormat="1" applyFont="1" applyFill="1" applyBorder="1" applyAlignment="1" applyProtection="1">
      <alignment horizontal="left" vertical="center" wrapText="1"/>
    </xf>
    <xf numFmtId="0" fontId="43" fillId="0" borderId="3" xfId="0" applyFont="1" applyFill="1" applyBorder="1" applyAlignment="1">
      <alignment vertical="center"/>
    </xf>
    <xf numFmtId="173" fontId="43" fillId="0" borderId="3" xfId="0" applyNumberFormat="1" applyFont="1" applyFill="1" applyBorder="1" applyAlignment="1" applyProtection="1">
      <alignment horizontal="justify" vertical="center"/>
    </xf>
    <xf numFmtId="173" fontId="43" fillId="0" borderId="2" xfId="0" applyNumberFormat="1" applyFont="1" applyFill="1" applyBorder="1" applyAlignment="1" applyProtection="1">
      <alignment horizontal="left" vertical="center" wrapText="1"/>
    </xf>
    <xf numFmtId="177" fontId="43" fillId="0" borderId="2" xfId="0" quotePrefix="1" applyNumberFormat="1" applyFont="1" applyFill="1" applyBorder="1" applyAlignment="1" applyProtection="1">
      <alignment vertical="center"/>
    </xf>
    <xf numFmtId="177" fontId="43" fillId="0" borderId="2" xfId="0" applyNumberFormat="1" applyFont="1" applyFill="1" applyBorder="1" applyAlignment="1" applyProtection="1">
      <alignment vertical="center"/>
    </xf>
    <xf numFmtId="177" fontId="43" fillId="0" borderId="2" xfId="0" applyNumberFormat="1" applyFont="1" applyFill="1" applyBorder="1" applyAlignment="1">
      <alignment vertical="center"/>
    </xf>
    <xf numFmtId="173" fontId="42" fillId="0" borderId="3" xfId="0" applyNumberFormat="1" applyFont="1" applyFill="1" applyBorder="1" applyAlignment="1">
      <alignment horizontal="center" vertical="center"/>
    </xf>
    <xf numFmtId="173" fontId="42" fillId="0" borderId="3" xfId="0" applyNumberFormat="1" applyFont="1" applyFill="1" applyBorder="1" applyAlignment="1" applyProtection="1">
      <alignment horizontal="justify" vertical="center"/>
    </xf>
    <xf numFmtId="173" fontId="42" fillId="0" borderId="3" xfId="0" applyNumberFormat="1" applyFont="1" applyFill="1" applyBorder="1" applyAlignment="1" applyProtection="1">
      <alignment horizontal="justify" vertical="center" wrapText="1"/>
    </xf>
    <xf numFmtId="0" fontId="42" fillId="2" borderId="0" xfId="2" applyNumberFormat="1" applyFont="1" applyFill="1" applyAlignment="1">
      <alignment horizontal="left" vertical="center"/>
    </xf>
    <xf numFmtId="0" fontId="46" fillId="2" borderId="0" xfId="0" applyFont="1" applyFill="1" applyAlignment="1">
      <alignment vertical="center"/>
    </xf>
    <xf numFmtId="0" fontId="43" fillId="2" borderId="0" xfId="3" applyFont="1" applyFill="1"/>
    <xf numFmtId="0" fontId="39" fillId="2" borderId="0" xfId="3" applyFont="1" applyFill="1"/>
    <xf numFmtId="0" fontId="42" fillId="2" borderId="0" xfId="0" applyNumberFormat="1" applyFont="1" applyFill="1" applyAlignment="1">
      <alignment horizontal="right" vertical="center"/>
    </xf>
    <xf numFmtId="0" fontId="48" fillId="2" borderId="0" xfId="3" applyFont="1" applyFill="1"/>
    <xf numFmtId="0" fontId="43" fillId="2" borderId="0" xfId="3" applyNumberFormat="1" applyFont="1" applyFill="1" applyAlignment="1">
      <alignment horizontal="centerContinuous"/>
    </xf>
    <xf numFmtId="0" fontId="36" fillId="2" borderId="0" xfId="3" applyFont="1" applyFill="1"/>
    <xf numFmtId="175" fontId="36" fillId="2" borderId="0" xfId="3" applyNumberFormat="1" applyFont="1" applyFill="1"/>
    <xf numFmtId="0" fontId="36" fillId="2" borderId="0" xfId="3" applyFont="1" applyFill="1" applyAlignment="1">
      <alignment horizontal="right"/>
    </xf>
    <xf numFmtId="0" fontId="35" fillId="2" borderId="1" xfId="3" applyFont="1" applyFill="1" applyBorder="1"/>
    <xf numFmtId="0" fontId="49" fillId="2" borderId="1" xfId="3" applyFont="1" applyFill="1" applyBorder="1" applyAlignment="1">
      <alignment horizontal="center"/>
    </xf>
    <xf numFmtId="0" fontId="35" fillId="2" borderId="1" xfId="3" applyFont="1" applyFill="1" applyBorder="1" applyAlignment="1">
      <alignment horizontal="center"/>
    </xf>
    <xf numFmtId="184" fontId="35" fillId="2" borderId="1" xfId="3" applyNumberFormat="1" applyFont="1" applyFill="1" applyBorder="1" applyAlignment="1">
      <alignment horizontal="center"/>
    </xf>
    <xf numFmtId="0" fontId="35" fillId="2" borderId="0" xfId="3" applyFont="1" applyFill="1"/>
    <xf numFmtId="184" fontId="35" fillId="2" borderId="10" xfId="3" applyNumberFormat="1" applyFont="1" applyFill="1" applyBorder="1" applyAlignment="1">
      <alignment horizontal="center"/>
    </xf>
    <xf numFmtId="0" fontId="35" fillId="2" borderId="10" xfId="3" applyFont="1" applyFill="1" applyBorder="1" applyAlignment="1">
      <alignment horizontal="center"/>
    </xf>
    <xf numFmtId="3" fontId="35" fillId="2" borderId="10" xfId="3" applyNumberFormat="1" applyFont="1" applyFill="1" applyBorder="1" applyAlignment="1">
      <alignment horizontal="center"/>
    </xf>
    <xf numFmtId="0" fontId="35" fillId="2" borderId="10" xfId="3" applyNumberFormat="1" applyFont="1" applyFill="1" applyBorder="1" applyAlignment="1">
      <alignment horizontal="center"/>
    </xf>
    <xf numFmtId="0" fontId="35" fillId="2" borderId="10" xfId="3" applyFont="1" applyFill="1" applyBorder="1"/>
    <xf numFmtId="0" fontId="35" fillId="2" borderId="10" xfId="3" quotePrefix="1" applyFont="1" applyFill="1" applyBorder="1" applyAlignment="1">
      <alignment horizontal="center" vertical="center"/>
    </xf>
    <xf numFmtId="0" fontId="34" fillId="2" borderId="10" xfId="3" applyFont="1" applyFill="1" applyBorder="1" applyAlignment="1">
      <alignment horizontal="center" wrapText="1"/>
    </xf>
    <xf numFmtId="0" fontId="34" fillId="2" borderId="3" xfId="3" applyFont="1" applyFill="1" applyBorder="1" applyAlignment="1">
      <alignment horizontal="center"/>
    </xf>
    <xf numFmtId="0" fontId="34" fillId="2" borderId="3" xfId="3" applyNumberFormat="1" applyFont="1" applyFill="1" applyBorder="1" applyAlignment="1">
      <alignment horizontal="center" vertical="center"/>
    </xf>
    <xf numFmtId="3" fontId="41" fillId="2" borderId="6" xfId="3" applyNumberFormat="1" applyFont="1" applyFill="1" applyBorder="1" applyAlignment="1"/>
    <xf numFmtId="0" fontId="42" fillId="2" borderId="0" xfId="3" applyFont="1" applyFill="1"/>
    <xf numFmtId="176" fontId="44" fillId="2" borderId="5" xfId="5" applyNumberFormat="1" applyFont="1" applyFill="1" applyBorder="1"/>
    <xf numFmtId="175" fontId="39" fillId="2" borderId="5" xfId="3" applyNumberFormat="1" applyFont="1" applyFill="1" applyBorder="1"/>
    <xf numFmtId="176" fontId="44" fillId="2" borderId="9" xfId="5" applyNumberFormat="1" applyFont="1" applyFill="1" applyBorder="1"/>
    <xf numFmtId="175" fontId="39" fillId="2" borderId="9" xfId="3" applyNumberFormat="1" applyFont="1" applyFill="1" applyBorder="1"/>
    <xf numFmtId="0" fontId="43" fillId="2" borderId="11" xfId="3" applyFont="1" applyFill="1" applyBorder="1"/>
    <xf numFmtId="0" fontId="39" fillId="2" borderId="11" xfId="3" applyFont="1" applyFill="1" applyBorder="1"/>
    <xf numFmtId="0" fontId="40" fillId="2" borderId="0" xfId="3" applyNumberFormat="1" applyFont="1" applyFill="1" applyAlignment="1">
      <alignment horizontal="right"/>
    </xf>
    <xf numFmtId="0" fontId="8" fillId="0" borderId="3" xfId="0" applyNumberFormat="1" applyFont="1" applyFill="1" applyBorder="1" applyAlignment="1">
      <alignment horizontal="centerContinuous" vertical="center" wrapText="1"/>
    </xf>
    <xf numFmtId="0" fontId="8" fillId="0" borderId="3" xfId="0" applyFont="1" applyFill="1" applyBorder="1" applyAlignment="1">
      <alignment horizontal="centerContinuous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3" fontId="27" fillId="0" borderId="0" xfId="0" applyNumberFormat="1" applyFont="1"/>
    <xf numFmtId="0" fontId="41" fillId="0" borderId="9" xfId="0" applyFont="1" applyFill="1" applyBorder="1" applyAlignment="1">
      <alignment horizontal="center" vertical="center"/>
    </xf>
    <xf numFmtId="0" fontId="36" fillId="0" borderId="9" xfId="0" applyFont="1" applyFill="1" applyBorder="1" applyAlignment="1">
      <alignment horizontal="left" vertical="center" indent="1"/>
    </xf>
    <xf numFmtId="0" fontId="7" fillId="0" borderId="12" xfId="0" applyNumberFormat="1" applyFont="1" applyFill="1" applyBorder="1" applyAlignment="1">
      <alignment horizontal="left" vertical="center" wrapText="1" indent="1"/>
    </xf>
    <xf numFmtId="179" fontId="19" fillId="0" borderId="13" xfId="0" applyNumberFormat="1" applyFont="1" applyFill="1" applyBorder="1" applyAlignment="1">
      <alignment vertical="center" wrapText="1"/>
    </xf>
    <xf numFmtId="0" fontId="20" fillId="0" borderId="14" xfId="0" applyNumberFormat="1" applyFont="1" applyFill="1" applyBorder="1" applyAlignment="1">
      <alignment horizontal="left" vertical="center" wrapText="1" indent="1"/>
    </xf>
    <xf numFmtId="179" fontId="20" fillId="0" borderId="15" xfId="0" applyNumberFormat="1" applyFont="1" applyFill="1" applyBorder="1" applyAlignment="1">
      <alignment vertical="center"/>
    </xf>
    <xf numFmtId="0" fontId="7" fillId="0" borderId="14" xfId="0" applyNumberFormat="1" applyFont="1" applyFill="1" applyBorder="1" applyAlignment="1">
      <alignment horizontal="left" vertical="center" wrapText="1" indent="1"/>
    </xf>
    <xf numFmtId="179" fontId="19" fillId="0" borderId="15" xfId="0" applyNumberFormat="1" applyFont="1" applyFill="1" applyBorder="1" applyAlignment="1">
      <alignment vertical="center" wrapText="1"/>
    </xf>
    <xf numFmtId="0" fontId="36" fillId="0" borderId="14" xfId="0" applyNumberFormat="1" applyFont="1" applyFill="1" applyBorder="1" applyAlignment="1">
      <alignment horizontal="left" vertical="center" wrapText="1" indent="1"/>
    </xf>
    <xf numFmtId="0" fontId="41" fillId="0" borderId="14" xfId="0" applyNumberFormat="1" applyFont="1" applyFill="1" applyBorder="1" applyAlignment="1">
      <alignment horizontal="left" vertical="center" wrapText="1" indent="1"/>
    </xf>
    <xf numFmtId="3" fontId="41" fillId="0" borderId="15" xfId="1" applyNumberFormat="1" applyFont="1" applyFill="1" applyBorder="1" applyAlignment="1">
      <alignment vertical="center" wrapText="1"/>
    </xf>
    <xf numFmtId="0" fontId="36" fillId="0" borderId="16" xfId="0" applyNumberFormat="1" applyFont="1" applyFill="1" applyBorder="1" applyAlignment="1">
      <alignment horizontal="left" vertical="center" wrapText="1" indent="1"/>
    </xf>
    <xf numFmtId="180" fontId="36" fillId="0" borderId="17" xfId="6" applyNumberFormat="1" applyFont="1" applyFill="1" applyBorder="1" applyAlignment="1">
      <alignment vertical="center" wrapText="1"/>
    </xf>
    <xf numFmtId="0" fontId="39" fillId="0" borderId="16" xfId="0" applyNumberFormat="1" applyFont="1" applyFill="1" applyBorder="1" applyAlignment="1">
      <alignment horizontal="left" vertical="center" wrapText="1" indent="1"/>
    </xf>
    <xf numFmtId="3" fontId="39" fillId="0" borderId="17" xfId="1" applyNumberFormat="1" applyFont="1" applyFill="1" applyBorder="1" applyAlignment="1">
      <alignment vertical="center" wrapText="1"/>
    </xf>
    <xf numFmtId="10" fontId="39" fillId="0" borderId="17" xfId="6" applyNumberFormat="1" applyFont="1" applyFill="1" applyBorder="1" applyAlignment="1">
      <alignment vertical="center" wrapText="1"/>
    </xf>
    <xf numFmtId="3" fontId="39" fillId="0" borderId="15" xfId="6" applyNumberFormat="1" applyFont="1" applyFill="1" applyBorder="1" applyAlignment="1">
      <alignment vertical="center" wrapText="1"/>
    </xf>
    <xf numFmtId="0" fontId="36" fillId="0" borderId="18" xfId="0" applyFont="1" applyFill="1" applyBorder="1" applyAlignment="1">
      <alignment horizontal="left" vertical="center" indent="1"/>
    </xf>
    <xf numFmtId="10" fontId="36" fillId="0" borderId="19" xfId="6" applyNumberFormat="1" applyFont="1" applyFill="1" applyBorder="1" applyAlignment="1">
      <alignment vertical="center" wrapText="1"/>
    </xf>
    <xf numFmtId="0" fontId="34" fillId="0" borderId="14" xfId="0" quotePrefix="1" applyNumberFormat="1" applyFont="1" applyFill="1" applyBorder="1" applyAlignment="1">
      <alignment horizontal="left" vertical="center" wrapText="1" indent="1"/>
    </xf>
    <xf numFmtId="0" fontId="40" fillId="0" borderId="3" xfId="0" applyNumberFormat="1" applyFont="1" applyFill="1" applyBorder="1" applyAlignment="1">
      <alignment vertical="center"/>
    </xf>
    <xf numFmtId="0" fontId="34" fillId="2" borderId="0" xfId="3" applyFont="1" applyFill="1" applyAlignment="1">
      <alignment horizontal="left"/>
    </xf>
    <xf numFmtId="184" fontId="35" fillId="2" borderId="20" xfId="3" applyNumberFormat="1" applyFont="1" applyFill="1" applyBorder="1" applyAlignment="1">
      <alignment vertical="center"/>
    </xf>
    <xf numFmtId="184" fontId="35" fillId="2" borderId="4" xfId="3" applyNumberFormat="1" applyFont="1" applyFill="1" applyBorder="1" applyAlignment="1">
      <alignment vertical="center"/>
    </xf>
    <xf numFmtId="0" fontId="4" fillId="0" borderId="8" xfId="0" applyFont="1" applyFill="1" applyBorder="1" applyAlignment="1">
      <alignment horizontal="center" vertical="center" wrapText="1"/>
    </xf>
    <xf numFmtId="0" fontId="19" fillId="0" borderId="8" xfId="0" applyNumberFormat="1" applyFont="1" applyFill="1" applyBorder="1" applyAlignment="1">
      <alignment horizontal="center" vertical="center" wrapText="1"/>
    </xf>
    <xf numFmtId="3" fontId="4" fillId="0" borderId="13" xfId="0" applyNumberFormat="1" applyFont="1" applyFill="1" applyBorder="1" applyAlignment="1">
      <alignment horizontal="righ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9" fillId="0" borderId="5" xfId="0" applyNumberFormat="1" applyFont="1" applyFill="1" applyBorder="1" applyAlignment="1">
      <alignment horizontal="left" vertical="center" wrapText="1" indent="1"/>
    </xf>
    <xf numFmtId="3" fontId="4" fillId="0" borderId="15" xfId="0" applyNumberFormat="1" applyFont="1" applyFill="1" applyBorder="1" applyAlignment="1">
      <alignment horizontal="right" vertical="center" wrapText="1"/>
    </xf>
    <xf numFmtId="0" fontId="9" fillId="0" borderId="5" xfId="0" applyFont="1" applyFill="1" applyBorder="1" applyAlignment="1">
      <alignment horizontal="center" vertical="center" wrapText="1"/>
    </xf>
    <xf numFmtId="3" fontId="9" fillId="0" borderId="15" xfId="0" applyNumberFormat="1" applyFont="1" applyFill="1" applyBorder="1" applyAlignment="1">
      <alignment horizontal="right" vertical="center" wrapText="1"/>
    </xf>
    <xf numFmtId="3" fontId="43" fillId="0" borderId="15" xfId="0" applyNumberFormat="1" applyFont="1" applyFill="1" applyBorder="1" applyAlignment="1">
      <alignment horizontal="right" vertical="center" wrapText="1"/>
    </xf>
    <xf numFmtId="0" fontId="9" fillId="0" borderId="5" xfId="0" applyFont="1" applyFill="1" applyBorder="1" applyAlignment="1">
      <alignment horizontal="center" vertical="center"/>
    </xf>
    <xf numFmtId="3" fontId="9" fillId="0" borderId="15" xfId="0" applyNumberFormat="1" applyFont="1" applyFill="1" applyBorder="1" applyAlignment="1">
      <alignment horizontal="right" vertical="center"/>
    </xf>
    <xf numFmtId="0" fontId="16" fillId="0" borderId="5" xfId="0" applyNumberFormat="1" applyFont="1" applyFill="1" applyBorder="1" applyAlignment="1">
      <alignment horizontal="left" vertical="center" wrapText="1" indent="1"/>
    </xf>
    <xf numFmtId="3" fontId="13" fillId="0" borderId="15" xfId="0" applyNumberFormat="1" applyFont="1" applyFill="1" applyBorder="1" applyAlignment="1">
      <alignment horizontal="right" vertical="center" wrapText="1"/>
    </xf>
    <xf numFmtId="0" fontId="19" fillId="0" borderId="5" xfId="0" applyNumberFormat="1" applyFont="1" applyFill="1" applyBorder="1" applyAlignment="1">
      <alignment horizontal="center" vertical="center" wrapText="1"/>
    </xf>
    <xf numFmtId="0" fontId="42" fillId="0" borderId="9" xfId="0" applyFont="1" applyFill="1" applyBorder="1" applyAlignment="1">
      <alignment horizontal="center" vertical="center" wrapText="1"/>
    </xf>
    <xf numFmtId="0" fontId="19" fillId="0" borderId="9" xfId="0" applyNumberFormat="1" applyFont="1" applyFill="1" applyBorder="1" applyAlignment="1">
      <alignment horizontal="left" vertical="center" wrapText="1" indent="1"/>
    </xf>
    <xf numFmtId="0" fontId="7" fillId="0" borderId="8" xfId="0" applyFont="1" applyBorder="1" applyAlignment="1">
      <alignment horizontal="center" vertical="center" wrapText="1"/>
    </xf>
    <xf numFmtId="0" fontId="19" fillId="0" borderId="8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9" fillId="0" borderId="5" xfId="0" quotePrefix="1" applyNumberFormat="1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center" vertical="center" wrapText="1"/>
    </xf>
    <xf numFmtId="0" fontId="20" fillId="0" borderId="5" xfId="0" applyNumberFormat="1" applyFont="1" applyBorder="1" applyAlignment="1">
      <alignment horizontal="left" vertical="center" wrapText="1" indent="1"/>
    </xf>
    <xf numFmtId="0" fontId="9" fillId="0" borderId="5" xfId="0" applyFont="1" applyBorder="1" applyAlignment="1">
      <alignment horizontal="center" vertical="center"/>
    </xf>
    <xf numFmtId="0" fontId="20" fillId="0" borderId="5" xfId="0" quotePrefix="1" applyNumberFormat="1" applyFont="1" applyBorder="1" applyAlignment="1">
      <alignment horizontal="left" vertical="center" indent="1"/>
    </xf>
    <xf numFmtId="0" fontId="20" fillId="0" borderId="5" xfId="0" quotePrefix="1" applyNumberFormat="1" applyFont="1" applyBorder="1" applyAlignment="1">
      <alignment horizontal="left" vertical="center" wrapText="1" indent="1"/>
    </xf>
    <xf numFmtId="0" fontId="36" fillId="0" borderId="5" xfId="0" applyNumberFormat="1" applyFont="1" applyBorder="1" applyAlignment="1">
      <alignment horizontal="left" vertical="center" wrapText="1" indent="1"/>
    </xf>
    <xf numFmtId="3" fontId="40" fillId="0" borderId="15" xfId="0" applyNumberFormat="1" applyFont="1" applyFill="1" applyBorder="1" applyAlignment="1">
      <alignment horizontal="right" vertical="center" wrapText="1"/>
    </xf>
    <xf numFmtId="0" fontId="40" fillId="0" borderId="5" xfId="0" applyFont="1" applyBorder="1" applyAlignment="1">
      <alignment horizontal="center" vertical="center" wrapText="1"/>
    </xf>
    <xf numFmtId="0" fontId="16" fillId="0" borderId="5" xfId="0" applyNumberFormat="1" applyFont="1" applyBorder="1" applyAlignment="1">
      <alignment horizontal="left" vertical="center" wrapText="1" indent="1"/>
    </xf>
    <xf numFmtId="179" fontId="13" fillId="0" borderId="15" xfId="1" applyNumberFormat="1" applyFont="1" applyFill="1" applyBorder="1" applyAlignment="1">
      <alignment horizontal="right" vertical="center" wrapText="1"/>
    </xf>
    <xf numFmtId="0" fontId="43" fillId="0" borderId="5" xfId="0" applyFont="1" applyBorder="1" applyAlignment="1">
      <alignment horizontal="center" vertical="center" wrapText="1"/>
    </xf>
    <xf numFmtId="0" fontId="39" fillId="0" borderId="5" xfId="0" applyNumberFormat="1" applyFont="1" applyBorder="1" applyAlignment="1">
      <alignment horizontal="left" vertical="center" wrapText="1" indent="1"/>
    </xf>
    <xf numFmtId="0" fontId="19" fillId="0" borderId="5" xfId="0" applyNumberFormat="1" applyFont="1" applyBorder="1" applyAlignment="1">
      <alignment horizontal="left" vertical="center" wrapText="1" indent="1"/>
    </xf>
    <xf numFmtId="0" fontId="4" fillId="0" borderId="9" xfId="0" applyFont="1" applyBorder="1" applyAlignment="1">
      <alignment horizontal="center" vertical="center" wrapText="1"/>
    </xf>
    <xf numFmtId="0" fontId="19" fillId="0" borderId="9" xfId="0" applyNumberFormat="1" applyFont="1" applyBorder="1" applyAlignment="1">
      <alignment horizontal="left" vertical="center" wrapText="1" indent="1"/>
    </xf>
    <xf numFmtId="3" fontId="4" fillId="0" borderId="9" xfId="0" applyNumberFormat="1" applyFont="1" applyFill="1" applyBorder="1" applyAlignment="1">
      <alignment horizontal="right" vertical="center" wrapText="1"/>
    </xf>
    <xf numFmtId="3" fontId="19" fillId="0" borderId="8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left" vertical="center" wrapText="1" indent="1"/>
    </xf>
    <xf numFmtId="3" fontId="4" fillId="0" borderId="13" xfId="0" quotePrefix="1" applyNumberFormat="1" applyFont="1" applyFill="1" applyBorder="1" applyAlignment="1">
      <alignment horizontal="right" vertical="center" wrapText="1"/>
    </xf>
    <xf numFmtId="3" fontId="39" fillId="0" borderId="12" xfId="0" quotePrefix="1" applyNumberFormat="1" applyFont="1" applyFill="1" applyBorder="1" applyAlignment="1">
      <alignment horizontal="right" vertical="center" wrapText="1"/>
    </xf>
    <xf numFmtId="3" fontId="19" fillId="0" borderId="5" xfId="0" applyNumberFormat="1" applyFont="1" applyFill="1" applyBorder="1" applyAlignment="1">
      <alignment horizontal="center" vertical="center" wrapText="1"/>
    </xf>
    <xf numFmtId="0" fontId="50" fillId="0" borderId="5" xfId="0" applyNumberFormat="1" applyFont="1" applyFill="1" applyBorder="1" applyAlignment="1">
      <alignment horizontal="left" vertical="center" wrapText="1" indent="1"/>
    </xf>
    <xf numFmtId="3" fontId="4" fillId="0" borderId="5" xfId="0" applyNumberFormat="1" applyFont="1" applyFill="1" applyBorder="1" applyAlignment="1">
      <alignment horizontal="right" vertical="center" wrapText="1"/>
    </xf>
    <xf numFmtId="3" fontId="43" fillId="0" borderId="14" xfId="0" quotePrefix="1" applyNumberFormat="1" applyFont="1" applyFill="1" applyBorder="1" applyAlignment="1">
      <alignment horizontal="right" vertical="center" wrapText="1"/>
    </xf>
    <xf numFmtId="3" fontId="4" fillId="0" borderId="15" xfId="0" quotePrefix="1" applyNumberFormat="1" applyFont="1" applyFill="1" applyBorder="1" applyAlignment="1">
      <alignment horizontal="right" vertical="center" wrapText="1"/>
    </xf>
    <xf numFmtId="3" fontId="19" fillId="0" borderId="5" xfId="0" applyNumberFormat="1" applyFont="1" applyFill="1" applyBorder="1" applyAlignment="1">
      <alignment horizontal="left" vertical="center" wrapText="1" indent="1"/>
    </xf>
    <xf numFmtId="3" fontId="42" fillId="0" borderId="5" xfId="0" applyNumberFormat="1" applyFont="1" applyFill="1" applyBorder="1" applyAlignment="1">
      <alignment horizontal="right" vertical="center" wrapText="1"/>
    </xf>
    <xf numFmtId="3" fontId="43" fillId="0" borderId="14" xfId="0" applyNumberFormat="1" applyFont="1" applyFill="1" applyBorder="1" applyAlignment="1">
      <alignment horizontal="right" vertical="center" wrapText="1"/>
    </xf>
    <xf numFmtId="3" fontId="20" fillId="0" borderId="5" xfId="0" applyNumberFormat="1" applyFont="1" applyFill="1" applyBorder="1" applyAlignment="1">
      <alignment horizontal="center" vertical="center" wrapText="1"/>
    </xf>
    <xf numFmtId="3" fontId="16" fillId="0" borderId="5" xfId="0" applyNumberFormat="1" applyFont="1" applyFill="1" applyBorder="1" applyAlignment="1">
      <alignment horizontal="left" vertical="center" wrapText="1" indent="1"/>
    </xf>
    <xf numFmtId="3" fontId="9" fillId="0" borderId="5" xfId="0" applyNumberFormat="1" applyFont="1" applyFill="1" applyBorder="1" applyAlignment="1">
      <alignment horizontal="right" vertical="center" wrapText="1"/>
    </xf>
    <xf numFmtId="3" fontId="20" fillId="0" borderId="5" xfId="0" applyNumberFormat="1" applyFont="1" applyFill="1" applyBorder="1" applyAlignment="1">
      <alignment horizontal="left" vertical="center" wrapText="1" indent="1"/>
    </xf>
    <xf numFmtId="3" fontId="41" fillId="0" borderId="5" xfId="0" applyNumberFormat="1" applyFont="1" applyFill="1" applyBorder="1" applyAlignment="1">
      <alignment horizontal="center" vertical="center" wrapText="1"/>
    </xf>
    <xf numFmtId="3" fontId="41" fillId="0" borderId="5" xfId="0" applyNumberFormat="1" applyFont="1" applyFill="1" applyBorder="1" applyAlignment="1">
      <alignment horizontal="left" vertical="center" wrapText="1" indent="1"/>
    </xf>
    <xf numFmtId="3" fontId="42" fillId="0" borderId="15" xfId="0" applyNumberFormat="1" applyFont="1" applyFill="1" applyBorder="1" applyAlignment="1">
      <alignment horizontal="right" vertical="center" wrapText="1"/>
    </xf>
    <xf numFmtId="3" fontId="4" fillId="0" borderId="14" xfId="0" applyNumberFormat="1" applyFont="1" applyFill="1" applyBorder="1" applyAlignment="1">
      <alignment horizontal="right" vertical="center" wrapText="1"/>
    </xf>
    <xf numFmtId="3" fontId="19" fillId="0" borderId="9" xfId="0" applyNumberFormat="1" applyFont="1" applyFill="1" applyBorder="1" applyAlignment="1">
      <alignment horizontal="center" vertical="center" wrapText="1"/>
    </xf>
    <xf numFmtId="3" fontId="19" fillId="0" borderId="9" xfId="0" applyNumberFormat="1" applyFont="1" applyFill="1" applyBorder="1" applyAlignment="1">
      <alignment horizontal="left" vertical="center" wrapText="1" indent="1"/>
    </xf>
    <xf numFmtId="3" fontId="4" fillId="0" borderId="18" xfId="0" applyNumberFormat="1" applyFont="1" applyFill="1" applyBorder="1" applyAlignment="1">
      <alignment horizontal="right" vertical="center" wrapText="1"/>
    </xf>
    <xf numFmtId="3" fontId="4" fillId="0" borderId="19" xfId="0" applyNumberFormat="1" applyFont="1" applyFill="1" applyBorder="1" applyAlignment="1">
      <alignment horizontal="right" vertical="center" wrapText="1"/>
    </xf>
    <xf numFmtId="3" fontId="19" fillId="0" borderId="8" xfId="0" applyNumberFormat="1" applyFont="1" applyBorder="1" applyAlignment="1">
      <alignment horizontal="center" vertical="center" wrapText="1"/>
    </xf>
    <xf numFmtId="3" fontId="19" fillId="0" borderId="12" xfId="0" applyNumberFormat="1" applyFont="1" applyFill="1" applyBorder="1" applyAlignment="1">
      <alignment horizontal="center" vertical="center" wrapText="1"/>
    </xf>
    <xf numFmtId="3" fontId="19" fillId="0" borderId="5" xfId="0" applyNumberFormat="1" applyFont="1" applyBorder="1" applyAlignment="1">
      <alignment horizontal="center" vertical="center" wrapText="1"/>
    </xf>
    <xf numFmtId="3" fontId="19" fillId="0" borderId="5" xfId="0" applyNumberFormat="1" applyFont="1" applyBorder="1" applyAlignment="1">
      <alignment vertical="center" wrapText="1"/>
    </xf>
    <xf numFmtId="3" fontId="19" fillId="0" borderId="14" xfId="0" applyNumberFormat="1" applyFont="1" applyFill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center" wrapText="1"/>
    </xf>
    <xf numFmtId="3" fontId="19" fillId="0" borderId="5" xfId="0" applyNumberFormat="1" applyFont="1" applyBorder="1" applyAlignment="1">
      <alignment wrapText="1"/>
    </xf>
    <xf numFmtId="3" fontId="35" fillId="0" borderId="14" xfId="0" quotePrefix="1" applyNumberFormat="1" applyFont="1" applyBorder="1" applyAlignment="1">
      <alignment horizontal="left" wrapText="1" indent="1"/>
    </xf>
    <xf numFmtId="3" fontId="4" fillId="0" borderId="15" xfId="0" applyNumberFormat="1" applyFont="1" applyFill="1" applyBorder="1" applyAlignment="1">
      <alignment horizontal="right" wrapText="1"/>
    </xf>
    <xf numFmtId="3" fontId="4" fillId="0" borderId="5" xfId="0" applyNumberFormat="1" applyFont="1" applyBorder="1" applyAlignment="1">
      <alignment wrapText="1"/>
    </xf>
    <xf numFmtId="3" fontId="19" fillId="0" borderId="14" xfId="0" applyNumberFormat="1" applyFont="1" applyBorder="1" applyAlignment="1">
      <alignment horizontal="left" wrapText="1" indent="1"/>
    </xf>
    <xf numFmtId="3" fontId="9" fillId="0" borderId="5" xfId="0" applyNumberFormat="1" applyFont="1" applyBorder="1" applyAlignment="1">
      <alignment horizontal="center" wrapText="1"/>
    </xf>
    <xf numFmtId="3" fontId="9" fillId="0" borderId="5" xfId="0" applyNumberFormat="1" applyFont="1" applyBorder="1" applyAlignment="1">
      <alignment wrapText="1"/>
    </xf>
    <xf numFmtId="3" fontId="20" fillId="0" borderId="14" xfId="0" applyNumberFormat="1" applyFont="1" applyBorder="1" applyAlignment="1">
      <alignment horizontal="left" wrapText="1" indent="1"/>
    </xf>
    <xf numFmtId="3" fontId="9" fillId="0" borderId="15" xfId="0" applyNumberFormat="1" applyFont="1" applyFill="1" applyBorder="1" applyAlignment="1">
      <alignment horizontal="right" wrapText="1"/>
    </xf>
    <xf numFmtId="3" fontId="4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vertical="center" wrapText="1"/>
    </xf>
    <xf numFmtId="0" fontId="19" fillId="0" borderId="14" xfId="0" quotePrefix="1" applyNumberFormat="1" applyFont="1" applyFill="1" applyBorder="1" applyAlignment="1">
      <alignment horizontal="left" vertical="center" wrapText="1" indent="1"/>
    </xf>
    <xf numFmtId="3" fontId="9" fillId="0" borderId="5" xfId="0" applyNumberFormat="1" applyFont="1" applyFill="1" applyBorder="1" applyAlignment="1">
      <alignment horizontal="center" wrapText="1"/>
    </xf>
    <xf numFmtId="3" fontId="13" fillId="0" borderId="5" xfId="0" applyNumberFormat="1" applyFont="1" applyFill="1" applyBorder="1" applyAlignment="1">
      <alignment wrapText="1"/>
    </xf>
    <xf numFmtId="3" fontId="20" fillId="0" borderId="14" xfId="0" applyNumberFormat="1" applyFont="1" applyFill="1" applyBorder="1" applyAlignment="1">
      <alignment horizontal="left" wrapText="1" indent="1"/>
    </xf>
    <xf numFmtId="3" fontId="41" fillId="0" borderId="14" xfId="0" applyNumberFormat="1" applyFont="1" applyBorder="1" applyAlignment="1">
      <alignment horizontal="left" wrapText="1" indent="1"/>
    </xf>
    <xf numFmtId="3" fontId="4" fillId="0" borderId="9" xfId="0" applyNumberFormat="1" applyFont="1" applyBorder="1" applyAlignment="1">
      <alignment horizontal="center" wrapText="1"/>
    </xf>
    <xf numFmtId="3" fontId="4" fillId="0" borderId="9" xfId="0" applyNumberFormat="1" applyFont="1" applyBorder="1" applyAlignment="1">
      <alignment wrapText="1"/>
    </xf>
    <xf numFmtId="3" fontId="19" fillId="0" borderId="18" xfId="0" applyNumberFormat="1" applyFont="1" applyBorder="1" applyAlignment="1">
      <alignment horizontal="left" wrapText="1" indent="1"/>
    </xf>
    <xf numFmtId="3" fontId="4" fillId="0" borderId="19" xfId="0" applyNumberFormat="1" applyFont="1" applyFill="1" applyBorder="1" applyAlignment="1">
      <alignment horizontal="right" wrapText="1"/>
    </xf>
    <xf numFmtId="0" fontId="41" fillId="2" borderId="6" xfId="3" applyFont="1" applyFill="1" applyBorder="1"/>
    <xf numFmtId="0" fontId="39" fillId="2" borderId="5" xfId="3" applyFont="1" applyFill="1" applyBorder="1" applyAlignment="1">
      <alignment horizontal="center"/>
    </xf>
    <xf numFmtId="0" fontId="39" fillId="2" borderId="9" xfId="3" applyFont="1" applyFill="1" applyBorder="1" applyAlignment="1">
      <alignment horizontal="center"/>
    </xf>
    <xf numFmtId="0" fontId="56" fillId="2" borderId="6" xfId="4" applyNumberFormat="1" applyFont="1" applyFill="1" applyBorder="1" applyAlignment="1">
      <alignment horizontal="center"/>
    </xf>
    <xf numFmtId="175" fontId="41" fillId="2" borderId="6" xfId="3" applyNumberFormat="1" applyFont="1" applyFill="1" applyBorder="1"/>
    <xf numFmtId="0" fontId="41" fillId="2" borderId="5" xfId="3" applyFont="1" applyFill="1" applyBorder="1" applyAlignment="1">
      <alignment horizontal="center"/>
    </xf>
    <xf numFmtId="38" fontId="57" fillId="2" borderId="5" xfId="5" applyNumberFormat="1" applyFont="1" applyFill="1" applyBorder="1" applyAlignment="1">
      <alignment horizontal="left"/>
    </xf>
    <xf numFmtId="3" fontId="41" fillId="2" borderId="5" xfId="3" applyNumberFormat="1" applyFont="1" applyFill="1" applyBorder="1"/>
    <xf numFmtId="176" fontId="57" fillId="2" borderId="5" xfId="5" applyNumberFormat="1" applyFont="1" applyFill="1" applyBorder="1"/>
    <xf numFmtId="3" fontId="58" fillId="0" borderId="5" xfId="0" applyNumberFormat="1" applyFont="1" applyBorder="1" applyAlignment="1">
      <alignment wrapText="1"/>
    </xf>
    <xf numFmtId="0" fontId="35" fillId="2" borderId="10" xfId="3" applyFont="1" applyFill="1" applyBorder="1" applyAlignment="1">
      <alignment horizontal="center" vertical="center"/>
    </xf>
    <xf numFmtId="0" fontId="35" fillId="2" borderId="10" xfId="3" applyNumberFormat="1" applyFont="1" applyFill="1" applyBorder="1" applyAlignment="1">
      <alignment horizontal="center" vertical="center"/>
    </xf>
    <xf numFmtId="3" fontId="42" fillId="0" borderId="19" xfId="0" applyNumberFormat="1" applyFont="1" applyFill="1" applyBorder="1" applyAlignment="1">
      <alignment horizontal="right" vertical="center" wrapText="1"/>
    </xf>
    <xf numFmtId="0" fontId="34" fillId="0" borderId="0" xfId="0" applyNumberFormat="1" applyFont="1" applyFill="1" applyAlignment="1">
      <alignment horizontal="left" vertical="center" wrapText="1" indent="1"/>
    </xf>
    <xf numFmtId="0" fontId="34" fillId="0" borderId="0" xfId="0" quotePrefix="1" applyNumberFormat="1" applyFont="1" applyFill="1" applyAlignment="1">
      <alignment horizontal="left" vertical="center" wrapText="1" indent="1"/>
    </xf>
    <xf numFmtId="0" fontId="19" fillId="0" borderId="1" xfId="0" applyNumberFormat="1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10" fillId="0" borderId="0" xfId="0" quotePrefix="1" applyNumberFormat="1" applyFont="1" applyFill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3" fillId="0" borderId="0" xfId="0" applyNumberFormat="1" applyFont="1" applyFill="1" applyAlignment="1">
      <alignment horizontal="center" vertical="center"/>
    </xf>
    <xf numFmtId="0" fontId="2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3" fontId="19" fillId="0" borderId="21" xfId="0" applyNumberFormat="1" applyFont="1" applyFill="1" applyBorder="1" applyAlignment="1">
      <alignment horizontal="center" vertical="center" wrapText="1"/>
    </xf>
    <xf numFmtId="3" fontId="19" fillId="0" borderId="22" xfId="0" applyNumberFormat="1" applyFont="1" applyFill="1" applyBorder="1" applyAlignment="1">
      <alignment horizontal="center" vertical="center" wrapText="1"/>
    </xf>
    <xf numFmtId="3" fontId="19" fillId="0" borderId="23" xfId="0" applyNumberFormat="1" applyFont="1" applyFill="1" applyBorder="1" applyAlignment="1">
      <alignment horizontal="center" vertical="center" wrapText="1"/>
    </xf>
    <xf numFmtId="3" fontId="19" fillId="0" borderId="24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10" fillId="0" borderId="0" xfId="0" quotePrefix="1" applyNumberFormat="1" applyFont="1" applyFill="1" applyAlignment="1">
      <alignment horizontal="center" vertical="center" wrapText="1"/>
    </xf>
    <xf numFmtId="0" fontId="40" fillId="0" borderId="0" xfId="0" applyNumberFormat="1" applyFont="1" applyFill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9" fillId="0" borderId="1" xfId="0" applyNumberFormat="1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0" fillId="0" borderId="0" xfId="0" quotePrefix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10" fillId="0" borderId="0" xfId="0" applyNumberFormat="1" applyFont="1" applyFill="1" applyAlignment="1">
      <alignment horizontal="center" vertical="center" wrapText="1"/>
    </xf>
    <xf numFmtId="3" fontId="11" fillId="0" borderId="0" xfId="0" applyNumberFormat="1" applyFont="1" applyFill="1" applyAlignment="1">
      <alignment horizontal="center" vertical="center" wrapText="1"/>
    </xf>
    <xf numFmtId="3" fontId="19" fillId="0" borderId="11" xfId="0" applyNumberFormat="1" applyFont="1" applyFill="1" applyBorder="1" applyAlignment="1">
      <alignment horizontal="center" vertical="center" wrapText="1"/>
    </xf>
    <xf numFmtId="3" fontId="19" fillId="0" borderId="3" xfId="0" applyNumberFormat="1" applyFont="1" applyFill="1" applyBorder="1" applyAlignment="1">
      <alignment horizontal="center" vertical="center" wrapText="1"/>
    </xf>
    <xf numFmtId="3" fontId="19" fillId="0" borderId="25" xfId="0" applyNumberFormat="1" applyFont="1" applyFill="1" applyBorder="1" applyAlignment="1">
      <alignment horizontal="center" vertical="center" wrapText="1"/>
    </xf>
    <xf numFmtId="3" fontId="19" fillId="0" borderId="4" xfId="0" applyNumberFormat="1" applyFont="1" applyFill="1" applyBorder="1" applyAlignment="1">
      <alignment horizontal="center" vertical="center" wrapText="1"/>
    </xf>
    <xf numFmtId="3" fontId="8" fillId="0" borderId="25" xfId="0" applyNumberFormat="1" applyFont="1" applyFill="1" applyBorder="1" applyAlignment="1">
      <alignment horizontal="center" vertical="center" wrapText="1"/>
    </xf>
    <xf numFmtId="3" fontId="8" fillId="0" borderId="4" xfId="0" applyNumberFormat="1" applyFont="1" applyFill="1" applyBorder="1" applyAlignment="1">
      <alignment horizontal="center" vertical="center" wrapText="1"/>
    </xf>
    <xf numFmtId="0" fontId="20" fillId="0" borderId="0" xfId="0" quotePrefix="1" applyNumberFormat="1" applyFont="1" applyFill="1" applyAlignment="1">
      <alignment horizontal="justify" vertical="center" wrapText="1"/>
    </xf>
    <xf numFmtId="0" fontId="20" fillId="0" borderId="0" xfId="0" applyFont="1" applyFill="1" applyAlignment="1">
      <alignment horizontal="justify" vertical="center" wrapText="1"/>
    </xf>
    <xf numFmtId="3" fontId="19" fillId="0" borderId="1" xfId="0" applyNumberFormat="1" applyFont="1" applyFill="1" applyBorder="1" applyAlignment="1">
      <alignment horizontal="center" vertical="center" wrapText="1"/>
    </xf>
    <xf numFmtId="3" fontId="25" fillId="0" borderId="2" xfId="0" applyNumberFormat="1" applyFont="1" applyFill="1" applyBorder="1" applyAlignment="1">
      <alignment horizontal="center" vertical="center" wrapText="1"/>
    </xf>
    <xf numFmtId="0" fontId="39" fillId="0" borderId="0" xfId="0" quotePrefix="1" applyNumberFormat="1" applyFont="1" applyFill="1" applyAlignment="1">
      <alignment horizontal="left" vertical="center" wrapText="1"/>
    </xf>
    <xf numFmtId="0" fontId="39" fillId="0" borderId="0" xfId="0" applyFont="1" applyFill="1" applyAlignment="1">
      <alignment horizontal="justify" vertical="center" wrapText="1"/>
    </xf>
    <xf numFmtId="0" fontId="20" fillId="0" borderId="0" xfId="0" applyNumberFormat="1" applyFont="1" applyFill="1" applyAlignment="1">
      <alignment horizontal="justify" vertical="center" wrapText="1"/>
    </xf>
    <xf numFmtId="3" fontId="37" fillId="0" borderId="0" xfId="0" applyNumberFormat="1" applyFont="1" applyFill="1" applyAlignment="1">
      <alignment horizontal="center"/>
    </xf>
    <xf numFmtId="3" fontId="38" fillId="0" borderId="0" xfId="0" applyNumberFormat="1" applyFont="1" applyFill="1" applyAlignment="1">
      <alignment horizontal="center"/>
    </xf>
    <xf numFmtId="0" fontId="13" fillId="0" borderId="0" xfId="0" applyNumberFormat="1" applyFont="1" applyFill="1" applyAlignment="1">
      <alignment horizontal="center"/>
    </xf>
    <xf numFmtId="0" fontId="13" fillId="0" borderId="0" xfId="0" applyNumberFormat="1" applyFont="1" applyAlignment="1">
      <alignment horizontal="center"/>
    </xf>
    <xf numFmtId="3" fontId="54" fillId="0" borderId="1" xfId="0" applyNumberFormat="1" applyFont="1" applyBorder="1" applyAlignment="1">
      <alignment horizontal="center" vertical="center" wrapText="1"/>
    </xf>
    <xf numFmtId="3" fontId="54" fillId="0" borderId="2" xfId="0" applyNumberFormat="1" applyFont="1" applyBorder="1" applyAlignment="1">
      <alignment horizontal="center" vertical="center" wrapText="1"/>
    </xf>
    <xf numFmtId="3" fontId="54" fillId="0" borderId="21" xfId="0" applyNumberFormat="1" applyFont="1" applyFill="1" applyBorder="1" applyAlignment="1">
      <alignment horizontal="center" vertical="center" wrapText="1"/>
    </xf>
    <xf numFmtId="3" fontId="54" fillId="0" borderId="22" xfId="0" applyNumberFormat="1" applyFont="1" applyFill="1" applyBorder="1" applyAlignment="1">
      <alignment horizontal="center" vertical="center" wrapText="1"/>
    </xf>
    <xf numFmtId="3" fontId="54" fillId="0" borderId="23" xfId="0" applyNumberFormat="1" applyFont="1" applyFill="1" applyBorder="1" applyAlignment="1">
      <alignment horizontal="center" vertical="center" wrapText="1"/>
    </xf>
    <xf numFmtId="3" fontId="54" fillId="0" borderId="24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0" fontId="7" fillId="0" borderId="10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/>
    </xf>
    <xf numFmtId="0" fontId="19" fillId="0" borderId="3" xfId="0" applyNumberFormat="1" applyFont="1" applyFill="1" applyBorder="1" applyAlignment="1">
      <alignment horizontal="center" vertical="center"/>
    </xf>
    <xf numFmtId="0" fontId="16" fillId="0" borderId="0" xfId="0" applyNumberFormat="1" applyFont="1" applyFill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3" fontId="19" fillId="0" borderId="20" xfId="0" applyNumberFormat="1" applyFont="1" applyFill="1" applyBorder="1" applyAlignment="1">
      <alignment horizontal="center" vertical="center" wrapText="1"/>
    </xf>
    <xf numFmtId="3" fontId="30" fillId="0" borderId="4" xfId="0" applyNumberFormat="1" applyFont="1" applyFill="1" applyBorder="1" applyAlignment="1">
      <alignment horizontal="center" vertical="center" wrapText="1"/>
    </xf>
    <xf numFmtId="0" fontId="10" fillId="0" borderId="0" xfId="0" applyNumberFormat="1" applyFont="1" applyFill="1" applyAlignment="1">
      <alignment horizontal="center" vertical="center"/>
    </xf>
    <xf numFmtId="0" fontId="34" fillId="2" borderId="0" xfId="3" applyNumberFormat="1" applyFont="1" applyFill="1" applyAlignment="1">
      <alignment horizontal="left" wrapText="1" indent="2"/>
    </xf>
    <xf numFmtId="184" fontId="35" fillId="2" borderId="21" xfId="3" applyNumberFormat="1" applyFont="1" applyFill="1" applyBorder="1" applyAlignment="1">
      <alignment horizontal="center" vertical="center" wrapText="1"/>
    </xf>
    <xf numFmtId="184" fontId="35" fillId="2" borderId="26" xfId="3" applyNumberFormat="1" applyFont="1" applyFill="1" applyBorder="1" applyAlignment="1">
      <alignment horizontal="center" vertical="center" wrapText="1"/>
    </xf>
    <xf numFmtId="184" fontId="35" fillId="2" borderId="23" xfId="3" applyNumberFormat="1" applyFont="1" applyFill="1" applyBorder="1" applyAlignment="1">
      <alignment horizontal="center" vertical="center" wrapText="1"/>
    </xf>
    <xf numFmtId="0" fontId="47" fillId="2" borderId="0" xfId="3" applyNumberFormat="1" applyFont="1" applyFill="1" applyAlignment="1">
      <alignment horizontal="center"/>
    </xf>
    <xf numFmtId="0" fontId="40" fillId="2" borderId="0" xfId="3" applyNumberFormat="1" applyFont="1" applyFill="1" applyAlignment="1">
      <alignment horizontal="center"/>
    </xf>
    <xf numFmtId="0" fontId="35" fillId="2" borderId="1" xfId="3" applyFont="1" applyFill="1" applyBorder="1" applyAlignment="1">
      <alignment horizontal="center" vertical="center" wrapText="1"/>
    </xf>
    <xf numFmtId="0" fontId="35" fillId="2" borderId="10" xfId="3" applyFont="1" applyFill="1" applyBorder="1" applyAlignment="1">
      <alignment horizontal="center" vertical="center" wrapText="1"/>
    </xf>
    <xf numFmtId="0" fontId="35" fillId="2" borderId="2" xfId="3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84" fontId="35" fillId="2" borderId="3" xfId="3" applyNumberFormat="1" applyFont="1" applyFill="1" applyBorder="1" applyAlignment="1">
      <alignment horizontal="center" vertical="center" wrapText="1"/>
    </xf>
  </cellXfs>
  <cellStyles count="7">
    <cellStyle name="Comma" xfId="1" builtinId="3"/>
    <cellStyle name="Normal" xfId="0" builtinId="0"/>
    <cellStyle name="Normal_Cong khai mau 07-CKTC-NSNN Du toan chi NSTW cua cac Bo, CQTW 2006" xfId="2"/>
    <cellStyle name="Normal_H040825- Can doi NSDP 2005" xfId="3"/>
    <cellStyle name="Normal_H121114- Du toan ty le phan tram p.chia va so b.sung c.doi (NQ)" xfId="4"/>
    <cellStyle name="Normal_Sheet1" xfId="5"/>
    <cellStyle name="Percent" xfId="6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</xdr:colOff>
      <xdr:row>13</xdr:row>
      <xdr:rowOff>38100</xdr:rowOff>
    </xdr:from>
    <xdr:to>
      <xdr:col>9</xdr:col>
      <xdr:colOff>400050</xdr:colOff>
      <xdr:row>14</xdr:row>
      <xdr:rowOff>9525</xdr:rowOff>
    </xdr:to>
    <xdr:sp macro="" textlink="">
      <xdr:nvSpPr>
        <xdr:cNvPr id="17471" name="Rectangle 4"/>
        <xdr:cNvSpPr>
          <a:spLocks noChangeArrowheads="1"/>
        </xdr:cNvSpPr>
      </xdr:nvSpPr>
      <xdr:spPr bwMode="auto">
        <a:xfrm>
          <a:off x="9934575" y="3371850"/>
          <a:ext cx="35242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7</xdr:col>
      <xdr:colOff>0</xdr:colOff>
      <xdr:row>11</xdr:row>
      <xdr:rowOff>47625</xdr:rowOff>
    </xdr:from>
    <xdr:to>
      <xdr:col>7</xdr:col>
      <xdr:colOff>257175</xdr:colOff>
      <xdr:row>12</xdr:row>
      <xdr:rowOff>0</xdr:rowOff>
    </xdr:to>
    <xdr:sp macro="" textlink="">
      <xdr:nvSpPr>
        <xdr:cNvPr id="17472" name="Rectangle 7"/>
        <xdr:cNvSpPr>
          <a:spLocks noChangeArrowheads="1"/>
        </xdr:cNvSpPr>
      </xdr:nvSpPr>
      <xdr:spPr bwMode="auto">
        <a:xfrm>
          <a:off x="8362950" y="2847975"/>
          <a:ext cx="257175" cy="21907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3nsdp25\my%20documents\My%20Documents\Microsoft%20Excel\Plan%202002\QH%20thong%20qua\Phu%20luc\UBTVQH\H011223%20Dau%20tu%20mot%20so%20muc%20tieu%20nam%202002%20(Phu%20luc%2010%20-%201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ms"/>
      <sheetName val="Phu luc 11"/>
      <sheetName val="Phu luc 10"/>
      <sheetName val="XDCB tang 7%"/>
      <sheetName val="Cua khau long ho"/>
      <sheetName val="Dau tu theo QD cua TTCP"/>
      <sheetName val="CSHT du lich"/>
      <sheetName val="Thuy san"/>
      <sheetName val="Neo dau tranh tru bao"/>
      <sheetName val="Phan lu dong bang song Hong"/>
      <sheetName val="The duc the thao"/>
      <sheetName val="Xoa cau khi"/>
      <sheetName val="Tuyen dan cu DBSCL"/>
      <sheetName val="Buon lang Tay Nguyen"/>
      <sheetName val="Quang cao truyen hinh"/>
      <sheetName val="LonghoSN"/>
      <sheetName val="Phat thanh"/>
      <sheetName val="Truyen hinh"/>
      <sheetName val="Dan toc DBKK"/>
      <sheetName val="Vung san xuat muoi"/>
      <sheetName val="Tranh chap dat dai"/>
      <sheetName val="Du bi dong vien"/>
      <sheetName val="Form"/>
      <sheetName val="TiviAdd"/>
      <sheetName val="Bak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tx1"/>
        </a:solidFill>
        <a:ln>
          <a:noFill/>
        </a:ln>
      </a:spPr>
      <a:bodyPr rtlCol="0" anchor="ctr"/>
      <a:lstStyle>
        <a:defPPr algn="ctr">
          <a:defRPr sz="800">
            <a:latin typeface="Times New Roman" pitchFamily="18" charset="0"/>
            <a:cs typeface="Times New Roman" pitchFamily="18" charset="0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/>
  </sheetPr>
  <dimension ref="A1:F36"/>
  <sheetViews>
    <sheetView topLeftCell="A25" zoomScale="120" zoomScaleNormal="120" workbookViewId="0"/>
  </sheetViews>
  <sheetFormatPr defaultRowHeight="16.5"/>
  <cols>
    <col min="1" max="1" width="7.77734375" style="34" customWidth="1"/>
    <col min="2" max="2" width="47.109375" style="44" customWidth="1"/>
    <col min="3" max="3" width="5" style="44" customWidth="1"/>
    <col min="4" max="4" width="14.5546875" style="34" customWidth="1"/>
    <col min="5" max="5" width="8.88671875" style="34"/>
    <col min="6" max="6" width="10.109375" style="34" customWidth="1"/>
    <col min="7" max="16384" width="8.88671875" style="34"/>
  </cols>
  <sheetData>
    <row r="1" spans="1:6" ht="29.25" customHeight="1">
      <c r="A1" s="43" t="s">
        <v>24</v>
      </c>
      <c r="D1" s="33" t="s">
        <v>25</v>
      </c>
    </row>
    <row r="2" spans="1:6" ht="20.25" customHeight="1"/>
    <row r="3" spans="1:6" ht="18.75">
      <c r="A3" s="291" t="s">
        <v>223</v>
      </c>
      <c r="B3" s="292"/>
      <c r="C3" s="292"/>
      <c r="D3" s="292"/>
    </row>
    <row r="4" spans="1:6">
      <c r="A4" s="293" t="s">
        <v>287</v>
      </c>
      <c r="B4" s="294"/>
      <c r="C4" s="294"/>
      <c r="D4" s="294"/>
    </row>
    <row r="5" spans="1:6">
      <c r="A5" s="293" t="s">
        <v>257</v>
      </c>
      <c r="B5" s="294"/>
      <c r="C5" s="294"/>
      <c r="D5" s="294"/>
    </row>
    <row r="6" spans="1:6" ht="17.25" customHeight="1">
      <c r="A6" s="295"/>
      <c r="B6" s="295"/>
      <c r="C6" s="295"/>
      <c r="D6" s="295"/>
    </row>
    <row r="7" spans="1:6" ht="23.25" customHeight="1">
      <c r="D7" s="21" t="s">
        <v>0</v>
      </c>
    </row>
    <row r="8" spans="1:6" ht="24.95" customHeight="1">
      <c r="A8" s="289" t="s">
        <v>26</v>
      </c>
      <c r="B8" s="289" t="s">
        <v>16</v>
      </c>
      <c r="C8" s="296" t="s">
        <v>17</v>
      </c>
      <c r="D8" s="297"/>
    </row>
    <row r="9" spans="1:6" ht="24.95" customHeight="1">
      <c r="A9" s="290"/>
      <c r="B9" s="290"/>
      <c r="C9" s="298" t="s">
        <v>224</v>
      </c>
      <c r="D9" s="299"/>
    </row>
    <row r="10" spans="1:6" ht="21.95" customHeight="1">
      <c r="A10" s="67" t="s">
        <v>21</v>
      </c>
      <c r="B10" s="68" t="s">
        <v>180</v>
      </c>
      <c r="C10" s="166"/>
      <c r="D10" s="167">
        <f>SUM(D11:D14)</f>
        <v>1212180</v>
      </c>
      <c r="F10" s="15"/>
    </row>
    <row r="11" spans="1:6" ht="21.95" customHeight="1">
      <c r="A11" s="64">
        <v>1</v>
      </c>
      <c r="B11" s="65" t="s">
        <v>7</v>
      </c>
      <c r="C11" s="168"/>
      <c r="D11" s="169">
        <v>990280</v>
      </c>
    </row>
    <row r="12" spans="1:6" ht="21.95" customHeight="1">
      <c r="A12" s="64">
        <v>2</v>
      </c>
      <c r="B12" s="65" t="s">
        <v>8</v>
      </c>
      <c r="C12" s="168"/>
      <c r="D12" s="169">
        <v>38300</v>
      </c>
    </row>
    <row r="13" spans="1:6" ht="21.95" customHeight="1">
      <c r="A13" s="64">
        <v>3</v>
      </c>
      <c r="B13" s="65" t="s">
        <v>201</v>
      </c>
      <c r="C13" s="168"/>
      <c r="D13" s="169">
        <v>180000</v>
      </c>
    </row>
    <row r="14" spans="1:6" ht="21.95" customHeight="1">
      <c r="A14" s="64">
        <v>4</v>
      </c>
      <c r="B14" s="65" t="s">
        <v>200</v>
      </c>
      <c r="C14" s="168"/>
      <c r="D14" s="169">
        <v>3600</v>
      </c>
    </row>
    <row r="15" spans="1:6" ht="21.95" customHeight="1">
      <c r="A15" s="62" t="s">
        <v>22</v>
      </c>
      <c r="B15" s="63" t="s">
        <v>181</v>
      </c>
      <c r="C15" s="170"/>
      <c r="D15" s="171">
        <f>SUM(D17:D23)+850</f>
        <v>1390480</v>
      </c>
    </row>
    <row r="16" spans="1:6" ht="21.95" customHeight="1">
      <c r="A16" s="62"/>
      <c r="B16" s="71" t="s">
        <v>67</v>
      </c>
      <c r="C16" s="172"/>
      <c r="D16" s="171"/>
    </row>
    <row r="17" spans="1:5" ht="21.95" customHeight="1">
      <c r="A17" s="64">
        <v>1</v>
      </c>
      <c r="B17" s="65" t="s">
        <v>18</v>
      </c>
      <c r="C17" s="168"/>
      <c r="D17" s="169">
        <v>357150</v>
      </c>
    </row>
    <row r="18" spans="1:5" ht="21.95" customHeight="1">
      <c r="A18" s="64">
        <f t="shared" ref="A18:A23" si="0">+A17+1</f>
        <v>2</v>
      </c>
      <c r="B18" s="65" t="s">
        <v>225</v>
      </c>
      <c r="C18" s="168"/>
      <c r="D18" s="169">
        <v>98900</v>
      </c>
    </row>
    <row r="19" spans="1:5" ht="21.95" customHeight="1">
      <c r="A19" s="64">
        <f t="shared" si="0"/>
        <v>3</v>
      </c>
      <c r="B19" s="65" t="s">
        <v>86</v>
      </c>
      <c r="C19" s="168"/>
      <c r="D19" s="169">
        <v>1300</v>
      </c>
    </row>
    <row r="20" spans="1:5" ht="21" customHeight="1">
      <c r="A20" s="64">
        <f t="shared" si="0"/>
        <v>4</v>
      </c>
      <c r="B20" s="65" t="s">
        <v>214</v>
      </c>
      <c r="C20" s="168"/>
      <c r="D20" s="169">
        <v>896280</v>
      </c>
    </row>
    <row r="21" spans="1:5" ht="21" customHeight="1">
      <c r="A21" s="64">
        <f t="shared" si="0"/>
        <v>5</v>
      </c>
      <c r="B21" s="65" t="s">
        <v>221</v>
      </c>
      <c r="C21" s="168"/>
      <c r="D21" s="169">
        <v>6600</v>
      </c>
    </row>
    <row r="22" spans="1:5" ht="21.95" customHeight="1">
      <c r="A22" s="64">
        <f t="shared" si="0"/>
        <v>6</v>
      </c>
      <c r="B22" s="65" t="s">
        <v>9</v>
      </c>
      <c r="C22" s="168"/>
      <c r="D22" s="169">
        <v>100</v>
      </c>
    </row>
    <row r="23" spans="1:5" ht="21.95" customHeight="1">
      <c r="A23" s="64">
        <f t="shared" si="0"/>
        <v>7</v>
      </c>
      <c r="B23" s="65" t="s">
        <v>20</v>
      </c>
      <c r="C23" s="168"/>
      <c r="D23" s="169">
        <v>29300</v>
      </c>
    </row>
    <row r="24" spans="1:5" ht="24.95" customHeight="1">
      <c r="A24" s="66" t="s">
        <v>23</v>
      </c>
      <c r="B24" s="73" t="s">
        <v>222</v>
      </c>
      <c r="C24" s="173"/>
      <c r="D24" s="174">
        <f>D15-D10</f>
        <v>178300</v>
      </c>
      <c r="E24" s="15"/>
    </row>
    <row r="25" spans="1:5" ht="24.95" customHeight="1">
      <c r="A25" s="72"/>
      <c r="B25" s="77" t="s">
        <v>227</v>
      </c>
      <c r="C25" s="175"/>
      <c r="D25" s="176">
        <f>D24/5100000</f>
        <v>3.4960784313725492E-2</v>
      </c>
      <c r="E25" s="15"/>
    </row>
    <row r="26" spans="1:5" ht="24.95" customHeight="1">
      <c r="A26" s="79">
        <v>1</v>
      </c>
      <c r="B26" s="78" t="s">
        <v>226</v>
      </c>
      <c r="C26" s="177"/>
      <c r="D26" s="178">
        <v>172300</v>
      </c>
      <c r="E26" s="15"/>
    </row>
    <row r="27" spans="1:5" ht="24.95" customHeight="1">
      <c r="A27" s="72"/>
      <c r="B27" s="77" t="s">
        <v>227</v>
      </c>
      <c r="C27" s="175"/>
      <c r="D27" s="179">
        <f>D26/5100000</f>
        <v>3.3784313725490199E-2</v>
      </c>
      <c r="E27" s="15"/>
    </row>
    <row r="28" spans="1:5" s="46" customFormat="1" ht="24.95" customHeight="1">
      <c r="A28" s="80">
        <v>2</v>
      </c>
      <c r="B28" s="81" t="s">
        <v>228</v>
      </c>
      <c r="C28" s="183" t="s">
        <v>212</v>
      </c>
      <c r="D28" s="180">
        <f>D24-D26</f>
        <v>6000</v>
      </c>
      <c r="E28" s="45"/>
    </row>
    <row r="29" spans="1:5" ht="24.95" customHeight="1">
      <c r="A29" s="164"/>
      <c r="B29" s="165" t="s">
        <v>227</v>
      </c>
      <c r="C29" s="181"/>
      <c r="D29" s="182">
        <f>D28/5100000</f>
        <v>1.176470588235294E-3</v>
      </c>
    </row>
    <row r="30" spans="1:5" ht="33" customHeight="1">
      <c r="A30" s="287" t="s">
        <v>283</v>
      </c>
      <c r="B30" s="288"/>
      <c r="C30" s="288"/>
      <c r="D30" s="288"/>
    </row>
    <row r="31" spans="1:5" ht="24.95" customHeight="1">
      <c r="A31" s="74"/>
      <c r="B31" s="75"/>
      <c r="C31" s="75"/>
      <c r="D31" s="76"/>
    </row>
    <row r="32" spans="1:5" ht="24.95" customHeight="1">
      <c r="A32" s="74"/>
      <c r="B32" s="75"/>
      <c r="C32" s="75"/>
      <c r="D32" s="76"/>
    </row>
    <row r="33" spans="1:6" ht="30.75" customHeight="1">
      <c r="E33" s="55"/>
      <c r="F33" s="55"/>
    </row>
    <row r="34" spans="1:6" ht="18" customHeight="1">
      <c r="A34" s="47"/>
      <c r="D34" s="47"/>
    </row>
    <row r="35" spans="1:6">
      <c r="A35" s="47"/>
      <c r="B35" s="48"/>
      <c r="C35" s="48"/>
      <c r="D35" s="47"/>
    </row>
    <row r="36" spans="1:6">
      <c r="A36" s="47"/>
      <c r="B36" s="48"/>
      <c r="C36" s="48"/>
      <c r="D36" s="47"/>
    </row>
  </sheetData>
  <customSheetViews>
    <customSheetView guid="{3CE50ED2-D0F2-4104-A6F6-C01AC97D42C5}" showRuler="0" topLeftCell="A16">
      <selection activeCell="F12" sqref="F12"/>
      <pageMargins left="1" right="1" top="0.72" bottom="0.5" header="0" footer="0"/>
      <printOptions horizontalCentered="1"/>
      <pageSetup paperSize="9" orientation="portrait" r:id="rId1"/>
      <headerFooter alignWithMargins="0"/>
    </customSheetView>
  </customSheetViews>
  <mergeCells count="9">
    <mergeCell ref="A30:D30"/>
    <mergeCell ref="A8:A9"/>
    <mergeCell ref="B8:B9"/>
    <mergeCell ref="A3:D3"/>
    <mergeCell ref="A4:D4"/>
    <mergeCell ref="A6:D6"/>
    <mergeCell ref="A5:D5"/>
    <mergeCell ref="C8:D8"/>
    <mergeCell ref="C9:D9"/>
  </mergeCells>
  <phoneticPr fontId="0" type="noConversion"/>
  <printOptions horizontalCentered="1"/>
  <pageMargins left="0.78740157480314965" right="0.78740157480314965" top="0.59055118110236227" bottom="0.59055118110236227" header="0" footer="0"/>
  <pageSetup paperSize="9" scale="95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/>
  </sheetPr>
  <dimension ref="A1:G30"/>
  <sheetViews>
    <sheetView topLeftCell="A24" workbookViewId="0">
      <selection activeCell="B22" sqref="B22:C25"/>
    </sheetView>
  </sheetViews>
  <sheetFormatPr defaultRowHeight="16.5"/>
  <cols>
    <col min="1" max="1" width="6.33203125" style="34" customWidth="1"/>
    <col min="2" max="2" width="43.88671875" style="49" customWidth="1"/>
    <col min="3" max="3" width="18.33203125" style="34" customWidth="1"/>
    <col min="4" max="6" width="8.88671875" style="34"/>
    <col min="7" max="7" width="14.77734375" style="34" bestFit="1" customWidth="1"/>
    <col min="8" max="16384" width="8.88671875" style="34"/>
  </cols>
  <sheetData>
    <row r="1" spans="1:7" ht="29.25" customHeight="1">
      <c r="A1" s="43" t="s">
        <v>24</v>
      </c>
      <c r="C1" s="33" t="s">
        <v>27</v>
      </c>
    </row>
    <row r="2" spans="1:7" ht="22.5" customHeight="1"/>
    <row r="3" spans="1:7" ht="42.75" customHeight="1">
      <c r="A3" s="302" t="s">
        <v>229</v>
      </c>
      <c r="B3" s="292"/>
      <c r="C3" s="292"/>
    </row>
    <row r="4" spans="1:7" ht="22.5" customHeight="1">
      <c r="A4" s="303" t="s">
        <v>288</v>
      </c>
      <c r="B4" s="293"/>
      <c r="C4" s="293"/>
      <c r="D4" s="50"/>
    </row>
    <row r="5" spans="1:7" ht="24.75" customHeight="1">
      <c r="A5" s="293" t="s">
        <v>257</v>
      </c>
      <c r="B5" s="293"/>
      <c r="C5" s="293"/>
      <c r="D5" s="50"/>
    </row>
    <row r="6" spans="1:7" ht="24.75" customHeight="1">
      <c r="A6" s="51"/>
      <c r="B6" s="52"/>
      <c r="C6" s="35"/>
    </row>
    <row r="7" spans="1:7" ht="21.95" customHeight="1">
      <c r="C7" s="21" t="s">
        <v>0</v>
      </c>
    </row>
    <row r="8" spans="1:7" ht="20.25" customHeight="1">
      <c r="A8" s="300" t="s">
        <v>26</v>
      </c>
      <c r="B8" s="289" t="s">
        <v>16</v>
      </c>
      <c r="C8" s="22" t="s">
        <v>17</v>
      </c>
    </row>
    <row r="9" spans="1:7" ht="21" customHeight="1">
      <c r="A9" s="301"/>
      <c r="B9" s="290"/>
      <c r="C9" s="23" t="s">
        <v>224</v>
      </c>
    </row>
    <row r="10" spans="1:7" ht="21.95" customHeight="1">
      <c r="A10" s="188" t="s">
        <v>21</v>
      </c>
      <c r="B10" s="189" t="s">
        <v>162</v>
      </c>
      <c r="C10" s="190"/>
    </row>
    <row r="11" spans="1:7" ht="21.95" customHeight="1">
      <c r="A11" s="191" t="s">
        <v>28</v>
      </c>
      <c r="B11" s="192" t="s">
        <v>163</v>
      </c>
      <c r="C11" s="193">
        <f>C12+C13</f>
        <v>729730</v>
      </c>
      <c r="D11" s="15"/>
    </row>
    <row r="12" spans="1:7" s="69" customFormat="1" ht="21.95" customHeight="1">
      <c r="A12" s="194">
        <v>1</v>
      </c>
      <c r="B12" s="81" t="s">
        <v>230</v>
      </c>
      <c r="C12" s="195">
        <v>726130</v>
      </c>
      <c r="D12" s="26"/>
    </row>
    <row r="13" spans="1:7" ht="21.95" customHeight="1">
      <c r="A13" s="194">
        <v>2</v>
      </c>
      <c r="B13" s="81" t="s">
        <v>200</v>
      </c>
      <c r="C13" s="196">
        <v>3600</v>
      </c>
    </row>
    <row r="14" spans="1:7" ht="21.95" customHeight="1">
      <c r="A14" s="191" t="s">
        <v>29</v>
      </c>
      <c r="B14" s="192" t="s">
        <v>164</v>
      </c>
      <c r="C14" s="193">
        <f>C15+C16</f>
        <v>902030</v>
      </c>
    </row>
    <row r="15" spans="1:7" ht="23.25" customHeight="1">
      <c r="A15" s="197">
        <v>1</v>
      </c>
      <c r="B15" s="86" t="s">
        <v>165</v>
      </c>
      <c r="C15" s="198">
        <v>647400</v>
      </c>
      <c r="G15" s="70"/>
    </row>
    <row r="16" spans="1:7" ht="21.95" customHeight="1">
      <c r="A16" s="194">
        <v>2</v>
      </c>
      <c r="B16" s="65" t="s">
        <v>213</v>
      </c>
      <c r="C16" s="195">
        <f>C17+C18</f>
        <v>254630</v>
      </c>
    </row>
    <row r="17" spans="1:4" ht="21.95" customHeight="1">
      <c r="A17" s="194"/>
      <c r="B17" s="199" t="s">
        <v>231</v>
      </c>
      <c r="C17" s="200">
        <v>194250</v>
      </c>
    </row>
    <row r="18" spans="1:4" ht="21.95" customHeight="1">
      <c r="A18" s="194"/>
      <c r="B18" s="199" t="s">
        <v>10</v>
      </c>
      <c r="C18" s="200">
        <v>60380</v>
      </c>
    </row>
    <row r="19" spans="1:4" ht="21.95" customHeight="1">
      <c r="A19" s="191" t="s">
        <v>30</v>
      </c>
      <c r="B19" s="192" t="s">
        <v>232</v>
      </c>
      <c r="C19" s="193">
        <f>C14-C11</f>
        <v>172300</v>
      </c>
      <c r="D19" s="15"/>
    </row>
    <row r="20" spans="1:4" ht="21.95" customHeight="1">
      <c r="A20" s="191" t="s">
        <v>22</v>
      </c>
      <c r="B20" s="201" t="s">
        <v>166</v>
      </c>
      <c r="C20" s="193"/>
    </row>
    <row r="21" spans="1:4" ht="21.95" customHeight="1">
      <c r="A21" s="191" t="s">
        <v>28</v>
      </c>
      <c r="B21" s="192" t="s">
        <v>11</v>
      </c>
      <c r="C21" s="193">
        <f>C22+C23</f>
        <v>737080</v>
      </c>
    </row>
    <row r="22" spans="1:4" ht="21.95" customHeight="1">
      <c r="A22" s="194">
        <v>1</v>
      </c>
      <c r="B22" s="65" t="s">
        <v>12</v>
      </c>
      <c r="C22" s="195">
        <v>482450</v>
      </c>
    </row>
    <row r="23" spans="1:4" ht="21.95" customHeight="1">
      <c r="A23" s="194">
        <v>2</v>
      </c>
      <c r="B23" s="65" t="s">
        <v>167</v>
      </c>
      <c r="C23" s="195">
        <f>+C24+C25</f>
        <v>254630</v>
      </c>
    </row>
    <row r="24" spans="1:4" ht="21.95" customHeight="1">
      <c r="A24" s="194"/>
      <c r="B24" s="199" t="s">
        <v>231</v>
      </c>
      <c r="C24" s="200">
        <f>+C17</f>
        <v>194250</v>
      </c>
    </row>
    <row r="25" spans="1:4" ht="21.95" customHeight="1">
      <c r="A25" s="194"/>
      <c r="B25" s="199" t="s">
        <v>10</v>
      </c>
      <c r="C25" s="200">
        <f>+C18</f>
        <v>60380</v>
      </c>
    </row>
    <row r="26" spans="1:4" ht="21.95" customHeight="1">
      <c r="A26" s="191" t="s">
        <v>29</v>
      </c>
      <c r="B26" s="192" t="s">
        <v>13</v>
      </c>
      <c r="C26" s="193">
        <f>C27+C28</f>
        <v>743080</v>
      </c>
    </row>
    <row r="27" spans="1:4" ht="21.95" customHeight="1">
      <c r="A27" s="194">
        <v>1</v>
      </c>
      <c r="B27" s="65" t="s">
        <v>14</v>
      </c>
      <c r="C27" s="195">
        <v>682700</v>
      </c>
    </row>
    <row r="28" spans="1:4" ht="21.95" customHeight="1">
      <c r="A28" s="194">
        <v>2</v>
      </c>
      <c r="B28" s="65" t="s">
        <v>15</v>
      </c>
      <c r="C28" s="195">
        <v>60380</v>
      </c>
    </row>
    <row r="29" spans="1:4" ht="21.95" customHeight="1">
      <c r="A29" s="202" t="s">
        <v>30</v>
      </c>
      <c r="B29" s="203" t="s">
        <v>233</v>
      </c>
      <c r="C29" s="286">
        <f>C26-C21</f>
        <v>6000</v>
      </c>
    </row>
    <row r="30" spans="1:4" ht="5.0999999999999996" customHeight="1">
      <c r="A30" s="53"/>
      <c r="B30" s="54"/>
      <c r="C30" s="36"/>
    </row>
  </sheetData>
  <customSheetViews>
    <customSheetView guid="{3CE50ED2-D0F2-4104-A6F6-C01AC97D42C5}" showRuler="0">
      <selection activeCell="C39" sqref="C39"/>
      <pageMargins left="1" right="0.82" top="0.81" bottom="0.5" header="0" footer="0"/>
      <printOptions horizontalCentered="1"/>
      <pageSetup paperSize="9" orientation="portrait" r:id="rId1"/>
      <headerFooter alignWithMargins="0"/>
    </customSheetView>
  </customSheetViews>
  <mergeCells count="5">
    <mergeCell ref="A8:A9"/>
    <mergeCell ref="B8:B9"/>
    <mergeCell ref="A3:C3"/>
    <mergeCell ref="A4:C4"/>
    <mergeCell ref="A5:C5"/>
  </mergeCells>
  <phoneticPr fontId="0" type="noConversion"/>
  <printOptions horizontalCentered="1"/>
  <pageMargins left="0.78740157480314965" right="0.78740157480314965" top="0.59055118110236227" bottom="0.59055118110236227" header="0" footer="0"/>
  <pageSetup paperSize="9" orientation="portrait" r:id="rId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/>
  </sheetPr>
  <dimension ref="A1:D34"/>
  <sheetViews>
    <sheetView tabSelected="1" topLeftCell="A24" zoomScale="120" workbookViewId="0">
      <selection activeCell="B31" sqref="B31"/>
    </sheetView>
  </sheetViews>
  <sheetFormatPr defaultRowHeight="16.5"/>
  <cols>
    <col min="1" max="1" width="5.6640625" style="12" customWidth="1"/>
    <col min="2" max="2" width="46.5546875" style="11" customWidth="1"/>
    <col min="3" max="3" width="17.44140625" style="37" customWidth="1"/>
    <col min="4" max="16384" width="8.88671875" style="12"/>
  </cols>
  <sheetData>
    <row r="1" spans="1:4" ht="29.25" customHeight="1">
      <c r="A1" s="5" t="s">
        <v>24</v>
      </c>
      <c r="C1" s="33" t="s">
        <v>31</v>
      </c>
    </row>
    <row r="2" spans="1:4" ht="18.75" customHeight="1"/>
    <row r="3" spans="1:4" ht="27" customHeight="1">
      <c r="A3" s="308" t="s">
        <v>234</v>
      </c>
      <c r="B3" s="309"/>
      <c r="C3" s="309"/>
    </row>
    <row r="4" spans="1:4">
      <c r="A4" s="303" t="s">
        <v>288</v>
      </c>
      <c r="B4" s="293"/>
      <c r="C4" s="293"/>
    </row>
    <row r="5" spans="1:4">
      <c r="A5" s="293" t="s">
        <v>257</v>
      </c>
      <c r="B5" s="293"/>
      <c r="C5" s="293"/>
    </row>
    <row r="6" spans="1:4" ht="24.75" customHeight="1">
      <c r="A6" s="51"/>
      <c r="B6" s="56"/>
      <c r="C6" s="38"/>
    </row>
    <row r="7" spans="1:4" ht="21.95" customHeight="1">
      <c r="C7" s="21" t="s">
        <v>0</v>
      </c>
    </row>
    <row r="8" spans="1:4" ht="20.25" customHeight="1">
      <c r="A8" s="304" t="s">
        <v>26</v>
      </c>
      <c r="B8" s="306" t="s">
        <v>16</v>
      </c>
      <c r="C8" s="22" t="s">
        <v>17</v>
      </c>
    </row>
    <row r="9" spans="1:4" ht="21" customHeight="1">
      <c r="A9" s="305"/>
      <c r="B9" s="307"/>
      <c r="C9" s="23" t="s">
        <v>224</v>
      </c>
    </row>
    <row r="10" spans="1:4" ht="21" customHeight="1">
      <c r="A10" s="204"/>
      <c r="B10" s="205" t="s">
        <v>180</v>
      </c>
      <c r="C10" s="190">
        <f>C11+C28+C29+C34</f>
        <v>1212179.5</v>
      </c>
      <c r="D10" s="8"/>
    </row>
    <row r="11" spans="1:4" ht="21" customHeight="1">
      <c r="A11" s="206" t="s">
        <v>28</v>
      </c>
      <c r="B11" s="207" t="s">
        <v>7</v>
      </c>
      <c r="C11" s="193">
        <f>SUM(C12:C17)+C19+C25+C26+C27</f>
        <v>990279.49999999988</v>
      </c>
      <c r="D11" s="8"/>
    </row>
    <row r="12" spans="1:4" ht="21" customHeight="1">
      <c r="A12" s="208">
        <v>1</v>
      </c>
      <c r="B12" s="209" t="s">
        <v>235</v>
      </c>
      <c r="C12" s="195">
        <v>286441.3</v>
      </c>
    </row>
    <row r="13" spans="1:4" ht="21" customHeight="1">
      <c r="A13" s="210">
        <f>+A12+1</f>
        <v>2</v>
      </c>
      <c r="B13" s="211" t="s">
        <v>197</v>
      </c>
      <c r="C13" s="198">
        <v>201057.3</v>
      </c>
    </row>
    <row r="14" spans="1:4" ht="21" customHeight="1">
      <c r="A14" s="210">
        <f>+A13+1</f>
        <v>3</v>
      </c>
      <c r="B14" s="212" t="s">
        <v>236</v>
      </c>
      <c r="C14" s="195">
        <v>194419.3</v>
      </c>
    </row>
    <row r="15" spans="1:4" ht="21" customHeight="1">
      <c r="A15" s="210">
        <f>+A14+1</f>
        <v>4</v>
      </c>
      <c r="B15" s="209" t="s">
        <v>84</v>
      </c>
      <c r="C15" s="195">
        <v>80977</v>
      </c>
    </row>
    <row r="16" spans="1:4" ht="21" customHeight="1">
      <c r="A16" s="210">
        <v>5</v>
      </c>
      <c r="B16" s="209" t="s">
        <v>182</v>
      </c>
      <c r="C16" s="195">
        <v>45165</v>
      </c>
    </row>
    <row r="17" spans="1:4" ht="21" customHeight="1">
      <c r="A17" s="210">
        <v>6</v>
      </c>
      <c r="B17" s="209" t="s">
        <v>2</v>
      </c>
      <c r="C17" s="195">
        <v>54339</v>
      </c>
    </row>
    <row r="18" spans="1:4" ht="21" customHeight="1">
      <c r="A18" s="208"/>
      <c r="B18" s="213" t="s">
        <v>237</v>
      </c>
      <c r="C18" s="214">
        <v>26069</v>
      </c>
    </row>
    <row r="19" spans="1:4" ht="21" customHeight="1">
      <c r="A19" s="208">
        <v>7</v>
      </c>
      <c r="B19" s="209" t="s">
        <v>3</v>
      </c>
      <c r="C19" s="195">
        <f>SUM(C20:C24)</f>
        <v>76554.600000000006</v>
      </c>
    </row>
    <row r="20" spans="1:4" ht="21" customHeight="1">
      <c r="A20" s="215" t="s">
        <v>32</v>
      </c>
      <c r="B20" s="213" t="s">
        <v>1</v>
      </c>
      <c r="C20" s="214">
        <v>27</v>
      </c>
    </row>
    <row r="21" spans="1:4" ht="21" customHeight="1">
      <c r="A21" s="215" t="s">
        <v>33</v>
      </c>
      <c r="B21" s="216" t="s">
        <v>183</v>
      </c>
      <c r="C21" s="217">
        <v>1180</v>
      </c>
    </row>
    <row r="22" spans="1:4" ht="21" customHeight="1">
      <c r="A22" s="215" t="s">
        <v>34</v>
      </c>
      <c r="B22" s="216" t="s">
        <v>198</v>
      </c>
      <c r="C22" s="200">
        <v>11398.3</v>
      </c>
    </row>
    <row r="23" spans="1:4" ht="21" customHeight="1">
      <c r="A23" s="215" t="s">
        <v>35</v>
      </c>
      <c r="B23" s="216" t="s">
        <v>63</v>
      </c>
      <c r="C23" s="200">
        <v>63700.3</v>
      </c>
    </row>
    <row r="24" spans="1:4" ht="21" customHeight="1">
      <c r="A24" s="215" t="s">
        <v>239</v>
      </c>
      <c r="B24" s="216" t="s">
        <v>238</v>
      </c>
      <c r="C24" s="200">
        <v>249</v>
      </c>
    </row>
    <row r="25" spans="1:4" ht="21" customHeight="1">
      <c r="A25" s="218">
        <v>8</v>
      </c>
      <c r="B25" s="219" t="s">
        <v>240</v>
      </c>
      <c r="C25" s="196">
        <v>24000</v>
      </c>
    </row>
    <row r="26" spans="1:4" ht="21" customHeight="1">
      <c r="A26" s="208">
        <v>9</v>
      </c>
      <c r="B26" s="209" t="s">
        <v>4</v>
      </c>
      <c r="C26" s="195">
        <v>25853</v>
      </c>
    </row>
    <row r="27" spans="1:4" ht="21" customHeight="1">
      <c r="A27" s="208">
        <v>10</v>
      </c>
      <c r="B27" s="209" t="s">
        <v>241</v>
      </c>
      <c r="C27" s="195">
        <v>1473</v>
      </c>
    </row>
    <row r="28" spans="1:4" ht="21" customHeight="1">
      <c r="A28" s="206" t="s">
        <v>29</v>
      </c>
      <c r="B28" s="220" t="s">
        <v>8</v>
      </c>
      <c r="C28" s="193">
        <v>38300</v>
      </c>
      <c r="D28" s="8"/>
    </row>
    <row r="29" spans="1:4" ht="21" customHeight="1">
      <c r="A29" s="206" t="s">
        <v>30</v>
      </c>
      <c r="B29" s="220" t="s">
        <v>201</v>
      </c>
      <c r="C29" s="193">
        <f>C30+C33</f>
        <v>180000</v>
      </c>
      <c r="D29" s="8"/>
    </row>
    <row r="30" spans="1:4" ht="21" customHeight="1">
      <c r="A30" s="208">
        <v>1</v>
      </c>
      <c r="B30" s="209" t="s">
        <v>168</v>
      </c>
      <c r="C30" s="195">
        <f>C31+C32</f>
        <v>285000</v>
      </c>
    </row>
    <row r="31" spans="1:4" ht="30">
      <c r="A31" s="208"/>
      <c r="B31" s="216" t="s">
        <v>194</v>
      </c>
      <c r="C31" s="200">
        <v>101700</v>
      </c>
    </row>
    <row r="32" spans="1:4" ht="21" customHeight="1">
      <c r="A32" s="208"/>
      <c r="B32" s="216" t="s">
        <v>169</v>
      </c>
      <c r="C32" s="200">
        <v>183300</v>
      </c>
      <c r="D32" s="8"/>
    </row>
    <row r="33" spans="1:4" ht="21" customHeight="1">
      <c r="A33" s="208">
        <v>2</v>
      </c>
      <c r="B33" s="209" t="s">
        <v>199</v>
      </c>
      <c r="C33" s="195">
        <v>-105000</v>
      </c>
    </row>
    <row r="34" spans="1:4" ht="21" customHeight="1">
      <c r="A34" s="221" t="s">
        <v>36</v>
      </c>
      <c r="B34" s="222" t="s">
        <v>200</v>
      </c>
      <c r="C34" s="223">
        <v>3600</v>
      </c>
      <c r="D34" s="8"/>
    </row>
  </sheetData>
  <customSheetViews>
    <customSheetView guid="{3CE50ED2-D0F2-4104-A6F6-C01AC97D42C5}" showRuler="0" topLeftCell="A19">
      <selection activeCell="C21" sqref="C21"/>
      <pageMargins left="1" right="0.84" top="0.79" bottom="0.5" header="0" footer="0"/>
      <printOptions horizontalCentered="1"/>
      <pageSetup paperSize="9" orientation="portrait" r:id="rId1"/>
      <headerFooter alignWithMargins="0"/>
    </customSheetView>
  </customSheetViews>
  <mergeCells count="5">
    <mergeCell ref="A8:A9"/>
    <mergeCell ref="B8:B9"/>
    <mergeCell ref="A3:C3"/>
    <mergeCell ref="A4:C4"/>
    <mergeCell ref="A5:C5"/>
  </mergeCells>
  <phoneticPr fontId="0" type="noConversion"/>
  <printOptions horizontalCentered="1"/>
  <pageMargins left="0.78740157480314965" right="0.78740157480314965" top="0.59055118110236227" bottom="0.59055118110236227" header="0" footer="0"/>
  <pageSetup paperSize="9" orientation="portrait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/>
  </sheetPr>
  <dimension ref="A1:G25"/>
  <sheetViews>
    <sheetView zoomScale="120" workbookViewId="0">
      <selection activeCell="A25" sqref="A25:G25"/>
    </sheetView>
  </sheetViews>
  <sheetFormatPr defaultRowHeight="16.5"/>
  <cols>
    <col min="1" max="1" width="5.88671875" style="17" customWidth="1"/>
    <col min="2" max="2" width="35.6640625" style="14" customWidth="1"/>
    <col min="3" max="3" width="12.88671875" style="26" customWidth="1"/>
    <col min="4" max="4" width="3.5546875" style="26" customWidth="1"/>
    <col min="5" max="5" width="7.6640625" style="26" customWidth="1"/>
    <col min="6" max="6" width="3.44140625" style="26" customWidth="1"/>
    <col min="7" max="7" width="8.44140625" style="26" customWidth="1"/>
    <col min="8" max="16384" width="8.88671875" style="15"/>
  </cols>
  <sheetData>
    <row r="1" spans="1:7" ht="29.25" customHeight="1">
      <c r="A1" s="13" t="s">
        <v>24</v>
      </c>
      <c r="C1" s="27"/>
      <c r="D1" s="27"/>
      <c r="E1" s="27"/>
      <c r="F1" s="27"/>
      <c r="G1" s="16" t="s">
        <v>37</v>
      </c>
    </row>
    <row r="2" spans="1:7" ht="19.5" customHeight="1"/>
    <row r="3" spans="1:7" ht="42" customHeight="1">
      <c r="A3" s="310" t="s">
        <v>242</v>
      </c>
      <c r="B3" s="311"/>
      <c r="C3" s="311"/>
      <c r="D3" s="311"/>
      <c r="E3" s="311"/>
      <c r="F3" s="311"/>
      <c r="G3" s="311"/>
    </row>
    <row r="4" spans="1:7" ht="18" customHeight="1">
      <c r="A4" s="303" t="s">
        <v>288</v>
      </c>
      <c r="B4" s="293"/>
      <c r="C4" s="293"/>
      <c r="D4" s="293"/>
      <c r="E4" s="293"/>
      <c r="F4" s="293"/>
      <c r="G4" s="293"/>
    </row>
    <row r="5" spans="1:7" ht="18" customHeight="1">
      <c r="A5" s="293" t="s">
        <v>257</v>
      </c>
      <c r="B5" s="293"/>
      <c r="C5" s="293"/>
      <c r="D5" s="293"/>
      <c r="E5" s="293"/>
      <c r="F5" s="293"/>
      <c r="G5" s="293"/>
    </row>
    <row r="6" spans="1:7" ht="24.75" customHeight="1">
      <c r="A6" s="18"/>
      <c r="B6" s="19"/>
      <c r="C6" s="20"/>
      <c r="D6" s="20"/>
      <c r="E6" s="20"/>
      <c r="F6" s="20"/>
      <c r="G6" s="20"/>
    </row>
    <row r="7" spans="1:7" ht="21.95" customHeight="1">
      <c r="G7" s="21" t="s">
        <v>0</v>
      </c>
    </row>
    <row r="8" spans="1:7" ht="20.25" customHeight="1">
      <c r="A8" s="320" t="s">
        <v>26</v>
      </c>
      <c r="B8" s="320" t="s">
        <v>16</v>
      </c>
      <c r="C8" s="22" t="s">
        <v>6</v>
      </c>
      <c r="D8" s="296" t="s">
        <v>5</v>
      </c>
      <c r="E8" s="312"/>
      <c r="F8" s="312"/>
      <c r="G8" s="297"/>
    </row>
    <row r="9" spans="1:7" ht="21" customHeight="1">
      <c r="A9" s="321"/>
      <c r="B9" s="321"/>
      <c r="C9" s="23" t="s">
        <v>224</v>
      </c>
      <c r="D9" s="313" t="s">
        <v>38</v>
      </c>
      <c r="E9" s="313"/>
      <c r="F9" s="314" t="s">
        <v>39</v>
      </c>
      <c r="G9" s="315"/>
    </row>
    <row r="10" spans="1:7" s="26" customFormat="1" ht="21" customHeight="1">
      <c r="A10" s="24" t="s">
        <v>21</v>
      </c>
      <c r="B10" s="24" t="s">
        <v>22</v>
      </c>
      <c r="C10" s="25" t="s">
        <v>40</v>
      </c>
      <c r="D10" s="316">
        <v>2</v>
      </c>
      <c r="E10" s="317"/>
      <c r="F10" s="316">
        <v>3</v>
      </c>
      <c r="G10" s="317"/>
    </row>
    <row r="11" spans="1:7" s="27" customFormat="1" ht="27" customHeight="1">
      <c r="A11" s="224" t="s">
        <v>21</v>
      </c>
      <c r="B11" s="225" t="s">
        <v>181</v>
      </c>
      <c r="C11" s="226">
        <f>C13+C14+C15+C16+C20+C21+C22+850</f>
        <v>1390480</v>
      </c>
      <c r="D11" s="227" t="s">
        <v>212</v>
      </c>
      <c r="E11" s="226">
        <f>E13+E14+E15+E16+E20+E21+E22+850</f>
        <v>707780</v>
      </c>
      <c r="F11" s="227" t="s">
        <v>220</v>
      </c>
      <c r="G11" s="226">
        <f>G13+G14+G15+G16+G20+G21+G22</f>
        <v>682700</v>
      </c>
    </row>
    <row r="12" spans="1:7" s="27" customFormat="1" ht="27" customHeight="1">
      <c r="A12" s="228"/>
      <c r="B12" s="229" t="s">
        <v>67</v>
      </c>
      <c r="C12" s="230"/>
      <c r="D12" s="231"/>
      <c r="E12" s="232"/>
      <c r="F12" s="231"/>
      <c r="G12" s="232"/>
    </row>
    <row r="13" spans="1:7" ht="27" customHeight="1">
      <c r="A13" s="228" t="s">
        <v>28</v>
      </c>
      <c r="B13" s="233" t="s">
        <v>18</v>
      </c>
      <c r="C13" s="234">
        <f>+E13+G13</f>
        <v>357150</v>
      </c>
      <c r="D13" s="231"/>
      <c r="E13" s="193">
        <v>179700</v>
      </c>
      <c r="F13" s="235"/>
      <c r="G13" s="193">
        <v>177450</v>
      </c>
    </row>
    <row r="14" spans="1:7" ht="27" customHeight="1">
      <c r="A14" s="228" t="s">
        <v>29</v>
      </c>
      <c r="B14" s="192" t="s">
        <v>225</v>
      </c>
      <c r="C14" s="234">
        <f>+E14+G14</f>
        <v>98900</v>
      </c>
      <c r="D14" s="235"/>
      <c r="E14" s="193">
        <v>98900</v>
      </c>
      <c r="F14" s="235"/>
      <c r="G14" s="193"/>
    </row>
    <row r="15" spans="1:7" ht="27" customHeight="1">
      <c r="A15" s="228" t="s">
        <v>30</v>
      </c>
      <c r="B15" s="192" t="s">
        <v>86</v>
      </c>
      <c r="C15" s="234">
        <f>+E15+G15</f>
        <v>1300</v>
      </c>
      <c r="D15" s="235"/>
      <c r="E15" s="193">
        <v>1300</v>
      </c>
      <c r="F15" s="235"/>
      <c r="G15" s="193"/>
    </row>
    <row r="16" spans="1:7" ht="25.5" customHeight="1">
      <c r="A16" s="228" t="s">
        <v>36</v>
      </c>
      <c r="B16" s="233" t="s">
        <v>214</v>
      </c>
      <c r="C16" s="234">
        <f>+E16+G16</f>
        <v>896280</v>
      </c>
      <c r="D16" s="231"/>
      <c r="E16" s="193">
        <v>404630</v>
      </c>
      <c r="F16" s="235"/>
      <c r="G16" s="193">
        <v>491650</v>
      </c>
    </row>
    <row r="17" spans="1:7" ht="27" customHeight="1">
      <c r="A17" s="236"/>
      <c r="B17" s="237" t="s">
        <v>67</v>
      </c>
      <c r="C17" s="238"/>
      <c r="D17" s="235"/>
      <c r="E17" s="195"/>
      <c r="F17" s="235"/>
      <c r="G17" s="195"/>
    </row>
    <row r="18" spans="1:7" ht="27" customHeight="1">
      <c r="A18" s="236">
        <v>1</v>
      </c>
      <c r="B18" s="239" t="s">
        <v>243</v>
      </c>
      <c r="C18" s="238">
        <f>+E18+G18</f>
        <v>215167</v>
      </c>
      <c r="D18" s="235"/>
      <c r="E18" s="195">
        <v>22194</v>
      </c>
      <c r="F18" s="235"/>
      <c r="G18" s="195">
        <v>192973</v>
      </c>
    </row>
    <row r="19" spans="1:7" ht="27" customHeight="1">
      <c r="A19" s="236">
        <v>2</v>
      </c>
      <c r="B19" s="239" t="s">
        <v>244</v>
      </c>
      <c r="C19" s="238">
        <f>+E19+G19</f>
        <v>11243</v>
      </c>
      <c r="D19" s="235"/>
      <c r="E19" s="195">
        <v>8731</v>
      </c>
      <c r="F19" s="235"/>
      <c r="G19" s="195">
        <v>2512</v>
      </c>
    </row>
    <row r="20" spans="1:7" ht="27" customHeight="1">
      <c r="A20" s="240" t="s">
        <v>41</v>
      </c>
      <c r="B20" s="241" t="s">
        <v>221</v>
      </c>
      <c r="C20" s="234">
        <f>+E20+G20</f>
        <v>6600</v>
      </c>
      <c r="D20" s="231"/>
      <c r="E20" s="242">
        <v>6600</v>
      </c>
      <c r="F20" s="231"/>
      <c r="G20" s="242"/>
    </row>
    <row r="21" spans="1:7" ht="27" customHeight="1">
      <c r="A21" s="228" t="s">
        <v>42</v>
      </c>
      <c r="B21" s="233" t="s">
        <v>9</v>
      </c>
      <c r="C21" s="230">
        <f>+E21+G21</f>
        <v>100</v>
      </c>
      <c r="D21" s="243"/>
      <c r="E21" s="193"/>
      <c r="F21" s="235"/>
      <c r="G21" s="193">
        <v>100</v>
      </c>
    </row>
    <row r="22" spans="1:7" ht="27" customHeight="1">
      <c r="A22" s="244" t="s">
        <v>245</v>
      </c>
      <c r="B22" s="245" t="s">
        <v>20</v>
      </c>
      <c r="C22" s="223">
        <f>+E22+G22</f>
        <v>29300</v>
      </c>
      <c r="D22" s="246"/>
      <c r="E22" s="247">
        <v>15800</v>
      </c>
      <c r="F22" s="246"/>
      <c r="G22" s="247">
        <v>13500</v>
      </c>
    </row>
    <row r="23" spans="1:7" ht="6.75" customHeight="1">
      <c r="A23" s="28"/>
      <c r="B23" s="29"/>
      <c r="C23" s="30"/>
      <c r="D23" s="30"/>
      <c r="E23" s="30"/>
      <c r="F23" s="30"/>
      <c r="G23" s="30"/>
    </row>
    <row r="24" spans="1:7" s="31" customFormat="1" ht="32.25" customHeight="1">
      <c r="A24" s="322" t="s">
        <v>290</v>
      </c>
      <c r="B24" s="323"/>
      <c r="C24" s="323"/>
      <c r="D24" s="323"/>
      <c r="E24" s="323"/>
      <c r="F24" s="323"/>
      <c r="G24" s="323"/>
    </row>
    <row r="25" spans="1:7" s="31" customFormat="1" ht="35.25" customHeight="1">
      <c r="A25" s="318" t="s">
        <v>246</v>
      </c>
      <c r="B25" s="319"/>
      <c r="C25" s="319"/>
      <c r="D25" s="319"/>
      <c r="E25" s="319"/>
      <c r="F25" s="319"/>
      <c r="G25" s="319"/>
    </row>
  </sheetData>
  <customSheetViews>
    <customSheetView guid="{3CE50ED2-D0F2-4104-A6F6-C01AC97D42C5}" showRuler="0">
      <selection activeCell="A30" sqref="A30:E30"/>
      <pageMargins left="0.93" right="0.76" top="0.51" bottom="0.5" header="0" footer="0"/>
      <printOptions horizontalCentered="1"/>
      <pageSetup paperSize="9" orientation="portrait" r:id="rId1"/>
      <headerFooter alignWithMargins="0"/>
    </customSheetView>
  </customSheetViews>
  <mergeCells count="12">
    <mergeCell ref="D10:E10"/>
    <mergeCell ref="A25:G25"/>
    <mergeCell ref="A8:A9"/>
    <mergeCell ref="B8:B9"/>
    <mergeCell ref="A24:G24"/>
    <mergeCell ref="F10:G10"/>
    <mergeCell ref="A3:G3"/>
    <mergeCell ref="A4:G4"/>
    <mergeCell ref="A5:G5"/>
    <mergeCell ref="D8:G8"/>
    <mergeCell ref="D9:E9"/>
    <mergeCell ref="F9:G9"/>
  </mergeCells>
  <phoneticPr fontId="0" type="noConversion"/>
  <printOptions horizontalCentered="1"/>
  <pageMargins left="0.78740157480314965" right="0.78740157480314965" top="0.59055118110236227" bottom="0.59055118110236227" header="0" footer="0"/>
  <pageSetup paperSize="9" scale="95" orientation="portrait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/>
  </sheetPr>
  <dimension ref="A1:F33"/>
  <sheetViews>
    <sheetView zoomScaleNormal="100" workbookViewId="0">
      <selection activeCell="F14" sqref="F14"/>
    </sheetView>
  </sheetViews>
  <sheetFormatPr defaultRowHeight="16.5"/>
  <cols>
    <col min="1" max="1" width="6.6640625" style="1" customWidth="1"/>
    <col min="2" max="2" width="47.21875" style="6" customWidth="1"/>
    <col min="3" max="3" width="3.5546875" style="6" customWidth="1"/>
    <col min="4" max="4" width="13.44140625" style="40" customWidth="1"/>
    <col min="5" max="16384" width="8.88671875" style="1"/>
  </cols>
  <sheetData>
    <row r="1" spans="1:4" ht="20.100000000000001" customHeight="1">
      <c r="A1" s="4" t="s">
        <v>24</v>
      </c>
      <c r="D1" s="39" t="s">
        <v>43</v>
      </c>
    </row>
    <row r="2" spans="1:4" ht="18.75" customHeight="1"/>
    <row r="3" spans="1:4" s="10" customFormat="1" ht="24.75" customHeight="1">
      <c r="A3" s="325" t="s">
        <v>247</v>
      </c>
      <c r="B3" s="326"/>
      <c r="C3" s="326"/>
      <c r="D3" s="326"/>
    </row>
    <row r="4" spans="1:4" ht="17.25" customHeight="1">
      <c r="A4" s="327" t="str">
        <f>+'M01'!A4:D4</f>
        <v>(Kèm theo Quyết định số 2664/QĐ-BTC ngày 15 tháng 12 năm 2016</v>
      </c>
      <c r="B4" s="327"/>
      <c r="C4" s="327"/>
      <c r="D4" s="327"/>
    </row>
    <row r="5" spans="1:4" ht="18.75" customHeight="1">
      <c r="A5" s="328" t="s">
        <v>257</v>
      </c>
      <c r="B5" s="328"/>
      <c r="C5" s="328"/>
      <c r="D5" s="328"/>
    </row>
    <row r="6" spans="1:4" ht="14.25" customHeight="1">
      <c r="A6" s="3"/>
      <c r="B6" s="7"/>
      <c r="C6" s="7"/>
      <c r="D6" s="41"/>
    </row>
    <row r="7" spans="1:4" ht="21" customHeight="1">
      <c r="D7" s="21" t="s">
        <v>0</v>
      </c>
    </row>
    <row r="8" spans="1:4" s="163" customFormat="1" ht="23.25" customHeight="1">
      <c r="A8" s="329" t="s">
        <v>26</v>
      </c>
      <c r="B8" s="329" t="s">
        <v>16</v>
      </c>
      <c r="C8" s="331" t="s">
        <v>17</v>
      </c>
      <c r="D8" s="332"/>
    </row>
    <row r="9" spans="1:4" s="163" customFormat="1" ht="21" customHeight="1">
      <c r="A9" s="330"/>
      <c r="B9" s="330"/>
      <c r="C9" s="333" t="s">
        <v>224</v>
      </c>
      <c r="D9" s="334"/>
    </row>
    <row r="10" spans="1:4" ht="21" customHeight="1">
      <c r="A10" s="248"/>
      <c r="B10" s="248" t="s">
        <v>280</v>
      </c>
      <c r="C10" s="249"/>
      <c r="D10" s="190">
        <f>D11+D12</f>
        <v>902030</v>
      </c>
    </row>
    <row r="11" spans="1:4" ht="21" customHeight="1">
      <c r="A11" s="250" t="s">
        <v>21</v>
      </c>
      <c r="B11" s="251" t="s">
        <v>281</v>
      </c>
      <c r="C11" s="252"/>
      <c r="D11" s="193">
        <v>194250</v>
      </c>
    </row>
    <row r="12" spans="1:4" ht="21" customHeight="1">
      <c r="A12" s="253" t="s">
        <v>22</v>
      </c>
      <c r="B12" s="254" t="s">
        <v>282</v>
      </c>
      <c r="C12" s="255"/>
      <c r="D12" s="256">
        <f>D14+D15+D18+D31+D30+850</f>
        <v>707780</v>
      </c>
    </row>
    <row r="13" spans="1:4" ht="21" customHeight="1">
      <c r="A13" s="253"/>
      <c r="B13" s="283" t="s">
        <v>67</v>
      </c>
      <c r="C13" s="255"/>
      <c r="D13" s="256"/>
    </row>
    <row r="14" spans="1:4" ht="18" customHeight="1">
      <c r="A14" s="253" t="s">
        <v>28</v>
      </c>
      <c r="B14" s="257" t="s">
        <v>18</v>
      </c>
      <c r="C14" s="258"/>
      <c r="D14" s="256">
        <v>179700</v>
      </c>
    </row>
    <row r="15" spans="1:4" ht="18" customHeight="1">
      <c r="A15" s="253" t="s">
        <v>29</v>
      </c>
      <c r="B15" s="257" t="s">
        <v>248</v>
      </c>
      <c r="C15" s="258"/>
      <c r="D15" s="256">
        <f>D16+D17</f>
        <v>100200</v>
      </c>
    </row>
    <row r="16" spans="1:4" ht="18" customHeight="1">
      <c r="A16" s="259">
        <v>1</v>
      </c>
      <c r="B16" s="260" t="s">
        <v>225</v>
      </c>
      <c r="C16" s="261"/>
      <c r="D16" s="262">
        <v>98900</v>
      </c>
    </row>
    <row r="17" spans="1:4" ht="18" customHeight="1">
      <c r="A17" s="259">
        <v>2</v>
      </c>
      <c r="B17" s="260" t="s">
        <v>86</v>
      </c>
      <c r="C17" s="261"/>
      <c r="D17" s="262">
        <v>1300</v>
      </c>
    </row>
    <row r="18" spans="1:4" ht="18.75" customHeight="1">
      <c r="A18" s="263" t="s">
        <v>30</v>
      </c>
      <c r="B18" s="264" t="s">
        <v>214</v>
      </c>
      <c r="C18" s="265"/>
      <c r="D18" s="193">
        <f>+'M04'!E16</f>
        <v>404630</v>
      </c>
    </row>
    <row r="19" spans="1:4" ht="18" customHeight="1">
      <c r="A19" s="266"/>
      <c r="B19" s="267" t="s">
        <v>67</v>
      </c>
      <c r="C19" s="268"/>
      <c r="D19" s="262"/>
    </row>
    <row r="20" spans="1:4" ht="18" customHeight="1">
      <c r="A20" s="259">
        <v>1</v>
      </c>
      <c r="B20" s="260" t="s">
        <v>243</v>
      </c>
      <c r="C20" s="261"/>
      <c r="D20" s="262">
        <v>22194</v>
      </c>
    </row>
    <row r="21" spans="1:4" ht="18" customHeight="1">
      <c r="A21" s="259">
        <v>2</v>
      </c>
      <c r="B21" s="260" t="s">
        <v>249</v>
      </c>
      <c r="C21" s="261"/>
      <c r="D21" s="262">
        <v>11401</v>
      </c>
    </row>
    <row r="22" spans="1:4" ht="18" customHeight="1">
      <c r="A22" s="259">
        <v>3</v>
      </c>
      <c r="B22" s="260" t="s">
        <v>244</v>
      </c>
      <c r="C22" s="261"/>
      <c r="D22" s="262">
        <v>8731</v>
      </c>
    </row>
    <row r="23" spans="1:4" ht="18" customHeight="1">
      <c r="A23" s="259">
        <v>4</v>
      </c>
      <c r="B23" s="260" t="s">
        <v>250</v>
      </c>
      <c r="C23" s="261"/>
      <c r="D23" s="262">
        <v>1886</v>
      </c>
    </row>
    <row r="24" spans="1:4" ht="18" customHeight="1">
      <c r="A24" s="259">
        <v>5</v>
      </c>
      <c r="B24" s="260" t="s">
        <v>251</v>
      </c>
      <c r="C24" s="261"/>
      <c r="D24" s="262">
        <v>1915</v>
      </c>
    </row>
    <row r="25" spans="1:4" ht="18" customHeight="1">
      <c r="A25" s="259">
        <v>6</v>
      </c>
      <c r="B25" s="260" t="s">
        <v>252</v>
      </c>
      <c r="C25" s="261"/>
      <c r="D25" s="262">
        <v>650</v>
      </c>
    </row>
    <row r="26" spans="1:4" ht="18" customHeight="1">
      <c r="A26" s="259">
        <v>7</v>
      </c>
      <c r="B26" s="260" t="s">
        <v>253</v>
      </c>
      <c r="C26" s="261"/>
      <c r="D26" s="262">
        <v>85838</v>
      </c>
    </row>
    <row r="27" spans="1:4" ht="18" customHeight="1">
      <c r="A27" s="259">
        <v>8</v>
      </c>
      <c r="B27" s="260" t="s">
        <v>254</v>
      </c>
      <c r="C27" s="261"/>
      <c r="D27" s="262">
        <v>32180</v>
      </c>
    </row>
    <row r="28" spans="1:4" ht="18" customHeight="1">
      <c r="A28" s="259">
        <v>9</v>
      </c>
      <c r="B28" s="260" t="s">
        <v>19</v>
      </c>
      <c r="C28" s="261"/>
      <c r="D28" s="262">
        <v>1880</v>
      </c>
    </row>
    <row r="29" spans="1:4" ht="18" customHeight="1">
      <c r="A29" s="259">
        <v>10</v>
      </c>
      <c r="B29" s="260" t="s">
        <v>255</v>
      </c>
      <c r="C29" s="261"/>
      <c r="D29" s="262">
        <v>45245</v>
      </c>
    </row>
    <row r="30" spans="1:4" ht="18" customHeight="1">
      <c r="A30" s="253" t="s">
        <v>36</v>
      </c>
      <c r="B30" s="257" t="s">
        <v>221</v>
      </c>
      <c r="C30" s="269"/>
      <c r="D30" s="256">
        <f>+'M04'!E20</f>
        <v>6600</v>
      </c>
    </row>
    <row r="31" spans="1:4" ht="18" customHeight="1">
      <c r="A31" s="270" t="s">
        <v>41</v>
      </c>
      <c r="B31" s="271" t="s">
        <v>20</v>
      </c>
      <c r="C31" s="272"/>
      <c r="D31" s="273">
        <f>+'M04'!E22</f>
        <v>15800</v>
      </c>
    </row>
    <row r="32" spans="1:4" ht="10.5" customHeight="1">
      <c r="A32" s="2"/>
      <c r="D32" s="42"/>
    </row>
    <row r="33" spans="1:6" s="10" customFormat="1" ht="33.75" customHeight="1">
      <c r="A33" s="324"/>
      <c r="B33" s="318"/>
      <c r="C33" s="318"/>
      <c r="D33" s="318"/>
      <c r="E33" s="55"/>
      <c r="F33" s="55"/>
    </row>
  </sheetData>
  <customSheetViews>
    <customSheetView guid="{3CE50ED2-D0F2-4104-A6F6-C01AC97D42C5}" printArea="1" showRuler="0" topLeftCell="A31">
      <selection activeCell="B55" sqref="B55"/>
      <pageMargins left="0.92" right="0.67" top="0.44" bottom="0.24" header="0" footer="0"/>
      <printOptions horizontalCentered="1"/>
      <pageSetup paperSize="9" scale="93" orientation="portrait" r:id="rId1"/>
      <headerFooter alignWithMargins="0"/>
    </customSheetView>
  </customSheetViews>
  <mergeCells count="8">
    <mergeCell ref="A33:D33"/>
    <mergeCell ref="A3:D3"/>
    <mergeCell ref="A4:D4"/>
    <mergeCell ref="A5:D5"/>
    <mergeCell ref="B8:B9"/>
    <mergeCell ref="A8:A9"/>
    <mergeCell ref="C8:D8"/>
    <mergeCell ref="C9:D9"/>
  </mergeCells>
  <phoneticPr fontId="0" type="noConversion"/>
  <printOptions horizontalCentered="1"/>
  <pageMargins left="0.78740157480314965" right="0.78740157480314965" top="0.59055118110236227" bottom="0.59055118110236227" header="0" footer="0"/>
  <pageSetup paperSize="9" orientation="portrait" r:id="rId2"/>
  <headerFooter alignWithMargins="0"/>
  <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58"/>
  <sheetViews>
    <sheetView topLeftCell="A53" workbookViewId="0">
      <selection activeCell="R4" sqref="R4"/>
    </sheetView>
  </sheetViews>
  <sheetFormatPr defaultRowHeight="16.5"/>
  <cols>
    <col min="1" max="1" width="4.109375" customWidth="1"/>
    <col min="2" max="2" width="46.5546875" customWidth="1"/>
    <col min="3" max="3" width="13.6640625" customWidth="1"/>
    <col min="4" max="4" width="13.21875" customWidth="1"/>
    <col min="5" max="5" width="12.5546875" customWidth="1"/>
    <col min="6" max="6" width="11.88671875" customWidth="1"/>
    <col min="7" max="7" width="11" customWidth="1"/>
    <col min="8" max="8" width="11.33203125" hidden="1" customWidth="1"/>
    <col min="9" max="9" width="11.44140625" customWidth="1"/>
    <col min="10" max="10" width="10.33203125" customWidth="1"/>
    <col min="11" max="11" width="10.21875" customWidth="1"/>
    <col min="12" max="12" width="10" customWidth="1"/>
    <col min="13" max="13" width="10.77734375" customWidth="1"/>
    <col min="14" max="14" width="11.44140625" customWidth="1"/>
    <col min="15" max="15" width="10.6640625" customWidth="1"/>
    <col min="16" max="16" width="12" customWidth="1"/>
    <col min="17" max="17" width="12.109375" customWidth="1"/>
  </cols>
  <sheetData>
    <row r="1" spans="1:17" ht="18.75">
      <c r="A1" s="343" t="s">
        <v>285</v>
      </c>
      <c r="B1" s="343"/>
      <c r="C1" s="343"/>
      <c r="D1" s="343"/>
      <c r="E1" s="343"/>
      <c r="F1" s="343"/>
      <c r="G1" s="343"/>
      <c r="H1" s="343"/>
      <c r="I1" s="343"/>
      <c r="J1" s="343"/>
      <c r="K1" s="343"/>
      <c r="L1" s="343"/>
      <c r="M1" s="343"/>
      <c r="N1" s="343"/>
      <c r="O1" s="343"/>
      <c r="P1" s="343"/>
      <c r="Q1" s="343"/>
    </row>
    <row r="2" spans="1:17" ht="20.100000000000001" customHeight="1">
      <c r="A2" s="347" t="s">
        <v>289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  <c r="N2" s="347"/>
      <c r="O2" s="347"/>
      <c r="P2" s="347"/>
      <c r="Q2" s="347"/>
    </row>
    <row r="3" spans="1:17" ht="18">
      <c r="A3" s="93"/>
      <c r="B3" s="94"/>
      <c r="C3" s="95"/>
      <c r="D3" s="96"/>
      <c r="E3" s="97"/>
      <c r="F3" s="98"/>
      <c r="G3" s="97"/>
      <c r="H3" s="97"/>
      <c r="I3" s="99"/>
      <c r="J3" s="100"/>
      <c r="K3" s="97"/>
      <c r="L3" s="91"/>
      <c r="M3" s="97"/>
      <c r="N3" s="97"/>
      <c r="O3" s="97"/>
      <c r="P3" s="101"/>
      <c r="Q3" s="92" t="s">
        <v>271</v>
      </c>
    </row>
    <row r="4" spans="1:17">
      <c r="A4" s="344" t="s">
        <v>170</v>
      </c>
      <c r="B4" s="344" t="s">
        <v>171</v>
      </c>
      <c r="C4" s="344" t="s">
        <v>266</v>
      </c>
      <c r="D4" s="345" t="s">
        <v>67</v>
      </c>
      <c r="E4" s="345"/>
      <c r="F4" s="345"/>
      <c r="G4" s="345"/>
      <c r="H4" s="345"/>
      <c r="I4" s="345"/>
      <c r="J4" s="345"/>
      <c r="K4" s="345"/>
      <c r="L4" s="345"/>
      <c r="M4" s="345"/>
      <c r="N4" s="345"/>
      <c r="O4" s="345"/>
      <c r="P4" s="345"/>
      <c r="Q4" s="345"/>
    </row>
    <row r="5" spans="1:17" ht="16.5" customHeight="1">
      <c r="A5" s="344"/>
      <c r="B5" s="344"/>
      <c r="C5" s="344"/>
      <c r="D5" s="344" t="s">
        <v>216</v>
      </c>
      <c r="E5" s="348"/>
      <c r="F5" s="348"/>
      <c r="G5" s="348"/>
      <c r="H5" s="348"/>
      <c r="I5" s="349" t="s">
        <v>284</v>
      </c>
      <c r="J5" s="349"/>
      <c r="K5" s="349"/>
      <c r="L5" s="349"/>
      <c r="M5" s="349"/>
      <c r="N5" s="349"/>
      <c r="O5" s="349"/>
      <c r="P5" s="349"/>
      <c r="Q5" s="349"/>
    </row>
    <row r="6" spans="1:17">
      <c r="A6" s="344"/>
      <c r="B6" s="344"/>
      <c r="C6" s="344"/>
      <c r="D6" s="337" t="s">
        <v>278</v>
      </c>
      <c r="E6" s="350" t="s">
        <v>67</v>
      </c>
      <c r="F6" s="350"/>
      <c r="G6" s="350"/>
      <c r="H6" s="350"/>
      <c r="I6" s="300" t="s">
        <v>279</v>
      </c>
      <c r="J6" s="346" t="s">
        <v>67</v>
      </c>
      <c r="K6" s="346"/>
      <c r="L6" s="346"/>
      <c r="M6" s="346"/>
      <c r="N6" s="346"/>
      <c r="O6" s="346"/>
      <c r="P6" s="346"/>
      <c r="Q6" s="346"/>
    </row>
    <row r="7" spans="1:17">
      <c r="A7" s="344"/>
      <c r="B7" s="344"/>
      <c r="C7" s="344"/>
      <c r="D7" s="338"/>
      <c r="E7" s="160" t="s">
        <v>172</v>
      </c>
      <c r="F7" s="160"/>
      <c r="G7" s="161"/>
      <c r="H7" s="340" t="s">
        <v>267</v>
      </c>
      <c r="I7" s="341"/>
      <c r="J7" s="335" t="s">
        <v>184</v>
      </c>
      <c r="K7" s="335" t="s">
        <v>174</v>
      </c>
      <c r="L7" s="335" t="s">
        <v>175</v>
      </c>
      <c r="M7" s="335" t="s">
        <v>217</v>
      </c>
      <c r="N7" s="335" t="s">
        <v>268</v>
      </c>
      <c r="O7" s="335" t="s">
        <v>269</v>
      </c>
      <c r="P7" s="335" t="s">
        <v>270</v>
      </c>
      <c r="Q7" s="335" t="s">
        <v>185</v>
      </c>
    </row>
    <row r="8" spans="1:17" ht="100.5" customHeight="1">
      <c r="A8" s="344"/>
      <c r="B8" s="344"/>
      <c r="C8" s="344"/>
      <c r="D8" s="339"/>
      <c r="E8" s="162" t="s">
        <v>173</v>
      </c>
      <c r="F8" s="162" t="s">
        <v>176</v>
      </c>
      <c r="G8" s="162" t="s">
        <v>177</v>
      </c>
      <c r="H8" s="340"/>
      <c r="I8" s="342"/>
      <c r="J8" s="336"/>
      <c r="K8" s="336"/>
      <c r="L8" s="336"/>
      <c r="M8" s="336"/>
      <c r="N8" s="336"/>
      <c r="O8" s="336"/>
      <c r="P8" s="336"/>
      <c r="Q8" s="336"/>
    </row>
    <row r="9" spans="1:17">
      <c r="A9" s="103" t="s">
        <v>21</v>
      </c>
      <c r="B9" s="104" t="s">
        <v>22</v>
      </c>
      <c r="C9" s="105">
        <v>1</v>
      </c>
      <c r="D9" s="106">
        <v>2</v>
      </c>
      <c r="E9" s="106" t="s">
        <v>265</v>
      </c>
      <c r="F9" s="106">
        <v>4</v>
      </c>
      <c r="G9" s="107">
        <v>5</v>
      </c>
      <c r="H9" s="106">
        <v>6</v>
      </c>
      <c r="I9" s="106">
        <v>6</v>
      </c>
      <c r="J9" s="108">
        <v>7</v>
      </c>
      <c r="K9" s="108">
        <v>8</v>
      </c>
      <c r="L9" s="108">
        <v>9</v>
      </c>
      <c r="M9" s="108">
        <v>10</v>
      </c>
      <c r="N9" s="108">
        <v>11</v>
      </c>
      <c r="O9" s="108">
        <v>12</v>
      </c>
      <c r="P9" s="108">
        <v>13</v>
      </c>
      <c r="Q9" s="108">
        <v>14</v>
      </c>
    </row>
    <row r="10" spans="1:17">
      <c r="A10" s="102" t="s">
        <v>28</v>
      </c>
      <c r="B10" s="109" t="s">
        <v>178</v>
      </c>
      <c r="C10" s="110">
        <v>437609762</v>
      </c>
      <c r="D10" s="110">
        <v>70116339</v>
      </c>
      <c r="E10" s="110">
        <v>65216339</v>
      </c>
      <c r="F10" s="110">
        <v>32373459</v>
      </c>
      <c r="G10" s="110">
        <v>32842880</v>
      </c>
      <c r="H10" s="110">
        <v>4900000</v>
      </c>
      <c r="I10" s="110">
        <v>366306643</v>
      </c>
      <c r="J10" s="110">
        <v>14525780</v>
      </c>
      <c r="K10" s="110">
        <v>4601900</v>
      </c>
      <c r="L10" s="110">
        <v>7832770</v>
      </c>
      <c r="M10" s="110">
        <v>3282445</v>
      </c>
      <c r="N10" s="110">
        <v>78273460</v>
      </c>
      <c r="O10" s="110">
        <v>22291664</v>
      </c>
      <c r="P10" s="110">
        <v>763864</v>
      </c>
      <c r="Q10" s="110">
        <v>42664760</v>
      </c>
    </row>
    <row r="11" spans="1:17">
      <c r="A11" s="102"/>
      <c r="B11" s="184" t="s">
        <v>67</v>
      </c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</row>
    <row r="12" spans="1:17">
      <c r="A12" s="111">
        <v>1</v>
      </c>
      <c r="B12" s="112" t="s">
        <v>44</v>
      </c>
      <c r="C12" s="113">
        <v>187790</v>
      </c>
      <c r="D12" s="110">
        <v>0</v>
      </c>
      <c r="E12" s="110">
        <v>0</v>
      </c>
      <c r="F12" s="114"/>
      <c r="G12" s="114"/>
      <c r="H12" s="114"/>
      <c r="I12" s="110">
        <v>187790</v>
      </c>
      <c r="J12" s="115">
        <v>160</v>
      </c>
      <c r="K12" s="115">
        <v>0</v>
      </c>
      <c r="L12" s="115">
        <v>0</v>
      </c>
      <c r="M12" s="115">
        <v>0</v>
      </c>
      <c r="N12" s="115">
        <v>0</v>
      </c>
      <c r="O12" s="115">
        <v>0</v>
      </c>
      <c r="P12" s="115">
        <v>0</v>
      </c>
      <c r="Q12" s="115">
        <v>187630</v>
      </c>
    </row>
    <row r="13" spans="1:17">
      <c r="A13" s="111">
        <v>2</v>
      </c>
      <c r="B13" s="112" t="s">
        <v>45</v>
      </c>
      <c r="C13" s="113">
        <v>1351700</v>
      </c>
      <c r="D13" s="110">
        <v>89020</v>
      </c>
      <c r="E13" s="110">
        <v>89020</v>
      </c>
      <c r="F13" s="114">
        <v>89020</v>
      </c>
      <c r="G13" s="116"/>
      <c r="H13" s="116"/>
      <c r="I13" s="110">
        <v>1262680</v>
      </c>
      <c r="J13" s="115">
        <v>2000</v>
      </c>
      <c r="K13" s="115">
        <v>0</v>
      </c>
      <c r="L13" s="115">
        <v>27900</v>
      </c>
      <c r="M13" s="115">
        <v>0</v>
      </c>
      <c r="N13" s="115">
        <v>0</v>
      </c>
      <c r="O13" s="115">
        <v>0</v>
      </c>
      <c r="P13" s="115">
        <v>0</v>
      </c>
      <c r="Q13" s="115">
        <v>1232780</v>
      </c>
    </row>
    <row r="14" spans="1:17">
      <c r="A14" s="111">
        <v>3</v>
      </c>
      <c r="B14" s="112" t="s">
        <v>46</v>
      </c>
      <c r="C14" s="113">
        <v>1310110</v>
      </c>
      <c r="D14" s="110">
        <v>383800</v>
      </c>
      <c r="E14" s="110">
        <v>383800</v>
      </c>
      <c r="F14" s="114">
        <v>383800</v>
      </c>
      <c r="G14" s="114"/>
      <c r="H14" s="114"/>
      <c r="I14" s="110">
        <v>926310</v>
      </c>
      <c r="J14" s="115">
        <v>2300</v>
      </c>
      <c r="K14" s="115">
        <v>0</v>
      </c>
      <c r="L14" s="115">
        <v>1010</v>
      </c>
      <c r="M14" s="115">
        <v>0</v>
      </c>
      <c r="N14" s="115">
        <v>0</v>
      </c>
      <c r="O14" s="115">
        <v>3000</v>
      </c>
      <c r="P14" s="115">
        <v>0</v>
      </c>
      <c r="Q14" s="115">
        <v>920000</v>
      </c>
    </row>
    <row r="15" spans="1:17">
      <c r="A15" s="111">
        <v>4</v>
      </c>
      <c r="B15" s="117" t="s">
        <v>218</v>
      </c>
      <c r="C15" s="113">
        <v>691840</v>
      </c>
      <c r="D15" s="110">
        <v>33240</v>
      </c>
      <c r="E15" s="110">
        <v>33240</v>
      </c>
      <c r="F15" s="114">
        <v>33240</v>
      </c>
      <c r="G15" s="116"/>
      <c r="H15" s="116"/>
      <c r="I15" s="110">
        <v>658600</v>
      </c>
      <c r="J15" s="115">
        <v>597120</v>
      </c>
      <c r="K15" s="115">
        <v>0</v>
      </c>
      <c r="L15" s="115">
        <v>59280</v>
      </c>
      <c r="M15" s="115">
        <v>0</v>
      </c>
      <c r="N15" s="115">
        <v>0</v>
      </c>
      <c r="O15" s="115">
        <v>2200</v>
      </c>
      <c r="P15" s="115">
        <v>0</v>
      </c>
      <c r="Q15" s="115">
        <v>0</v>
      </c>
    </row>
    <row r="16" spans="1:17">
      <c r="A16" s="111">
        <v>5</v>
      </c>
      <c r="B16" s="112" t="s">
        <v>47</v>
      </c>
      <c r="C16" s="113">
        <v>3682393</v>
      </c>
      <c r="D16" s="110">
        <v>428603</v>
      </c>
      <c r="E16" s="110">
        <v>428603</v>
      </c>
      <c r="F16" s="114">
        <v>428603</v>
      </c>
      <c r="G16" s="114"/>
      <c r="H16" s="114"/>
      <c r="I16" s="110">
        <v>3253790</v>
      </c>
      <c r="J16" s="115">
        <v>27000</v>
      </c>
      <c r="K16" s="115">
        <v>0</v>
      </c>
      <c r="L16" s="115">
        <v>2260</v>
      </c>
      <c r="M16" s="115">
        <v>0</v>
      </c>
      <c r="N16" s="115">
        <v>0</v>
      </c>
      <c r="O16" s="115">
        <v>0</v>
      </c>
      <c r="P16" s="115">
        <v>0</v>
      </c>
      <c r="Q16" s="115">
        <v>3224530</v>
      </c>
    </row>
    <row r="17" spans="1:17">
      <c r="A17" s="111">
        <v>6</v>
      </c>
      <c r="B17" s="112" t="s">
        <v>48</v>
      </c>
      <c r="C17" s="113">
        <v>3335140</v>
      </c>
      <c r="D17" s="110">
        <v>309700</v>
      </c>
      <c r="E17" s="110">
        <v>309700</v>
      </c>
      <c r="F17" s="114">
        <v>309700</v>
      </c>
      <c r="G17" s="114"/>
      <c r="H17" s="114"/>
      <c r="I17" s="110">
        <v>3025440</v>
      </c>
      <c r="J17" s="115">
        <v>48720</v>
      </c>
      <c r="K17" s="115">
        <v>0</v>
      </c>
      <c r="L17" s="115">
        <v>3710</v>
      </c>
      <c r="M17" s="115">
        <v>0</v>
      </c>
      <c r="N17" s="115">
        <v>0</v>
      </c>
      <c r="O17" s="115">
        <v>0</v>
      </c>
      <c r="P17" s="115">
        <v>0</v>
      </c>
      <c r="Q17" s="115">
        <v>2973010</v>
      </c>
    </row>
    <row r="18" spans="1:17">
      <c r="A18" s="111">
        <v>7</v>
      </c>
      <c r="B18" s="112" t="s">
        <v>49</v>
      </c>
      <c r="C18" s="113">
        <v>2154640</v>
      </c>
      <c r="D18" s="110">
        <v>126250</v>
      </c>
      <c r="E18" s="110">
        <v>126250</v>
      </c>
      <c r="F18" s="114">
        <v>126250</v>
      </c>
      <c r="G18" s="114"/>
      <c r="H18" s="114"/>
      <c r="I18" s="110">
        <v>2028390</v>
      </c>
      <c r="J18" s="115">
        <v>30860</v>
      </c>
      <c r="K18" s="115">
        <v>0</v>
      </c>
      <c r="L18" s="115">
        <v>3590</v>
      </c>
      <c r="M18" s="115">
        <v>0</v>
      </c>
      <c r="N18" s="115">
        <v>10000</v>
      </c>
      <c r="O18" s="115">
        <v>0</v>
      </c>
      <c r="P18" s="115">
        <v>0</v>
      </c>
      <c r="Q18" s="115">
        <v>1983940</v>
      </c>
    </row>
    <row r="19" spans="1:17">
      <c r="A19" s="111">
        <v>8</v>
      </c>
      <c r="B19" s="112" t="s">
        <v>64</v>
      </c>
      <c r="C19" s="113">
        <v>10363349</v>
      </c>
      <c r="D19" s="110">
        <v>6229526</v>
      </c>
      <c r="E19" s="110">
        <v>6229526</v>
      </c>
      <c r="F19" s="114">
        <v>1496970</v>
      </c>
      <c r="G19" s="116">
        <v>4732556</v>
      </c>
      <c r="H19" s="118"/>
      <c r="I19" s="110">
        <v>4008043</v>
      </c>
      <c r="J19" s="115">
        <v>974460</v>
      </c>
      <c r="K19" s="115">
        <v>40680</v>
      </c>
      <c r="L19" s="115">
        <v>768740</v>
      </c>
      <c r="M19" s="115">
        <v>0</v>
      </c>
      <c r="N19" s="115">
        <v>0</v>
      </c>
      <c r="O19" s="115">
        <v>1902590</v>
      </c>
      <c r="P19" s="115">
        <v>69183</v>
      </c>
      <c r="Q19" s="115">
        <v>252390</v>
      </c>
    </row>
    <row r="20" spans="1:17">
      <c r="A20" s="111">
        <v>9</v>
      </c>
      <c r="B20" s="119" t="s">
        <v>59</v>
      </c>
      <c r="C20" s="113">
        <v>34820</v>
      </c>
      <c r="D20" s="110">
        <v>0</v>
      </c>
      <c r="E20" s="110">
        <v>0</v>
      </c>
      <c r="F20" s="114"/>
      <c r="G20" s="116"/>
      <c r="H20" s="116"/>
      <c r="I20" s="110">
        <v>34820</v>
      </c>
      <c r="J20" s="115">
        <v>0</v>
      </c>
      <c r="K20" s="115">
        <v>0</v>
      </c>
      <c r="L20" s="115">
        <v>0</v>
      </c>
      <c r="M20" s="115">
        <v>0</v>
      </c>
      <c r="N20" s="115">
        <v>0</v>
      </c>
      <c r="O20" s="115">
        <v>12600</v>
      </c>
      <c r="P20" s="115">
        <v>0</v>
      </c>
      <c r="Q20" s="115">
        <v>22220</v>
      </c>
    </row>
    <row r="21" spans="1:17">
      <c r="A21" s="111">
        <v>10</v>
      </c>
      <c r="B21" s="112" t="s">
        <v>50</v>
      </c>
      <c r="C21" s="113">
        <v>45626425</v>
      </c>
      <c r="D21" s="110">
        <v>31616084</v>
      </c>
      <c r="E21" s="110">
        <v>31616084</v>
      </c>
      <c r="F21" s="114">
        <v>6905794</v>
      </c>
      <c r="G21" s="116">
        <v>24710290</v>
      </c>
      <c r="H21" s="116"/>
      <c r="I21" s="110">
        <v>14010341</v>
      </c>
      <c r="J21" s="115">
        <v>447170</v>
      </c>
      <c r="K21" s="115">
        <v>79010</v>
      </c>
      <c r="L21" s="115">
        <v>52540</v>
      </c>
      <c r="M21" s="115">
        <v>0</v>
      </c>
      <c r="N21" s="115">
        <v>0</v>
      </c>
      <c r="O21" s="115">
        <v>13121120</v>
      </c>
      <c r="P21" s="115">
        <v>18821</v>
      </c>
      <c r="Q21" s="115">
        <v>291680</v>
      </c>
    </row>
    <row r="22" spans="1:17">
      <c r="A22" s="111">
        <v>11</v>
      </c>
      <c r="B22" s="112" t="s">
        <v>76</v>
      </c>
      <c r="C22" s="113">
        <v>2108720</v>
      </c>
      <c r="D22" s="110">
        <v>244200</v>
      </c>
      <c r="E22" s="110">
        <v>244200</v>
      </c>
      <c r="F22" s="114">
        <v>244200</v>
      </c>
      <c r="G22" s="116"/>
      <c r="H22" s="116"/>
      <c r="I22" s="110">
        <v>1864520</v>
      </c>
      <c r="J22" s="115">
        <v>641470</v>
      </c>
      <c r="K22" s="115">
        <v>12110</v>
      </c>
      <c r="L22" s="115">
        <v>316090</v>
      </c>
      <c r="M22" s="115">
        <v>0</v>
      </c>
      <c r="N22" s="115">
        <v>0</v>
      </c>
      <c r="O22" s="115">
        <v>529320</v>
      </c>
      <c r="P22" s="115">
        <v>9200</v>
      </c>
      <c r="Q22" s="115">
        <v>356330</v>
      </c>
    </row>
    <row r="23" spans="1:17">
      <c r="A23" s="111">
        <v>12</v>
      </c>
      <c r="B23" s="112" t="s">
        <v>51</v>
      </c>
      <c r="C23" s="113">
        <v>1519258</v>
      </c>
      <c r="D23" s="110">
        <v>483438</v>
      </c>
      <c r="E23" s="110">
        <v>483438</v>
      </c>
      <c r="F23" s="114">
        <v>292360</v>
      </c>
      <c r="G23" s="114">
        <v>191078</v>
      </c>
      <c r="H23" s="114"/>
      <c r="I23" s="110">
        <v>1035820</v>
      </c>
      <c r="J23" s="115">
        <v>443640</v>
      </c>
      <c r="K23" s="115">
        <v>67920</v>
      </c>
      <c r="L23" s="115">
        <v>200140</v>
      </c>
      <c r="M23" s="115">
        <v>0</v>
      </c>
      <c r="N23" s="115">
        <v>0</v>
      </c>
      <c r="O23" s="115">
        <v>203650</v>
      </c>
      <c r="P23" s="115">
        <v>12650</v>
      </c>
      <c r="Q23" s="115">
        <v>107820</v>
      </c>
    </row>
    <row r="24" spans="1:17">
      <c r="A24" s="111">
        <v>13</v>
      </c>
      <c r="B24" s="112" t="s">
        <v>52</v>
      </c>
      <c r="C24" s="113">
        <v>10163983</v>
      </c>
      <c r="D24" s="110">
        <v>5137963</v>
      </c>
      <c r="E24" s="110">
        <v>5137963</v>
      </c>
      <c r="F24" s="114">
        <v>3764960</v>
      </c>
      <c r="G24" s="116">
        <v>1373003</v>
      </c>
      <c r="H24" s="118"/>
      <c r="I24" s="110">
        <v>5014020</v>
      </c>
      <c r="J24" s="115">
        <v>795310</v>
      </c>
      <c r="K24" s="115">
        <v>3945230</v>
      </c>
      <c r="L24" s="115">
        <v>79490</v>
      </c>
      <c r="M24" s="115">
        <v>0</v>
      </c>
      <c r="N24" s="115">
        <v>0</v>
      </c>
      <c r="O24" s="115">
        <v>1000</v>
      </c>
      <c r="P24" s="115">
        <v>26300</v>
      </c>
      <c r="Q24" s="115">
        <v>166690</v>
      </c>
    </row>
    <row r="25" spans="1:17">
      <c r="A25" s="111">
        <v>14</v>
      </c>
      <c r="B25" s="112" t="s">
        <v>65</v>
      </c>
      <c r="C25" s="113">
        <v>6071844</v>
      </c>
      <c r="D25" s="110">
        <v>914594</v>
      </c>
      <c r="E25" s="110">
        <v>914594</v>
      </c>
      <c r="F25" s="114">
        <v>371018</v>
      </c>
      <c r="G25" s="114">
        <v>543576</v>
      </c>
      <c r="H25" s="114"/>
      <c r="I25" s="110">
        <v>5157250</v>
      </c>
      <c r="J25" s="115">
        <v>4846240</v>
      </c>
      <c r="K25" s="115">
        <v>0</v>
      </c>
      <c r="L25" s="115">
        <v>201340</v>
      </c>
      <c r="M25" s="115">
        <v>0</v>
      </c>
      <c r="N25" s="115">
        <v>0</v>
      </c>
      <c r="O25" s="115">
        <v>300</v>
      </c>
      <c r="P25" s="115">
        <v>11900</v>
      </c>
      <c r="Q25" s="115">
        <v>97470</v>
      </c>
    </row>
    <row r="26" spans="1:17">
      <c r="A26" s="111">
        <v>15</v>
      </c>
      <c r="B26" s="112" t="s">
        <v>66</v>
      </c>
      <c r="C26" s="113">
        <v>2748850</v>
      </c>
      <c r="D26" s="110">
        <v>95130</v>
      </c>
      <c r="E26" s="110">
        <v>95130</v>
      </c>
      <c r="F26" s="114">
        <v>95130</v>
      </c>
      <c r="G26" s="114"/>
      <c r="H26" s="114"/>
      <c r="I26" s="110">
        <v>2653720</v>
      </c>
      <c r="J26" s="115">
        <v>5700</v>
      </c>
      <c r="K26" s="115">
        <v>0</v>
      </c>
      <c r="L26" s="115">
        <v>2543870</v>
      </c>
      <c r="M26" s="115">
        <v>0</v>
      </c>
      <c r="N26" s="115">
        <v>0</v>
      </c>
      <c r="O26" s="115">
        <v>0</v>
      </c>
      <c r="P26" s="115">
        <v>4150</v>
      </c>
      <c r="Q26" s="115">
        <v>100000</v>
      </c>
    </row>
    <row r="27" spans="1:17">
      <c r="A27" s="111">
        <v>16</v>
      </c>
      <c r="B27" s="112" t="s">
        <v>77</v>
      </c>
      <c r="C27" s="113">
        <v>2735245</v>
      </c>
      <c r="D27" s="110">
        <v>587075</v>
      </c>
      <c r="E27" s="110">
        <v>587075</v>
      </c>
      <c r="F27" s="114">
        <v>334128</v>
      </c>
      <c r="G27" s="116">
        <v>252947</v>
      </c>
      <c r="H27" s="116"/>
      <c r="I27" s="110">
        <v>2148170</v>
      </c>
      <c r="J27" s="115">
        <v>514990</v>
      </c>
      <c r="K27" s="115">
        <v>8050</v>
      </c>
      <c r="L27" s="115">
        <v>58890</v>
      </c>
      <c r="M27" s="115">
        <v>1321050</v>
      </c>
      <c r="N27" s="115">
        <v>5600</v>
      </c>
      <c r="O27" s="115">
        <v>70500</v>
      </c>
      <c r="P27" s="115">
        <v>10340</v>
      </c>
      <c r="Q27" s="115">
        <v>158750</v>
      </c>
    </row>
    <row r="28" spans="1:17">
      <c r="A28" s="111">
        <v>17</v>
      </c>
      <c r="B28" s="112" t="s">
        <v>78</v>
      </c>
      <c r="C28" s="113">
        <v>32016760</v>
      </c>
      <c r="D28" s="110">
        <v>244036</v>
      </c>
      <c r="E28" s="110">
        <v>244036</v>
      </c>
      <c r="F28" s="116">
        <v>211015</v>
      </c>
      <c r="G28" s="116">
        <v>33021</v>
      </c>
      <c r="H28" s="116">
        <v>0</v>
      </c>
      <c r="I28" s="110">
        <v>31772724</v>
      </c>
      <c r="J28" s="116">
        <v>734940</v>
      </c>
      <c r="K28" s="116">
        <v>0</v>
      </c>
      <c r="L28" s="116">
        <v>17080</v>
      </c>
      <c r="M28" s="116">
        <v>2500</v>
      </c>
      <c r="N28" s="116">
        <v>30829810</v>
      </c>
      <c r="O28" s="116">
        <v>74274</v>
      </c>
      <c r="P28" s="116">
        <v>2500</v>
      </c>
      <c r="Q28" s="116">
        <v>111620</v>
      </c>
    </row>
    <row r="29" spans="1:17">
      <c r="A29" s="111">
        <v>18</v>
      </c>
      <c r="B29" s="112" t="s">
        <v>53</v>
      </c>
      <c r="C29" s="113">
        <v>24297540</v>
      </c>
      <c r="D29" s="110">
        <v>217680</v>
      </c>
      <c r="E29" s="110">
        <v>217680</v>
      </c>
      <c r="F29" s="114">
        <v>217680</v>
      </c>
      <c r="G29" s="116"/>
      <c r="H29" s="118"/>
      <c r="I29" s="110">
        <v>23809860</v>
      </c>
      <c r="J29" s="115">
        <v>138590</v>
      </c>
      <c r="K29" s="115">
        <v>0</v>
      </c>
      <c r="L29" s="115">
        <v>49830</v>
      </c>
      <c r="M29" s="115">
        <v>0</v>
      </c>
      <c r="N29" s="115">
        <v>750000</v>
      </c>
      <c r="O29" s="115">
        <v>540400</v>
      </c>
      <c r="P29" s="115">
        <v>800</v>
      </c>
      <c r="Q29" s="115">
        <v>22330240</v>
      </c>
    </row>
    <row r="30" spans="1:17">
      <c r="A30" s="111">
        <v>19</v>
      </c>
      <c r="B30" s="112" t="s">
        <v>54</v>
      </c>
      <c r="C30" s="113">
        <v>2294140</v>
      </c>
      <c r="D30" s="110">
        <v>366370</v>
      </c>
      <c r="E30" s="110">
        <v>366370</v>
      </c>
      <c r="F30" s="114">
        <v>336370</v>
      </c>
      <c r="G30" s="114">
        <v>30000</v>
      </c>
      <c r="H30" s="114"/>
      <c r="I30" s="110">
        <v>1927770</v>
      </c>
      <c r="J30" s="115">
        <v>78090</v>
      </c>
      <c r="K30" s="115">
        <v>0</v>
      </c>
      <c r="L30" s="115">
        <v>11920</v>
      </c>
      <c r="M30" s="115">
        <v>0</v>
      </c>
      <c r="N30" s="115">
        <v>0</v>
      </c>
      <c r="O30" s="115">
        <v>1000</v>
      </c>
      <c r="P30" s="115">
        <v>2160</v>
      </c>
      <c r="Q30" s="115">
        <v>1834600</v>
      </c>
    </row>
    <row r="31" spans="1:17" hidden="1">
      <c r="A31" s="111">
        <v>20</v>
      </c>
      <c r="B31" s="112" t="s">
        <v>79</v>
      </c>
      <c r="C31" s="113">
        <v>374810</v>
      </c>
      <c r="D31" s="110">
        <v>73380</v>
      </c>
      <c r="E31" s="110">
        <v>73380</v>
      </c>
      <c r="F31" s="114">
        <v>73380</v>
      </c>
      <c r="G31" s="114"/>
      <c r="H31" s="114"/>
      <c r="I31" s="110">
        <v>301430</v>
      </c>
      <c r="J31" s="115">
        <v>149430</v>
      </c>
      <c r="K31" s="115">
        <v>0</v>
      </c>
      <c r="L31" s="115">
        <v>1500</v>
      </c>
      <c r="M31" s="115">
        <v>0</v>
      </c>
      <c r="N31" s="115">
        <v>0</v>
      </c>
      <c r="O31" s="115">
        <v>0</v>
      </c>
      <c r="P31" s="115">
        <v>0</v>
      </c>
      <c r="Q31" s="115">
        <v>150500</v>
      </c>
    </row>
    <row r="32" spans="1:17">
      <c r="A32" s="111">
        <v>20</v>
      </c>
      <c r="B32" s="112" t="s">
        <v>68</v>
      </c>
      <c r="C32" s="113">
        <v>2179673</v>
      </c>
      <c r="D32" s="110">
        <v>406833</v>
      </c>
      <c r="E32" s="110">
        <v>406833</v>
      </c>
      <c r="F32" s="114">
        <v>305542</v>
      </c>
      <c r="G32" s="114">
        <v>101291</v>
      </c>
      <c r="H32" s="114"/>
      <c r="I32" s="110">
        <v>1772840</v>
      </c>
      <c r="J32" s="115">
        <v>65820</v>
      </c>
      <c r="K32" s="115">
        <v>0</v>
      </c>
      <c r="L32" s="115">
        <v>35460</v>
      </c>
      <c r="M32" s="115">
        <v>0</v>
      </c>
      <c r="N32" s="115">
        <v>0</v>
      </c>
      <c r="O32" s="115">
        <v>192700</v>
      </c>
      <c r="P32" s="115">
        <v>1300</v>
      </c>
      <c r="Q32" s="115">
        <v>1477560</v>
      </c>
    </row>
    <row r="33" spans="1:17">
      <c r="A33" s="111">
        <f>+A32+1</f>
        <v>21</v>
      </c>
      <c r="B33" s="112" t="s">
        <v>55</v>
      </c>
      <c r="C33" s="113">
        <v>697410</v>
      </c>
      <c r="D33" s="110">
        <v>191520</v>
      </c>
      <c r="E33" s="110">
        <v>191520</v>
      </c>
      <c r="F33" s="114">
        <v>191520</v>
      </c>
      <c r="G33" s="116"/>
      <c r="H33" s="116"/>
      <c r="I33" s="110">
        <v>505890</v>
      </c>
      <c r="J33" s="115">
        <v>184470</v>
      </c>
      <c r="K33" s="115">
        <v>0</v>
      </c>
      <c r="L33" s="115">
        <v>18120</v>
      </c>
      <c r="M33" s="115">
        <v>64400</v>
      </c>
      <c r="N33" s="115">
        <v>0</v>
      </c>
      <c r="O33" s="115">
        <v>7020</v>
      </c>
      <c r="P33" s="115">
        <v>0</v>
      </c>
      <c r="Q33" s="115">
        <v>231880</v>
      </c>
    </row>
    <row r="34" spans="1:17">
      <c r="A34" s="111">
        <f t="shared" ref="A34:A55" si="0">+A33+1</f>
        <v>22</v>
      </c>
      <c r="B34" s="112" t="s">
        <v>69</v>
      </c>
      <c r="C34" s="113">
        <v>3316750</v>
      </c>
      <c r="D34" s="110">
        <v>723850</v>
      </c>
      <c r="E34" s="110">
        <v>723850</v>
      </c>
      <c r="F34" s="114">
        <v>562772</v>
      </c>
      <c r="G34" s="116">
        <v>161078</v>
      </c>
      <c r="H34" s="116"/>
      <c r="I34" s="110">
        <v>2592900</v>
      </c>
      <c r="J34" s="115">
        <v>56310</v>
      </c>
      <c r="K34" s="115">
        <v>8900</v>
      </c>
      <c r="L34" s="115">
        <v>274090</v>
      </c>
      <c r="M34" s="115">
        <v>0</v>
      </c>
      <c r="N34" s="115">
        <v>0</v>
      </c>
      <c r="O34" s="115">
        <v>1616400</v>
      </c>
      <c r="P34" s="115">
        <v>451300</v>
      </c>
      <c r="Q34" s="115">
        <v>185900</v>
      </c>
    </row>
    <row r="35" spans="1:17">
      <c r="A35" s="111">
        <f t="shared" si="0"/>
        <v>23</v>
      </c>
      <c r="B35" s="112" t="s">
        <v>80</v>
      </c>
      <c r="C35" s="113">
        <v>777210</v>
      </c>
      <c r="D35" s="110">
        <v>96520</v>
      </c>
      <c r="E35" s="110">
        <v>96520</v>
      </c>
      <c r="F35" s="114">
        <v>96520</v>
      </c>
      <c r="G35" s="116"/>
      <c r="H35" s="116"/>
      <c r="I35" s="110">
        <v>680690</v>
      </c>
      <c r="J35" s="115">
        <v>57280</v>
      </c>
      <c r="K35" s="115">
        <v>0</v>
      </c>
      <c r="L35" s="115">
        <v>51580</v>
      </c>
      <c r="M35" s="115">
        <v>259630</v>
      </c>
      <c r="N35" s="115">
        <v>0</v>
      </c>
      <c r="O35" s="115">
        <v>27030</v>
      </c>
      <c r="P35" s="115">
        <v>0</v>
      </c>
      <c r="Q35" s="115">
        <v>285170</v>
      </c>
    </row>
    <row r="36" spans="1:17">
      <c r="A36" s="111">
        <f t="shared" si="0"/>
        <v>24</v>
      </c>
      <c r="B36" s="112" t="s">
        <v>56</v>
      </c>
      <c r="C36" s="113">
        <v>182610</v>
      </c>
      <c r="D36" s="110">
        <v>66100</v>
      </c>
      <c r="E36" s="110">
        <v>66100</v>
      </c>
      <c r="F36" s="114">
        <v>66100</v>
      </c>
      <c r="G36" s="116"/>
      <c r="H36" s="116"/>
      <c r="I36" s="110">
        <v>116510</v>
      </c>
      <c r="J36" s="115">
        <v>24370</v>
      </c>
      <c r="K36" s="115">
        <v>0</v>
      </c>
      <c r="L36" s="115">
        <v>14700</v>
      </c>
      <c r="M36" s="115">
        <v>1000</v>
      </c>
      <c r="N36" s="115">
        <v>0</v>
      </c>
      <c r="O36" s="115">
        <v>8740</v>
      </c>
      <c r="P36" s="115">
        <v>2450</v>
      </c>
      <c r="Q36" s="115">
        <v>65250</v>
      </c>
    </row>
    <row r="37" spans="1:17">
      <c r="A37" s="111">
        <f t="shared" si="0"/>
        <v>25</v>
      </c>
      <c r="B37" s="112" t="s">
        <v>57</v>
      </c>
      <c r="C37" s="113">
        <v>228420</v>
      </c>
      <c r="D37" s="110">
        <v>81340</v>
      </c>
      <c r="E37" s="110">
        <v>81340</v>
      </c>
      <c r="F37" s="114">
        <v>81340</v>
      </c>
      <c r="G37" s="114"/>
      <c r="H37" s="114"/>
      <c r="I37" s="110">
        <v>147080</v>
      </c>
      <c r="J37" s="115">
        <v>5790</v>
      </c>
      <c r="K37" s="115">
        <v>0</v>
      </c>
      <c r="L37" s="115">
        <v>5890</v>
      </c>
      <c r="M37" s="115">
        <v>0</v>
      </c>
      <c r="N37" s="115">
        <v>0</v>
      </c>
      <c r="O37" s="115">
        <v>0</v>
      </c>
      <c r="P37" s="115">
        <v>0</v>
      </c>
      <c r="Q37" s="115">
        <v>135400</v>
      </c>
    </row>
    <row r="38" spans="1:17">
      <c r="A38" s="111">
        <f t="shared" si="0"/>
        <v>26</v>
      </c>
      <c r="B38" s="112" t="s">
        <v>58</v>
      </c>
      <c r="C38" s="113">
        <v>647500</v>
      </c>
      <c r="D38" s="110">
        <v>19070</v>
      </c>
      <c r="E38" s="110">
        <v>19070</v>
      </c>
      <c r="F38" s="114">
        <v>19070</v>
      </c>
      <c r="G38" s="116"/>
      <c r="H38" s="116"/>
      <c r="I38" s="110">
        <v>628430</v>
      </c>
      <c r="J38" s="115">
        <v>11090</v>
      </c>
      <c r="K38" s="115">
        <v>0</v>
      </c>
      <c r="L38" s="115">
        <v>2800</v>
      </c>
      <c r="M38" s="115">
        <v>0</v>
      </c>
      <c r="N38" s="115">
        <v>0</v>
      </c>
      <c r="O38" s="115">
        <v>0</v>
      </c>
      <c r="P38" s="115">
        <v>4290</v>
      </c>
      <c r="Q38" s="115">
        <v>610250</v>
      </c>
    </row>
    <row r="39" spans="1:17">
      <c r="A39" s="111">
        <f t="shared" si="0"/>
        <v>27</v>
      </c>
      <c r="B39" s="112" t="s">
        <v>81</v>
      </c>
      <c r="C39" s="113">
        <v>652710</v>
      </c>
      <c r="D39" s="110">
        <v>61100</v>
      </c>
      <c r="E39" s="110">
        <v>61100</v>
      </c>
      <c r="F39" s="114">
        <v>61100</v>
      </c>
      <c r="G39" s="116"/>
      <c r="H39" s="116"/>
      <c r="I39" s="110">
        <v>591610</v>
      </c>
      <c r="J39" s="115">
        <v>700</v>
      </c>
      <c r="K39" s="115">
        <v>0</v>
      </c>
      <c r="L39" s="115">
        <v>1710</v>
      </c>
      <c r="M39" s="115">
        <v>589200</v>
      </c>
      <c r="N39" s="115">
        <v>0</v>
      </c>
      <c r="O39" s="115">
        <v>0</v>
      </c>
      <c r="P39" s="115">
        <v>0</v>
      </c>
      <c r="Q39" s="115">
        <v>0</v>
      </c>
    </row>
    <row r="40" spans="1:17">
      <c r="A40" s="111">
        <f t="shared" si="0"/>
        <v>28</v>
      </c>
      <c r="B40" s="112" t="s">
        <v>82</v>
      </c>
      <c r="C40" s="113">
        <v>304290</v>
      </c>
      <c r="D40" s="110">
        <v>144410</v>
      </c>
      <c r="E40" s="110">
        <v>144410</v>
      </c>
      <c r="F40" s="114">
        <v>144410</v>
      </c>
      <c r="G40" s="116"/>
      <c r="H40" s="116"/>
      <c r="I40" s="110">
        <v>159880</v>
      </c>
      <c r="J40" s="115">
        <v>19880</v>
      </c>
      <c r="K40" s="115">
        <v>0</v>
      </c>
      <c r="L40" s="115">
        <v>0</v>
      </c>
      <c r="M40" s="115">
        <v>140000</v>
      </c>
      <c r="N40" s="115">
        <v>0</v>
      </c>
      <c r="O40" s="115">
        <v>0</v>
      </c>
      <c r="P40" s="115">
        <v>0</v>
      </c>
      <c r="Q40" s="115">
        <v>0</v>
      </c>
    </row>
    <row r="41" spans="1:17">
      <c r="A41" s="111">
        <f t="shared" si="0"/>
        <v>29</v>
      </c>
      <c r="B41" s="112" t="s">
        <v>83</v>
      </c>
      <c r="C41" s="113">
        <v>852580</v>
      </c>
      <c r="D41" s="110">
        <v>192300</v>
      </c>
      <c r="E41" s="110">
        <v>192300</v>
      </c>
      <c r="F41" s="114">
        <v>192300</v>
      </c>
      <c r="G41" s="116"/>
      <c r="H41" s="116"/>
      <c r="I41" s="110">
        <v>660280</v>
      </c>
      <c r="J41" s="115">
        <v>22340</v>
      </c>
      <c r="K41" s="115">
        <v>0</v>
      </c>
      <c r="L41" s="115">
        <v>1940</v>
      </c>
      <c r="M41" s="115">
        <v>636000</v>
      </c>
      <c r="N41" s="115">
        <v>0</v>
      </c>
      <c r="O41" s="115">
        <v>0</v>
      </c>
      <c r="P41" s="115">
        <v>0</v>
      </c>
      <c r="Q41" s="115">
        <v>0</v>
      </c>
    </row>
    <row r="42" spans="1:17">
      <c r="A42" s="111">
        <f t="shared" si="0"/>
        <v>30</v>
      </c>
      <c r="B42" s="112" t="s">
        <v>203</v>
      </c>
      <c r="C42" s="113">
        <v>1661027</v>
      </c>
      <c r="D42" s="110">
        <v>660687</v>
      </c>
      <c r="E42" s="110">
        <v>660687</v>
      </c>
      <c r="F42" s="114">
        <v>419069</v>
      </c>
      <c r="G42" s="116">
        <v>241618</v>
      </c>
      <c r="H42" s="116"/>
      <c r="I42" s="110">
        <v>1000340</v>
      </c>
      <c r="J42" s="115">
        <v>110580</v>
      </c>
      <c r="K42" s="115">
        <v>0</v>
      </c>
      <c r="L42" s="115">
        <v>857640</v>
      </c>
      <c r="M42" s="115">
        <v>15920</v>
      </c>
      <c r="N42" s="115">
        <v>0</v>
      </c>
      <c r="O42" s="115">
        <v>13150</v>
      </c>
      <c r="P42" s="115">
        <v>3050</v>
      </c>
      <c r="Q42" s="115">
        <v>0</v>
      </c>
    </row>
    <row r="43" spans="1:17">
      <c r="A43" s="111">
        <f t="shared" si="0"/>
        <v>31</v>
      </c>
      <c r="B43" s="112" t="s">
        <v>204</v>
      </c>
      <c r="C43" s="113">
        <v>615470</v>
      </c>
      <c r="D43" s="110">
        <v>47410</v>
      </c>
      <c r="E43" s="110">
        <v>47410</v>
      </c>
      <c r="F43" s="114">
        <v>47410</v>
      </c>
      <c r="G43" s="116"/>
      <c r="H43" s="116"/>
      <c r="I43" s="110">
        <v>568060</v>
      </c>
      <c r="J43" s="115">
        <v>20060</v>
      </c>
      <c r="K43" s="115">
        <v>0</v>
      </c>
      <c r="L43" s="115">
        <v>537320</v>
      </c>
      <c r="M43" s="115">
        <v>8280</v>
      </c>
      <c r="N43" s="115">
        <v>0</v>
      </c>
      <c r="O43" s="115">
        <v>1000</v>
      </c>
      <c r="P43" s="115">
        <v>1400</v>
      </c>
      <c r="Q43" s="115">
        <v>0</v>
      </c>
    </row>
    <row r="44" spans="1:17">
      <c r="A44" s="111">
        <f t="shared" si="0"/>
        <v>32</v>
      </c>
      <c r="B44" s="112" t="s">
        <v>73</v>
      </c>
      <c r="C44" s="113">
        <v>934830</v>
      </c>
      <c r="D44" s="110">
        <v>161400</v>
      </c>
      <c r="E44" s="110">
        <v>161400</v>
      </c>
      <c r="F44" s="114">
        <v>86400</v>
      </c>
      <c r="G44" s="116">
        <v>75000</v>
      </c>
      <c r="H44" s="116"/>
      <c r="I44" s="110">
        <v>773430</v>
      </c>
      <c r="J44" s="115">
        <v>672490</v>
      </c>
      <c r="K44" s="115">
        <v>0</v>
      </c>
      <c r="L44" s="115">
        <v>99040</v>
      </c>
      <c r="M44" s="115">
        <v>0</v>
      </c>
      <c r="N44" s="115">
        <v>0</v>
      </c>
      <c r="O44" s="115">
        <v>500</v>
      </c>
      <c r="P44" s="115">
        <v>1400</v>
      </c>
      <c r="Q44" s="115">
        <v>0</v>
      </c>
    </row>
    <row r="45" spans="1:17">
      <c r="A45" s="111">
        <f t="shared" si="0"/>
        <v>33</v>
      </c>
      <c r="B45" s="112" t="s">
        <v>70</v>
      </c>
      <c r="C45" s="113">
        <v>735490</v>
      </c>
      <c r="D45" s="110">
        <v>254690</v>
      </c>
      <c r="E45" s="110">
        <v>254690</v>
      </c>
      <c r="F45" s="114">
        <v>254690</v>
      </c>
      <c r="G45" s="116"/>
      <c r="H45" s="116"/>
      <c r="I45" s="110">
        <v>480800</v>
      </c>
      <c r="J45" s="115">
        <v>389520</v>
      </c>
      <c r="K45" s="115">
        <v>0</v>
      </c>
      <c r="L45" s="115">
        <v>89780</v>
      </c>
      <c r="M45" s="115">
        <v>0</v>
      </c>
      <c r="N45" s="115">
        <v>0</v>
      </c>
      <c r="O45" s="115">
        <v>0</v>
      </c>
      <c r="P45" s="115">
        <v>1500</v>
      </c>
      <c r="Q45" s="115">
        <v>0</v>
      </c>
    </row>
    <row r="46" spans="1:17">
      <c r="A46" s="111">
        <f t="shared" si="0"/>
        <v>34</v>
      </c>
      <c r="B46" s="112" t="s">
        <v>85</v>
      </c>
      <c r="C46" s="113">
        <v>105450</v>
      </c>
      <c r="D46" s="110">
        <v>30000</v>
      </c>
      <c r="E46" s="110">
        <v>30000</v>
      </c>
      <c r="F46" s="114">
        <v>30000</v>
      </c>
      <c r="G46" s="116"/>
      <c r="H46" s="116"/>
      <c r="I46" s="110">
        <v>75450</v>
      </c>
      <c r="J46" s="115">
        <v>3400</v>
      </c>
      <c r="K46" s="115">
        <v>0</v>
      </c>
      <c r="L46" s="115">
        <v>950</v>
      </c>
      <c r="M46" s="115">
        <v>0</v>
      </c>
      <c r="N46" s="115">
        <v>0</v>
      </c>
      <c r="O46" s="115">
        <v>2000</v>
      </c>
      <c r="P46" s="115">
        <v>3100</v>
      </c>
      <c r="Q46" s="115">
        <v>66000</v>
      </c>
    </row>
    <row r="47" spans="1:17">
      <c r="A47" s="111">
        <f t="shared" si="0"/>
        <v>35</v>
      </c>
      <c r="B47" s="120" t="s">
        <v>206</v>
      </c>
      <c r="C47" s="113">
        <v>356955</v>
      </c>
      <c r="D47" s="110">
        <v>251470</v>
      </c>
      <c r="E47" s="110">
        <v>251470</v>
      </c>
      <c r="F47" s="121">
        <v>251470</v>
      </c>
      <c r="G47" s="122"/>
      <c r="H47" s="122"/>
      <c r="I47" s="110">
        <v>105485</v>
      </c>
      <c r="J47" s="123">
        <v>21870</v>
      </c>
      <c r="K47" s="123">
        <v>0</v>
      </c>
      <c r="L47" s="123">
        <v>9680</v>
      </c>
      <c r="M47" s="123">
        <v>3045</v>
      </c>
      <c r="N47" s="123">
        <v>0</v>
      </c>
      <c r="O47" s="123">
        <v>2650</v>
      </c>
      <c r="P47" s="123">
        <v>2800</v>
      </c>
      <c r="Q47" s="123">
        <v>65440</v>
      </c>
    </row>
    <row r="48" spans="1:17">
      <c r="A48" s="111">
        <f t="shared" si="0"/>
        <v>36</v>
      </c>
      <c r="B48" s="112" t="s">
        <v>207</v>
      </c>
      <c r="C48" s="113">
        <v>101150</v>
      </c>
      <c r="D48" s="110">
        <v>0</v>
      </c>
      <c r="E48" s="110">
        <v>0</v>
      </c>
      <c r="F48" s="114"/>
      <c r="G48" s="116"/>
      <c r="H48" s="116"/>
      <c r="I48" s="110">
        <v>101150</v>
      </c>
      <c r="J48" s="115">
        <v>31930</v>
      </c>
      <c r="K48" s="115">
        <v>0</v>
      </c>
      <c r="L48" s="115">
        <v>1000</v>
      </c>
      <c r="M48" s="115">
        <v>8120</v>
      </c>
      <c r="N48" s="115">
        <v>4000</v>
      </c>
      <c r="O48" s="115">
        <v>500</v>
      </c>
      <c r="P48" s="115">
        <v>1000</v>
      </c>
      <c r="Q48" s="115">
        <v>54600</v>
      </c>
    </row>
    <row r="49" spans="1:17">
      <c r="A49" s="111">
        <f t="shared" si="0"/>
        <v>37</v>
      </c>
      <c r="B49" s="112" t="s">
        <v>60</v>
      </c>
      <c r="C49" s="113">
        <v>242730</v>
      </c>
      <c r="D49" s="110">
        <v>117670</v>
      </c>
      <c r="E49" s="110">
        <v>117670</v>
      </c>
      <c r="F49" s="114">
        <v>117670</v>
      </c>
      <c r="G49" s="116"/>
      <c r="H49" s="116"/>
      <c r="I49" s="110">
        <v>125060</v>
      </c>
      <c r="J49" s="115">
        <v>21720</v>
      </c>
      <c r="K49" s="115">
        <v>0</v>
      </c>
      <c r="L49" s="115">
        <v>4770</v>
      </c>
      <c r="M49" s="115">
        <v>1000</v>
      </c>
      <c r="N49" s="115">
        <v>0</v>
      </c>
      <c r="O49" s="115">
        <v>11000</v>
      </c>
      <c r="P49" s="115">
        <v>8000</v>
      </c>
      <c r="Q49" s="115">
        <v>78570</v>
      </c>
    </row>
    <row r="50" spans="1:17">
      <c r="A50" s="111">
        <f t="shared" si="0"/>
        <v>38</v>
      </c>
      <c r="B50" s="112" t="s">
        <v>74</v>
      </c>
      <c r="C50" s="113">
        <v>72020</v>
      </c>
      <c r="D50" s="110">
        <v>38150</v>
      </c>
      <c r="E50" s="110">
        <v>38150</v>
      </c>
      <c r="F50" s="114">
        <v>38150</v>
      </c>
      <c r="G50" s="116"/>
      <c r="H50" s="116"/>
      <c r="I50" s="110">
        <v>33870</v>
      </c>
      <c r="J50" s="115">
        <v>1020</v>
      </c>
      <c r="K50" s="115">
        <v>0</v>
      </c>
      <c r="L50" s="115">
        <v>0</v>
      </c>
      <c r="M50" s="115">
        <v>0</v>
      </c>
      <c r="N50" s="115">
        <v>9050</v>
      </c>
      <c r="O50" s="115">
        <v>0</v>
      </c>
      <c r="P50" s="115">
        <v>1250</v>
      </c>
      <c r="Q50" s="115">
        <v>22550</v>
      </c>
    </row>
    <row r="51" spans="1:17">
      <c r="A51" s="111">
        <f t="shared" si="0"/>
        <v>39</v>
      </c>
      <c r="B51" s="112" t="s">
        <v>71</v>
      </c>
      <c r="C51" s="113">
        <v>184110</v>
      </c>
      <c r="D51" s="110">
        <v>51610</v>
      </c>
      <c r="E51" s="110">
        <v>51610</v>
      </c>
      <c r="F51" s="114">
        <v>51610</v>
      </c>
      <c r="G51" s="116"/>
      <c r="H51" s="116"/>
      <c r="I51" s="110">
        <v>132500</v>
      </c>
      <c r="J51" s="115">
        <v>83010</v>
      </c>
      <c r="K51" s="115">
        <v>0</v>
      </c>
      <c r="L51" s="115">
        <v>40740</v>
      </c>
      <c r="M51" s="115">
        <v>0</v>
      </c>
      <c r="N51" s="115">
        <v>0</v>
      </c>
      <c r="O51" s="115">
        <v>1000</v>
      </c>
      <c r="P51" s="115">
        <v>3500</v>
      </c>
      <c r="Q51" s="115">
        <v>4250</v>
      </c>
    </row>
    <row r="52" spans="1:17">
      <c r="A52" s="111">
        <f t="shared" si="0"/>
        <v>40</v>
      </c>
      <c r="B52" s="112" t="s">
        <v>75</v>
      </c>
      <c r="C52" s="113">
        <v>101060</v>
      </c>
      <c r="D52" s="110">
        <v>19510</v>
      </c>
      <c r="E52" s="110">
        <v>19510</v>
      </c>
      <c r="F52" s="114">
        <v>19510</v>
      </c>
      <c r="G52" s="116"/>
      <c r="H52" s="116"/>
      <c r="I52" s="110">
        <v>81550</v>
      </c>
      <c r="J52" s="115">
        <v>37680</v>
      </c>
      <c r="K52" s="115">
        <v>0</v>
      </c>
      <c r="L52" s="115">
        <v>6000</v>
      </c>
      <c r="M52" s="115">
        <v>0</v>
      </c>
      <c r="N52" s="115">
        <v>0</v>
      </c>
      <c r="O52" s="115">
        <v>7320</v>
      </c>
      <c r="P52" s="115">
        <v>1900</v>
      </c>
      <c r="Q52" s="115">
        <v>28650</v>
      </c>
    </row>
    <row r="53" spans="1:17">
      <c r="A53" s="111">
        <f t="shared" si="0"/>
        <v>41</v>
      </c>
      <c r="B53" s="112" t="s">
        <v>62</v>
      </c>
      <c r="C53" s="113">
        <v>2890000</v>
      </c>
      <c r="D53" s="110">
        <v>2890000</v>
      </c>
      <c r="E53" s="110">
        <v>0</v>
      </c>
      <c r="F53" s="114"/>
      <c r="G53" s="116"/>
      <c r="H53" s="116">
        <v>2890000</v>
      </c>
      <c r="I53" s="110">
        <v>0</v>
      </c>
      <c r="J53" s="115">
        <v>0</v>
      </c>
      <c r="K53" s="115">
        <v>0</v>
      </c>
      <c r="L53" s="115">
        <v>0</v>
      </c>
      <c r="M53" s="115">
        <v>0</v>
      </c>
      <c r="N53" s="115">
        <v>0</v>
      </c>
      <c r="O53" s="115">
        <v>0</v>
      </c>
      <c r="P53" s="115">
        <v>0</v>
      </c>
      <c r="Q53" s="115">
        <v>0</v>
      </c>
    </row>
    <row r="54" spans="1:17">
      <c r="A54" s="111">
        <f t="shared" si="0"/>
        <v>42</v>
      </c>
      <c r="B54" s="112" t="s">
        <v>72</v>
      </c>
      <c r="C54" s="113">
        <v>2010000</v>
      </c>
      <c r="D54" s="110">
        <v>2010000</v>
      </c>
      <c r="E54" s="110">
        <v>0</v>
      </c>
      <c r="F54" s="114"/>
      <c r="G54" s="116"/>
      <c r="H54" s="116">
        <v>2010000</v>
      </c>
      <c r="I54" s="110">
        <v>0</v>
      </c>
      <c r="J54" s="115">
        <v>0</v>
      </c>
      <c r="K54" s="115">
        <v>0</v>
      </c>
      <c r="L54" s="115">
        <v>0</v>
      </c>
      <c r="M54" s="115">
        <v>0</v>
      </c>
      <c r="N54" s="115">
        <v>0</v>
      </c>
      <c r="O54" s="115">
        <v>0</v>
      </c>
      <c r="P54" s="115">
        <v>0</v>
      </c>
      <c r="Q54" s="115">
        <v>0</v>
      </c>
    </row>
    <row r="55" spans="1:17">
      <c r="A55" s="111">
        <f t="shared" si="0"/>
        <v>43</v>
      </c>
      <c r="B55" s="119" t="s">
        <v>186</v>
      </c>
      <c r="C55" s="113">
        <v>44470000</v>
      </c>
      <c r="D55" s="110">
        <v>0</v>
      </c>
      <c r="E55" s="110">
        <v>0</v>
      </c>
      <c r="F55" s="114"/>
      <c r="G55" s="116"/>
      <c r="H55" s="116"/>
      <c r="I55" s="110">
        <v>44470000</v>
      </c>
      <c r="J55" s="115">
        <v>0</v>
      </c>
      <c r="K55" s="115">
        <v>0</v>
      </c>
      <c r="L55" s="115">
        <v>0</v>
      </c>
      <c r="M55" s="115">
        <v>0</v>
      </c>
      <c r="N55" s="115">
        <v>44470000</v>
      </c>
      <c r="O55" s="115">
        <v>0</v>
      </c>
      <c r="P55" s="115">
        <v>0</v>
      </c>
      <c r="Q55" s="115">
        <v>0</v>
      </c>
    </row>
    <row r="56" spans="1:17" ht="34.5" customHeight="1">
      <c r="A56" s="124" t="s">
        <v>29</v>
      </c>
      <c r="B56" s="125" t="s">
        <v>187</v>
      </c>
      <c r="C56" s="110">
        <v>1156777</v>
      </c>
      <c r="D56" s="110">
        <v>1085457</v>
      </c>
      <c r="E56" s="110">
        <v>1085457</v>
      </c>
      <c r="F56" s="110">
        <v>280067</v>
      </c>
      <c r="G56" s="110">
        <v>805390</v>
      </c>
      <c r="H56" s="110">
        <v>0</v>
      </c>
      <c r="I56" s="110">
        <v>71320</v>
      </c>
      <c r="J56" s="110">
        <v>300</v>
      </c>
      <c r="K56" s="110">
        <v>0</v>
      </c>
      <c r="L56" s="110">
        <v>5180</v>
      </c>
      <c r="M56" s="110">
        <v>29180</v>
      </c>
      <c r="N56" s="110">
        <v>0</v>
      </c>
      <c r="O56" s="110">
        <v>7700</v>
      </c>
      <c r="P56" s="110">
        <v>0</v>
      </c>
      <c r="Q56" s="110">
        <v>28960</v>
      </c>
    </row>
    <row r="57" spans="1:17" ht="36.75" customHeight="1">
      <c r="A57" s="124" t="s">
        <v>30</v>
      </c>
      <c r="B57" s="126" t="s">
        <v>179</v>
      </c>
      <c r="C57" s="110">
        <v>371030</v>
      </c>
      <c r="D57" s="110">
        <v>12720</v>
      </c>
      <c r="E57" s="110">
        <v>12720</v>
      </c>
      <c r="F57" s="110">
        <v>12720</v>
      </c>
      <c r="G57" s="110">
        <v>0</v>
      </c>
      <c r="H57" s="110">
        <v>0</v>
      </c>
      <c r="I57" s="110">
        <v>358310</v>
      </c>
      <c r="J57" s="110">
        <v>7630</v>
      </c>
      <c r="K57" s="110">
        <v>2100</v>
      </c>
      <c r="L57" s="110">
        <v>34800</v>
      </c>
      <c r="M57" s="110">
        <v>50710</v>
      </c>
      <c r="N57" s="110">
        <v>1300</v>
      </c>
      <c r="O57" s="110">
        <v>34500</v>
      </c>
      <c r="P57" s="110">
        <v>2450</v>
      </c>
      <c r="Q57" s="110">
        <v>224820</v>
      </c>
    </row>
    <row r="58" spans="1:17" ht="38.25" customHeight="1">
      <c r="A58" s="124" t="s">
        <v>36</v>
      </c>
      <c r="B58" s="125" t="s">
        <v>205</v>
      </c>
      <c r="C58" s="113">
        <v>406778</v>
      </c>
      <c r="D58" s="110">
        <v>406778</v>
      </c>
      <c r="E58" s="110">
        <v>306778</v>
      </c>
      <c r="F58" s="113">
        <v>208520</v>
      </c>
      <c r="G58" s="113">
        <v>98258</v>
      </c>
      <c r="H58" s="113">
        <v>100000</v>
      </c>
      <c r="I58" s="113">
        <v>0</v>
      </c>
      <c r="J58" s="113">
        <v>0</v>
      </c>
      <c r="K58" s="113">
        <v>0</v>
      </c>
      <c r="L58" s="113">
        <v>0</v>
      </c>
      <c r="M58" s="113">
        <v>0</v>
      </c>
      <c r="N58" s="113">
        <v>0</v>
      </c>
      <c r="O58" s="113">
        <v>0</v>
      </c>
      <c r="P58" s="113">
        <v>0</v>
      </c>
      <c r="Q58" s="113">
        <v>0</v>
      </c>
    </row>
  </sheetData>
  <mergeCells count="21">
    <mergeCell ref="D5:H5"/>
    <mergeCell ref="L7:L8"/>
    <mergeCell ref="I5:Q5"/>
    <mergeCell ref="N7:N8"/>
    <mergeCell ref="E6:H6"/>
    <mergeCell ref="A1:Q1"/>
    <mergeCell ref="A4:A8"/>
    <mergeCell ref="B4:B8"/>
    <mergeCell ref="C4:C8"/>
    <mergeCell ref="D4:Q4"/>
    <mergeCell ref="J6:Q6"/>
    <mergeCell ref="O7:O8"/>
    <mergeCell ref="J7:J8"/>
    <mergeCell ref="Q7:Q8"/>
    <mergeCell ref="A2:Q2"/>
    <mergeCell ref="M7:M8"/>
    <mergeCell ref="P7:P8"/>
    <mergeCell ref="D6:D8"/>
    <mergeCell ref="H7:H8"/>
    <mergeCell ref="I6:I8"/>
    <mergeCell ref="K7:K8"/>
  </mergeCells>
  <printOptions horizontalCentered="1"/>
  <pageMargins left="0.70866141732283472" right="0.70866141732283472" top="0.74803149606299213" bottom="0.74803149606299213" header="0.47244094488188981" footer="0.31496062992125984"/>
  <pageSetup paperSize="8" scale="72" orientation="landscape" r:id="rId1"/>
  <headerFooter>
    <oddHeader>&amp;L&amp;"+,đậm"&amp;12                          BỘ TÀI CHÍNH&amp;R&amp;"+,đậm"&amp;12      Phụ lục số 07/CKTC-NSNN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autoPageBreaks="0"/>
  </sheetPr>
  <dimension ref="A1:E12"/>
  <sheetViews>
    <sheetView zoomScale="120" zoomScaleNormal="120" workbookViewId="0">
      <selection activeCell="H5" sqref="H5"/>
    </sheetView>
  </sheetViews>
  <sheetFormatPr defaultRowHeight="16.5"/>
  <cols>
    <col min="1" max="1" width="4.44140625" style="57" customWidth="1"/>
    <col min="2" max="2" width="36.44140625" style="57" customWidth="1"/>
    <col min="3" max="3" width="11.77734375" style="34" customWidth="1"/>
    <col min="4" max="4" width="11.33203125" style="34" customWidth="1"/>
    <col min="5" max="5" width="10.6640625" style="34" customWidth="1"/>
    <col min="6" max="16384" width="8.88671875" style="34"/>
  </cols>
  <sheetData>
    <row r="1" spans="1:5" ht="29.25" customHeight="1">
      <c r="A1" s="9" t="s">
        <v>24</v>
      </c>
      <c r="E1" s="33" t="s">
        <v>61</v>
      </c>
    </row>
    <row r="2" spans="1:5" ht="13.5" customHeight="1"/>
    <row r="3" spans="1:5" ht="27" customHeight="1">
      <c r="A3" s="353" t="s">
        <v>256</v>
      </c>
      <c r="B3" s="292"/>
      <c r="C3" s="292"/>
      <c r="D3" s="292"/>
      <c r="E3" s="292"/>
    </row>
    <row r="4" spans="1:5" ht="22.5" customHeight="1">
      <c r="A4" s="293" t="str">
        <f>+'M01'!A4:D4</f>
        <v>(Kèm theo Quyết định số 2664/QĐ-BTC ngày 15 tháng 12 năm 2016</v>
      </c>
      <c r="B4" s="293"/>
      <c r="C4" s="293"/>
      <c r="D4" s="293"/>
      <c r="E4" s="293"/>
    </row>
    <row r="5" spans="1:5" ht="24.75" customHeight="1">
      <c r="A5" s="293" t="str">
        <f>+'M01'!A5:D5</f>
        <v>của Bộ trưởng Bộ Tài chính về việc công bố công khai số liệu dự toán NSNN năm 2017)</v>
      </c>
      <c r="B5" s="293"/>
      <c r="C5" s="293"/>
      <c r="D5" s="293"/>
      <c r="E5" s="293"/>
    </row>
    <row r="6" spans="1:5" ht="21.95" customHeight="1">
      <c r="A6" s="58"/>
      <c r="B6" s="59"/>
      <c r="C6" s="32"/>
    </row>
    <row r="7" spans="1:5" ht="21.95" customHeight="1">
      <c r="E7" s="60" t="s">
        <v>0</v>
      </c>
    </row>
    <row r="8" spans="1:5" ht="30" customHeight="1">
      <c r="A8" s="289" t="s">
        <v>26</v>
      </c>
      <c r="B8" s="289" t="s">
        <v>202</v>
      </c>
      <c r="C8" s="22" t="s">
        <v>17</v>
      </c>
      <c r="D8" s="351" t="s">
        <v>67</v>
      </c>
      <c r="E8" s="352"/>
    </row>
    <row r="9" spans="1:5" ht="30" customHeight="1">
      <c r="A9" s="290"/>
      <c r="B9" s="290"/>
      <c r="C9" s="23" t="s">
        <v>224</v>
      </c>
      <c r="D9" s="61" t="s">
        <v>18</v>
      </c>
      <c r="E9" s="23" t="s">
        <v>277</v>
      </c>
    </row>
    <row r="10" spans="1:5" ht="30" customHeight="1">
      <c r="A10" s="82" t="s">
        <v>28</v>
      </c>
      <c r="B10" s="83" t="s">
        <v>258</v>
      </c>
      <c r="C10" s="84">
        <f>D10+E10</f>
        <v>15231</v>
      </c>
      <c r="D10" s="84">
        <f>SUM(D11:D12)</f>
        <v>11000</v>
      </c>
      <c r="E10" s="84">
        <f>SUM(E11:E12)</f>
        <v>4231</v>
      </c>
    </row>
    <row r="11" spans="1:5" ht="30" customHeight="1">
      <c r="A11" s="85">
        <v>1</v>
      </c>
      <c r="B11" s="86" t="s">
        <v>188</v>
      </c>
      <c r="C11" s="87">
        <f>SUM(D11:E11)</f>
        <v>7231</v>
      </c>
      <c r="D11" s="87">
        <v>5000</v>
      </c>
      <c r="E11" s="87">
        <v>2231</v>
      </c>
    </row>
    <row r="12" spans="1:5" ht="30" customHeight="1">
      <c r="A12" s="88">
        <v>2</v>
      </c>
      <c r="B12" s="89" t="s">
        <v>196</v>
      </c>
      <c r="C12" s="90">
        <f>SUM(D12:E12)</f>
        <v>8000</v>
      </c>
      <c r="D12" s="90">
        <v>6000</v>
      </c>
      <c r="E12" s="90">
        <v>2000</v>
      </c>
    </row>
  </sheetData>
  <mergeCells count="6">
    <mergeCell ref="D8:E8"/>
    <mergeCell ref="A3:E3"/>
    <mergeCell ref="A4:E4"/>
    <mergeCell ref="A5:E5"/>
    <mergeCell ref="B8:B9"/>
    <mergeCell ref="A8:A9"/>
  </mergeCells>
  <phoneticPr fontId="0" type="noConversion"/>
  <printOptions horizontalCentered="1"/>
  <pageMargins left="0.6" right="0.59" top="0.59055118110236227" bottom="0.59055118110236227" header="0" footer="0"/>
  <pageSetup paperSize="9" scale="9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129"/>
  <sheetViews>
    <sheetView topLeftCell="A58" zoomScale="115" zoomScaleNormal="115" workbookViewId="0">
      <selection activeCell="B61" sqref="B61"/>
    </sheetView>
  </sheetViews>
  <sheetFormatPr defaultColWidth="7.109375" defaultRowHeight="15.75"/>
  <cols>
    <col min="1" max="1" width="5.21875" style="129" customWidth="1"/>
    <col min="2" max="2" width="23.109375" style="129" customWidth="1"/>
    <col min="3" max="9" width="12.77734375" style="129" customWidth="1"/>
    <col min="10" max="10" width="12.77734375" style="130" customWidth="1"/>
    <col min="11" max="13" width="11.77734375" style="130" hidden="1" customWidth="1"/>
    <col min="14" max="14" width="7.109375" style="129" customWidth="1"/>
    <col min="15" max="16384" width="7.109375" style="129"/>
  </cols>
  <sheetData>
    <row r="1" spans="1:13" ht="16.5">
      <c r="A1" s="127" t="s">
        <v>24</v>
      </c>
      <c r="B1" s="128"/>
      <c r="J1" s="131" t="s">
        <v>192</v>
      </c>
    </row>
    <row r="2" spans="1:13" ht="16.5" customHeight="1"/>
    <row r="3" spans="1:13" s="132" customFormat="1" ht="18.75">
      <c r="A3" s="358" t="s">
        <v>259</v>
      </c>
      <c r="B3" s="358"/>
      <c r="C3" s="358"/>
      <c r="D3" s="358"/>
      <c r="E3" s="358"/>
      <c r="F3" s="358"/>
      <c r="G3" s="358"/>
      <c r="H3" s="358"/>
      <c r="I3" s="358"/>
      <c r="J3" s="358"/>
      <c r="K3" s="358"/>
      <c r="L3" s="358"/>
      <c r="M3" s="358"/>
    </row>
    <row r="4" spans="1:13" ht="18.75" customHeight="1">
      <c r="A4" s="359" t="s">
        <v>289</v>
      </c>
      <c r="B4" s="359"/>
      <c r="C4" s="359"/>
      <c r="D4" s="359"/>
      <c r="E4" s="359"/>
      <c r="F4" s="359"/>
      <c r="G4" s="359"/>
      <c r="H4" s="359"/>
      <c r="I4" s="359"/>
      <c r="J4" s="359"/>
      <c r="K4" s="359"/>
      <c r="L4" s="359"/>
      <c r="M4" s="359"/>
    </row>
    <row r="5" spans="1:13" ht="6" customHeight="1">
      <c r="A5" s="133"/>
    </row>
    <row r="6" spans="1:13" s="134" customFormat="1">
      <c r="C6" s="135"/>
      <c r="D6" s="135"/>
      <c r="I6" s="136"/>
      <c r="J6" s="159" t="s">
        <v>87</v>
      </c>
    </row>
    <row r="7" spans="1:13" s="141" customFormat="1" ht="20.25" customHeight="1">
      <c r="A7" s="137"/>
      <c r="B7" s="138"/>
      <c r="C7" s="139"/>
      <c r="D7" s="360" t="s">
        <v>274</v>
      </c>
      <c r="E7" s="139" t="s">
        <v>208</v>
      </c>
      <c r="F7" s="140" t="s">
        <v>189</v>
      </c>
      <c r="G7" s="355" t="s">
        <v>193</v>
      </c>
      <c r="H7" s="140" t="s">
        <v>88</v>
      </c>
      <c r="I7" s="360" t="s">
        <v>276</v>
      </c>
      <c r="J7" s="360" t="s">
        <v>275</v>
      </c>
      <c r="K7" s="186"/>
      <c r="L7" s="186"/>
      <c r="M7" s="187"/>
    </row>
    <row r="8" spans="1:13" s="141" customFormat="1" ht="15.75" customHeight="1">
      <c r="A8" s="142" t="s">
        <v>89</v>
      </c>
      <c r="B8" s="143"/>
      <c r="C8" s="144" t="s">
        <v>260</v>
      </c>
      <c r="D8" s="361"/>
      <c r="E8" s="144" t="s">
        <v>209</v>
      </c>
      <c r="F8" s="142" t="s">
        <v>90</v>
      </c>
      <c r="G8" s="356"/>
      <c r="H8" s="142" t="s">
        <v>90</v>
      </c>
      <c r="I8" s="363"/>
      <c r="J8" s="361"/>
      <c r="K8" s="355" t="s">
        <v>262</v>
      </c>
      <c r="L8" s="355" t="s">
        <v>264</v>
      </c>
      <c r="M8" s="365" t="s">
        <v>263</v>
      </c>
    </row>
    <row r="9" spans="1:13" s="141" customFormat="1" ht="15.75" customHeight="1">
      <c r="A9" s="143" t="s">
        <v>91</v>
      </c>
      <c r="B9" s="145" t="s">
        <v>92</v>
      </c>
      <c r="C9" s="144" t="s">
        <v>261</v>
      </c>
      <c r="D9" s="361"/>
      <c r="E9" s="144" t="s">
        <v>210</v>
      </c>
      <c r="F9" s="142" t="s">
        <v>190</v>
      </c>
      <c r="G9" s="356"/>
      <c r="H9" s="142" t="s">
        <v>94</v>
      </c>
      <c r="I9" s="363"/>
      <c r="J9" s="361"/>
      <c r="K9" s="356"/>
      <c r="L9" s="356"/>
      <c r="M9" s="365"/>
    </row>
    <row r="10" spans="1:13" s="141" customFormat="1" ht="15.75" customHeight="1">
      <c r="A10" s="146"/>
      <c r="B10" s="143"/>
      <c r="C10" s="144" t="s">
        <v>93</v>
      </c>
      <c r="D10" s="361"/>
      <c r="E10" s="144" t="s">
        <v>211</v>
      </c>
      <c r="F10" s="145" t="s">
        <v>191</v>
      </c>
      <c r="G10" s="356"/>
      <c r="H10" s="145" t="s">
        <v>215</v>
      </c>
      <c r="I10" s="363"/>
      <c r="J10" s="361"/>
      <c r="K10" s="356"/>
      <c r="L10" s="356"/>
      <c r="M10" s="365"/>
    </row>
    <row r="11" spans="1:13" s="141" customFormat="1" ht="29.25" customHeight="1">
      <c r="A11" s="146"/>
      <c r="B11" s="143"/>
      <c r="C11" s="147" t="s">
        <v>212</v>
      </c>
      <c r="D11" s="362"/>
      <c r="E11" s="284" t="s">
        <v>286</v>
      </c>
      <c r="F11" s="285" t="s">
        <v>39</v>
      </c>
      <c r="G11" s="357"/>
      <c r="H11" s="148" t="s">
        <v>272</v>
      </c>
      <c r="I11" s="364"/>
      <c r="J11" s="362"/>
      <c r="K11" s="357"/>
      <c r="L11" s="357"/>
      <c r="M11" s="365"/>
    </row>
    <row r="12" spans="1:13" s="141" customFormat="1" ht="12.75">
      <c r="A12" s="149" t="s">
        <v>21</v>
      </c>
      <c r="B12" s="150" t="s">
        <v>22</v>
      </c>
      <c r="C12" s="150">
        <v>1</v>
      </c>
      <c r="D12" s="150">
        <v>2</v>
      </c>
      <c r="E12" s="150">
        <v>3</v>
      </c>
      <c r="F12" s="150">
        <v>4</v>
      </c>
      <c r="G12" s="150">
        <v>5</v>
      </c>
      <c r="H12" s="150">
        <v>6</v>
      </c>
      <c r="I12" s="150">
        <v>7</v>
      </c>
      <c r="J12" s="150">
        <v>8</v>
      </c>
      <c r="K12" s="150">
        <v>9</v>
      </c>
      <c r="L12" s="150">
        <v>10</v>
      </c>
      <c r="M12" s="150">
        <v>11</v>
      </c>
    </row>
    <row r="13" spans="1:13" s="152" customFormat="1">
      <c r="A13" s="274"/>
      <c r="B13" s="277" t="s">
        <v>95</v>
      </c>
      <c r="C13" s="278">
        <v>1313580000</v>
      </c>
      <c r="D13" s="278">
        <v>482449822</v>
      </c>
      <c r="E13" s="151"/>
      <c r="F13" s="278">
        <v>194250178</v>
      </c>
      <c r="G13" s="278">
        <v>60380200</v>
      </c>
      <c r="H13" s="278">
        <v>682700000</v>
      </c>
      <c r="I13" s="278">
        <v>11320170</v>
      </c>
      <c r="J13" s="278">
        <v>5320170</v>
      </c>
      <c r="K13" s="278">
        <v>44078706</v>
      </c>
      <c r="L13" s="278">
        <v>1938368</v>
      </c>
      <c r="M13" s="278">
        <v>14363126</v>
      </c>
    </row>
    <row r="14" spans="1:13" s="152" customFormat="1">
      <c r="A14" s="279" t="s">
        <v>28</v>
      </c>
      <c r="B14" s="280" t="s">
        <v>96</v>
      </c>
      <c r="C14" s="281">
        <v>46598500</v>
      </c>
      <c r="D14" s="281">
        <v>33177180</v>
      </c>
      <c r="E14" s="281"/>
      <c r="F14" s="281">
        <v>67957796</v>
      </c>
      <c r="G14" s="281">
        <v>15473031</v>
      </c>
      <c r="H14" s="281">
        <v>99303496</v>
      </c>
      <c r="I14" s="281">
        <v>300570</v>
      </c>
      <c r="J14" s="281">
        <v>2132050</v>
      </c>
      <c r="K14" s="281">
        <v>8855490</v>
      </c>
      <c r="L14" s="281">
        <v>519415</v>
      </c>
      <c r="M14" s="281">
        <v>6098126</v>
      </c>
    </row>
    <row r="15" spans="1:13">
      <c r="A15" s="275">
        <v>1</v>
      </c>
      <c r="B15" s="153" t="s">
        <v>97</v>
      </c>
      <c r="C15" s="154">
        <v>1870500</v>
      </c>
      <c r="D15" s="154">
        <v>1537710</v>
      </c>
      <c r="E15" s="154">
        <v>100</v>
      </c>
      <c r="F15" s="154">
        <v>6925012</v>
      </c>
      <c r="G15" s="154">
        <v>1219721</v>
      </c>
      <c r="H15" s="154">
        <v>8187072</v>
      </c>
      <c r="I15" s="154"/>
      <c r="J15" s="154">
        <v>275650</v>
      </c>
      <c r="K15" s="154">
        <v>450262</v>
      </c>
      <c r="L15" s="154">
        <v>119553</v>
      </c>
      <c r="M15" s="154">
        <v>649906</v>
      </c>
    </row>
    <row r="16" spans="1:13">
      <c r="A16" s="275">
        <v>2</v>
      </c>
      <c r="B16" s="153" t="s">
        <v>98</v>
      </c>
      <c r="C16" s="154">
        <v>1678000</v>
      </c>
      <c r="D16" s="154">
        <v>1516900</v>
      </c>
      <c r="E16" s="154">
        <v>100</v>
      </c>
      <c r="F16" s="154">
        <v>4084211</v>
      </c>
      <c r="G16" s="154">
        <v>732641</v>
      </c>
      <c r="H16" s="154">
        <v>5477671</v>
      </c>
      <c r="I16" s="154"/>
      <c r="J16" s="154">
        <v>123440</v>
      </c>
      <c r="K16" s="154">
        <v>454204</v>
      </c>
      <c r="L16" s="154">
        <v>16293</v>
      </c>
      <c r="M16" s="154">
        <v>262144</v>
      </c>
    </row>
    <row r="17" spans="1:13">
      <c r="A17" s="275">
        <v>3</v>
      </c>
      <c r="B17" s="153" t="s">
        <v>99</v>
      </c>
      <c r="C17" s="154">
        <v>1120000</v>
      </c>
      <c r="D17" s="154">
        <v>902910</v>
      </c>
      <c r="E17" s="154">
        <v>100</v>
      </c>
      <c r="F17" s="154">
        <v>5630617</v>
      </c>
      <c r="G17" s="154">
        <v>1108731</v>
      </c>
      <c r="H17" s="154">
        <v>6358347</v>
      </c>
      <c r="I17" s="154"/>
      <c r="J17" s="154">
        <v>175180</v>
      </c>
      <c r="K17" s="154">
        <v>444850</v>
      </c>
      <c r="L17" s="154">
        <v>25309</v>
      </c>
      <c r="M17" s="154">
        <v>638572</v>
      </c>
    </row>
    <row r="18" spans="1:13">
      <c r="A18" s="275">
        <v>4</v>
      </c>
      <c r="B18" s="153" t="s">
        <v>100</v>
      </c>
      <c r="C18" s="154">
        <v>7200000</v>
      </c>
      <c r="D18" s="154">
        <v>1504500</v>
      </c>
      <c r="E18" s="154">
        <v>100</v>
      </c>
      <c r="F18" s="154">
        <v>5685090</v>
      </c>
      <c r="G18" s="154">
        <v>1198920</v>
      </c>
      <c r="H18" s="154">
        <v>6917600</v>
      </c>
      <c r="I18" s="154"/>
      <c r="J18" s="154">
        <v>271990</v>
      </c>
      <c r="K18" s="154">
        <v>752027</v>
      </c>
      <c r="L18" s="154">
        <v>14390</v>
      </c>
      <c r="M18" s="154">
        <v>432503</v>
      </c>
    </row>
    <row r="19" spans="1:13">
      <c r="A19" s="275">
        <v>5</v>
      </c>
      <c r="B19" s="153" t="s">
        <v>195</v>
      </c>
      <c r="C19" s="154">
        <v>4783000</v>
      </c>
      <c r="D19" s="154">
        <v>3177900</v>
      </c>
      <c r="E19" s="154">
        <v>100</v>
      </c>
      <c r="F19" s="154">
        <v>4469925</v>
      </c>
      <c r="G19" s="154">
        <v>1744104</v>
      </c>
      <c r="H19" s="154">
        <v>7428995</v>
      </c>
      <c r="I19" s="154"/>
      <c r="J19" s="154">
        <v>218830</v>
      </c>
      <c r="K19" s="154">
        <v>1195396</v>
      </c>
      <c r="L19" s="154">
        <v>28088</v>
      </c>
      <c r="M19" s="154">
        <v>520620</v>
      </c>
    </row>
    <row r="20" spans="1:13">
      <c r="A20" s="275">
        <v>6</v>
      </c>
      <c r="B20" s="153" t="s">
        <v>101</v>
      </c>
      <c r="C20" s="154">
        <v>1929000</v>
      </c>
      <c r="D20" s="154">
        <v>1636200</v>
      </c>
      <c r="E20" s="154">
        <v>100</v>
      </c>
      <c r="F20" s="154">
        <v>4881309</v>
      </c>
      <c r="G20" s="154">
        <v>1215116</v>
      </c>
      <c r="H20" s="154">
        <v>6402059</v>
      </c>
      <c r="I20" s="154"/>
      <c r="J20" s="154">
        <v>115450</v>
      </c>
      <c r="K20" s="154">
        <v>835546</v>
      </c>
      <c r="L20" s="154">
        <v>5931</v>
      </c>
      <c r="M20" s="154">
        <v>373639</v>
      </c>
    </row>
    <row r="21" spans="1:13">
      <c r="A21" s="275">
        <v>7</v>
      </c>
      <c r="B21" s="153" t="s">
        <v>102</v>
      </c>
      <c r="C21" s="154">
        <v>8760000</v>
      </c>
      <c r="D21" s="154">
        <v>6199300</v>
      </c>
      <c r="E21" s="154">
        <v>100</v>
      </c>
      <c r="F21" s="154">
        <v>2044557</v>
      </c>
      <c r="G21" s="154">
        <v>870515</v>
      </c>
      <c r="H21" s="154">
        <v>8488227</v>
      </c>
      <c r="I21" s="154">
        <v>244370</v>
      </c>
      <c r="J21" s="154"/>
      <c r="K21" s="154">
        <v>589366</v>
      </c>
      <c r="L21" s="154">
        <v>15174</v>
      </c>
      <c r="M21" s="154">
        <v>265975</v>
      </c>
    </row>
    <row r="22" spans="1:13">
      <c r="A22" s="275">
        <v>8</v>
      </c>
      <c r="B22" s="153" t="s">
        <v>291</v>
      </c>
      <c r="C22" s="154">
        <v>586000</v>
      </c>
      <c r="D22" s="154">
        <v>521330</v>
      </c>
      <c r="E22" s="154">
        <v>100</v>
      </c>
      <c r="F22" s="154">
        <v>2802252</v>
      </c>
      <c r="G22" s="154">
        <v>562128</v>
      </c>
      <c r="H22" s="154">
        <v>3175762</v>
      </c>
      <c r="I22" s="154"/>
      <c r="J22" s="154">
        <v>147820</v>
      </c>
      <c r="K22" s="154">
        <v>282384</v>
      </c>
      <c r="L22" s="154">
        <v>4161</v>
      </c>
      <c r="M22" s="154">
        <v>275583</v>
      </c>
    </row>
    <row r="23" spans="1:13">
      <c r="A23" s="275">
        <v>9</v>
      </c>
      <c r="B23" s="153" t="s">
        <v>103</v>
      </c>
      <c r="C23" s="154">
        <v>4896000</v>
      </c>
      <c r="D23" s="154">
        <v>4024900</v>
      </c>
      <c r="E23" s="154">
        <v>100</v>
      </c>
      <c r="F23" s="154">
        <v>4973822</v>
      </c>
      <c r="G23" s="154">
        <v>1545044</v>
      </c>
      <c r="H23" s="154">
        <v>8656832</v>
      </c>
      <c r="I23" s="154"/>
      <c r="J23" s="154">
        <v>341890</v>
      </c>
      <c r="K23" s="154">
        <v>1112044</v>
      </c>
      <c r="L23" s="154">
        <v>45486</v>
      </c>
      <c r="M23" s="154">
        <v>387514</v>
      </c>
    </row>
    <row r="24" spans="1:13">
      <c r="A24" s="275">
        <v>10</v>
      </c>
      <c r="B24" s="153" t="s">
        <v>104</v>
      </c>
      <c r="C24" s="154">
        <v>4604000</v>
      </c>
      <c r="D24" s="154">
        <v>3635200</v>
      </c>
      <c r="E24" s="154">
        <v>100</v>
      </c>
      <c r="F24" s="154">
        <v>6282444</v>
      </c>
      <c r="G24" s="154">
        <v>682043</v>
      </c>
      <c r="H24" s="154">
        <v>9876094</v>
      </c>
      <c r="I24" s="154"/>
      <c r="J24" s="154">
        <v>41550</v>
      </c>
      <c r="K24" s="154">
        <v>355837</v>
      </c>
      <c r="L24" s="154">
        <v>29407</v>
      </c>
      <c r="M24" s="154">
        <v>296799</v>
      </c>
    </row>
    <row r="25" spans="1:13">
      <c r="A25" s="275">
        <v>11</v>
      </c>
      <c r="B25" s="153" t="s">
        <v>105</v>
      </c>
      <c r="C25" s="154">
        <v>2690000</v>
      </c>
      <c r="D25" s="154">
        <v>2410200</v>
      </c>
      <c r="E25" s="154">
        <v>100</v>
      </c>
      <c r="F25" s="154">
        <v>4877218</v>
      </c>
      <c r="G25" s="154">
        <v>1088968</v>
      </c>
      <c r="H25" s="154">
        <v>7161948</v>
      </c>
      <c r="I25" s="154"/>
      <c r="J25" s="154">
        <v>125470</v>
      </c>
      <c r="K25" s="154">
        <v>696173</v>
      </c>
      <c r="L25" s="154">
        <v>16520</v>
      </c>
      <c r="M25" s="154">
        <v>376275</v>
      </c>
    </row>
    <row r="26" spans="1:13">
      <c r="A26" s="275">
        <v>12</v>
      </c>
      <c r="B26" s="153" t="s">
        <v>106</v>
      </c>
      <c r="C26" s="154">
        <v>3719500</v>
      </c>
      <c r="D26" s="154">
        <v>3537330</v>
      </c>
      <c r="E26" s="154">
        <v>100</v>
      </c>
      <c r="F26" s="154">
        <v>5857077</v>
      </c>
      <c r="G26" s="154">
        <v>1510241</v>
      </c>
      <c r="H26" s="154">
        <v>9450607</v>
      </c>
      <c r="I26" s="154">
        <v>56200</v>
      </c>
      <c r="J26" s="154"/>
      <c r="K26" s="154">
        <v>795656</v>
      </c>
      <c r="L26" s="154">
        <v>109725</v>
      </c>
      <c r="M26" s="154">
        <v>604860</v>
      </c>
    </row>
    <row r="27" spans="1:13">
      <c r="A27" s="275">
        <v>13</v>
      </c>
      <c r="B27" s="153" t="s">
        <v>107</v>
      </c>
      <c r="C27" s="154">
        <v>1710000</v>
      </c>
      <c r="D27" s="154">
        <v>1625300</v>
      </c>
      <c r="E27" s="154">
        <v>100</v>
      </c>
      <c r="F27" s="154">
        <v>3777363</v>
      </c>
      <c r="G27" s="154">
        <v>829375</v>
      </c>
      <c r="H27" s="154">
        <v>5281983</v>
      </c>
      <c r="I27" s="154"/>
      <c r="J27" s="154">
        <v>120680</v>
      </c>
      <c r="K27" s="154">
        <v>329686</v>
      </c>
      <c r="L27" s="154">
        <v>30472</v>
      </c>
      <c r="M27" s="154">
        <v>469217</v>
      </c>
    </row>
    <row r="28" spans="1:13">
      <c r="A28" s="275">
        <v>14</v>
      </c>
      <c r="B28" s="153" t="s">
        <v>108</v>
      </c>
      <c r="C28" s="154">
        <v>1052500</v>
      </c>
      <c r="D28" s="154">
        <v>947500</v>
      </c>
      <c r="E28" s="154">
        <v>100</v>
      </c>
      <c r="F28" s="154">
        <v>5666899</v>
      </c>
      <c r="G28" s="154">
        <v>1165484</v>
      </c>
      <c r="H28" s="154">
        <v>6440299</v>
      </c>
      <c r="I28" s="154"/>
      <c r="J28" s="154">
        <v>174100</v>
      </c>
      <c r="K28" s="154">
        <v>562059</v>
      </c>
      <c r="L28" s="154">
        <v>58906</v>
      </c>
      <c r="M28" s="154">
        <v>544519</v>
      </c>
    </row>
    <row r="29" spans="1:13" s="152" customFormat="1">
      <c r="A29" s="279" t="s">
        <v>29</v>
      </c>
      <c r="B29" s="282" t="s">
        <v>109</v>
      </c>
      <c r="C29" s="281">
        <v>402496500</v>
      </c>
      <c r="D29" s="281">
        <v>166180409</v>
      </c>
      <c r="E29" s="281"/>
      <c r="F29" s="281">
        <v>13978152</v>
      </c>
      <c r="G29" s="281">
        <v>8311601</v>
      </c>
      <c r="H29" s="281">
        <v>183865721</v>
      </c>
      <c r="I29" s="281">
        <v>4758400</v>
      </c>
      <c r="J29" s="281">
        <v>1051240</v>
      </c>
      <c r="K29" s="281">
        <v>7403292</v>
      </c>
      <c r="L29" s="281">
        <v>290987</v>
      </c>
      <c r="M29" s="281">
        <v>617322</v>
      </c>
    </row>
    <row r="30" spans="1:13">
      <c r="A30" s="275">
        <v>15</v>
      </c>
      <c r="B30" s="153" t="s">
        <v>110</v>
      </c>
      <c r="C30" s="154">
        <v>204772000</v>
      </c>
      <c r="D30" s="154">
        <v>75845123</v>
      </c>
      <c r="E30" s="154">
        <v>35</v>
      </c>
      <c r="F30" s="154"/>
      <c r="G30" s="154">
        <v>2694122</v>
      </c>
      <c r="H30" s="154">
        <v>79545123</v>
      </c>
      <c r="I30" s="154">
        <v>3700000</v>
      </c>
      <c r="J30" s="154"/>
      <c r="K30" s="154">
        <v>2648122</v>
      </c>
      <c r="L30" s="154">
        <v>46000</v>
      </c>
      <c r="M30" s="154"/>
    </row>
    <row r="31" spans="1:13">
      <c r="A31" s="275">
        <v>16</v>
      </c>
      <c r="B31" s="153" t="s">
        <v>111</v>
      </c>
      <c r="C31" s="154">
        <v>69523000</v>
      </c>
      <c r="D31" s="154">
        <v>13468944</v>
      </c>
      <c r="E31" s="154">
        <v>78</v>
      </c>
      <c r="F31" s="154"/>
      <c r="G31" s="154">
        <v>1446484</v>
      </c>
      <c r="H31" s="154">
        <v>13689844</v>
      </c>
      <c r="I31" s="154">
        <v>220900</v>
      </c>
      <c r="J31" s="154"/>
      <c r="K31" s="154">
        <v>1375484</v>
      </c>
      <c r="L31" s="154">
        <v>71000</v>
      </c>
      <c r="M31" s="154"/>
    </row>
    <row r="32" spans="1:13">
      <c r="A32" s="275">
        <v>17</v>
      </c>
      <c r="B32" s="153" t="s">
        <v>112</v>
      </c>
      <c r="C32" s="154">
        <v>30048000</v>
      </c>
      <c r="D32" s="154">
        <v>17039017</v>
      </c>
      <c r="E32" s="154">
        <v>65</v>
      </c>
      <c r="F32" s="154"/>
      <c r="G32" s="154">
        <v>373008</v>
      </c>
      <c r="H32" s="154">
        <v>17505417</v>
      </c>
      <c r="I32" s="154">
        <v>466400</v>
      </c>
      <c r="J32" s="154"/>
      <c r="K32" s="154">
        <v>359083</v>
      </c>
      <c r="L32" s="154">
        <v>6500</v>
      </c>
      <c r="M32" s="154">
        <v>7425</v>
      </c>
    </row>
    <row r="33" spans="1:13">
      <c r="A33" s="275">
        <v>18</v>
      </c>
      <c r="B33" s="153" t="s">
        <v>113</v>
      </c>
      <c r="C33" s="154">
        <v>12585000</v>
      </c>
      <c r="D33" s="154">
        <v>9846492</v>
      </c>
      <c r="E33" s="154">
        <v>98</v>
      </c>
      <c r="F33" s="154"/>
      <c r="G33" s="154">
        <v>246192</v>
      </c>
      <c r="H33" s="154">
        <v>9798772</v>
      </c>
      <c r="I33" s="154"/>
      <c r="J33" s="154">
        <v>47720</v>
      </c>
      <c r="K33" s="154">
        <v>97760</v>
      </c>
      <c r="L33" s="154">
        <v>24700</v>
      </c>
      <c r="M33" s="154">
        <v>123732</v>
      </c>
    </row>
    <row r="34" spans="1:13">
      <c r="A34" s="275">
        <v>19</v>
      </c>
      <c r="B34" s="153" t="s">
        <v>114</v>
      </c>
      <c r="C34" s="154">
        <v>10590000</v>
      </c>
      <c r="D34" s="154">
        <v>7069494</v>
      </c>
      <c r="E34" s="154">
        <v>93</v>
      </c>
      <c r="F34" s="154"/>
      <c r="G34" s="154">
        <v>338253</v>
      </c>
      <c r="H34" s="154">
        <v>7217994</v>
      </c>
      <c r="I34" s="154">
        <v>148500</v>
      </c>
      <c r="J34" s="154"/>
      <c r="K34" s="154">
        <v>228889</v>
      </c>
      <c r="L34" s="154">
        <v>29500</v>
      </c>
      <c r="M34" s="154">
        <v>79864</v>
      </c>
    </row>
    <row r="35" spans="1:13">
      <c r="A35" s="275">
        <v>20</v>
      </c>
      <c r="B35" s="153" t="s">
        <v>115</v>
      </c>
      <c r="C35" s="154">
        <v>33718000</v>
      </c>
      <c r="D35" s="154">
        <v>15880056</v>
      </c>
      <c r="E35" s="154">
        <v>53</v>
      </c>
      <c r="F35" s="154"/>
      <c r="G35" s="154">
        <v>655403</v>
      </c>
      <c r="H35" s="154">
        <v>15920056</v>
      </c>
      <c r="I35" s="154">
        <v>40000</v>
      </c>
      <c r="J35" s="154"/>
      <c r="K35" s="154">
        <v>651903</v>
      </c>
      <c r="L35" s="154">
        <v>3500</v>
      </c>
      <c r="M35" s="154"/>
    </row>
    <row r="36" spans="1:13">
      <c r="A36" s="275">
        <v>21</v>
      </c>
      <c r="B36" s="153" t="s">
        <v>116</v>
      </c>
      <c r="C36" s="154">
        <v>18861000</v>
      </c>
      <c r="D36" s="154">
        <v>11764963</v>
      </c>
      <c r="E36" s="154">
        <v>83</v>
      </c>
      <c r="F36" s="154"/>
      <c r="G36" s="154">
        <v>171660</v>
      </c>
      <c r="H36" s="154">
        <v>11947563</v>
      </c>
      <c r="I36" s="154">
        <v>182600</v>
      </c>
      <c r="J36" s="154"/>
      <c r="K36" s="154">
        <v>158860</v>
      </c>
      <c r="L36" s="154">
        <v>12800</v>
      </c>
      <c r="M36" s="154"/>
    </row>
    <row r="37" spans="1:13">
      <c r="A37" s="275">
        <v>22</v>
      </c>
      <c r="B37" s="153" t="s">
        <v>117</v>
      </c>
      <c r="C37" s="154">
        <v>4813500</v>
      </c>
      <c r="D37" s="154">
        <v>3846820</v>
      </c>
      <c r="E37" s="154">
        <v>100</v>
      </c>
      <c r="F37" s="154">
        <v>1010010</v>
      </c>
      <c r="G37" s="154">
        <v>842013</v>
      </c>
      <c r="H37" s="154">
        <v>4716130</v>
      </c>
      <c r="I37" s="154"/>
      <c r="J37" s="154">
        <v>140700</v>
      </c>
      <c r="K37" s="154">
        <v>775989</v>
      </c>
      <c r="L37" s="154">
        <v>13000</v>
      </c>
      <c r="M37" s="154">
        <v>53024</v>
      </c>
    </row>
    <row r="38" spans="1:13">
      <c r="A38" s="275">
        <v>23</v>
      </c>
      <c r="B38" s="153" t="s">
        <v>118</v>
      </c>
      <c r="C38" s="154">
        <v>3555000</v>
      </c>
      <c r="D38" s="154">
        <v>2968000</v>
      </c>
      <c r="E38" s="154">
        <v>100</v>
      </c>
      <c r="F38" s="154">
        <v>6053179</v>
      </c>
      <c r="G38" s="154">
        <v>590468</v>
      </c>
      <c r="H38" s="154">
        <v>8788859</v>
      </c>
      <c r="I38" s="154"/>
      <c r="J38" s="154">
        <v>232320</v>
      </c>
      <c r="K38" s="154">
        <v>461979</v>
      </c>
      <c r="L38" s="154">
        <v>17300</v>
      </c>
      <c r="M38" s="154">
        <v>111189</v>
      </c>
    </row>
    <row r="39" spans="1:13">
      <c r="A39" s="275">
        <v>24</v>
      </c>
      <c r="B39" s="153" t="s">
        <v>119</v>
      </c>
      <c r="C39" s="154">
        <v>5474000</v>
      </c>
      <c r="D39" s="154">
        <v>3642100</v>
      </c>
      <c r="E39" s="154">
        <v>100</v>
      </c>
      <c r="F39" s="154">
        <v>2314537</v>
      </c>
      <c r="G39" s="154">
        <v>468004</v>
      </c>
      <c r="H39" s="154">
        <v>5554087</v>
      </c>
      <c r="I39" s="154"/>
      <c r="J39" s="154">
        <v>402550</v>
      </c>
      <c r="K39" s="154">
        <v>347949</v>
      </c>
      <c r="L39" s="154">
        <v>21687</v>
      </c>
      <c r="M39" s="154">
        <v>98368</v>
      </c>
    </row>
    <row r="40" spans="1:13">
      <c r="A40" s="275">
        <v>25</v>
      </c>
      <c r="B40" s="153" t="s">
        <v>120</v>
      </c>
      <c r="C40" s="154">
        <v>8557000</v>
      </c>
      <c r="D40" s="154">
        <v>4809400</v>
      </c>
      <c r="E40" s="154">
        <v>100</v>
      </c>
      <c r="F40" s="154">
        <v>4600426</v>
      </c>
      <c r="G40" s="154">
        <v>485994</v>
      </c>
      <c r="H40" s="154">
        <v>9181876</v>
      </c>
      <c r="I40" s="154"/>
      <c r="J40" s="154">
        <v>227950</v>
      </c>
      <c r="K40" s="154">
        <v>297274</v>
      </c>
      <c r="L40" s="154">
        <v>45000</v>
      </c>
      <c r="M40" s="154">
        <v>143720</v>
      </c>
    </row>
    <row r="41" spans="1:13" s="152" customFormat="1">
      <c r="A41" s="279" t="s">
        <v>30</v>
      </c>
      <c r="B41" s="282" t="s">
        <v>121</v>
      </c>
      <c r="C41" s="281">
        <v>132212000</v>
      </c>
      <c r="D41" s="281">
        <v>90249757</v>
      </c>
      <c r="E41" s="281"/>
      <c r="F41" s="281">
        <v>48206132</v>
      </c>
      <c r="G41" s="281">
        <v>15273219</v>
      </c>
      <c r="H41" s="281">
        <v>138223689</v>
      </c>
      <c r="I41" s="281">
        <v>998000</v>
      </c>
      <c r="J41" s="281">
        <v>1230200</v>
      </c>
      <c r="K41" s="281">
        <v>10194888</v>
      </c>
      <c r="L41" s="281">
        <v>645820</v>
      </c>
      <c r="M41" s="281">
        <v>4432511</v>
      </c>
    </row>
    <row r="42" spans="1:13">
      <c r="A42" s="275">
        <v>26</v>
      </c>
      <c r="B42" s="153" t="s">
        <v>122</v>
      </c>
      <c r="C42" s="154">
        <v>13512000</v>
      </c>
      <c r="D42" s="154">
        <v>8171500</v>
      </c>
      <c r="E42" s="154">
        <v>100</v>
      </c>
      <c r="F42" s="154">
        <v>14301651</v>
      </c>
      <c r="G42" s="154">
        <v>1936998</v>
      </c>
      <c r="H42" s="154">
        <v>22685651</v>
      </c>
      <c r="I42" s="154">
        <v>212500</v>
      </c>
      <c r="J42" s="154"/>
      <c r="K42" s="154">
        <v>868662</v>
      </c>
      <c r="L42" s="154">
        <v>60680</v>
      </c>
      <c r="M42" s="154">
        <v>1007656</v>
      </c>
    </row>
    <row r="43" spans="1:13">
      <c r="A43" s="275">
        <v>27</v>
      </c>
      <c r="B43" s="153" t="s">
        <v>123</v>
      </c>
      <c r="C43" s="154">
        <v>10587000</v>
      </c>
      <c r="D43" s="154">
        <v>8945400</v>
      </c>
      <c r="E43" s="154">
        <v>100</v>
      </c>
      <c r="F43" s="154">
        <v>9582968</v>
      </c>
      <c r="G43" s="154">
        <v>2147342</v>
      </c>
      <c r="H43" s="154">
        <v>18016258</v>
      </c>
      <c r="I43" s="154"/>
      <c r="J43" s="154">
        <v>512110</v>
      </c>
      <c r="K43" s="154">
        <v>1378837</v>
      </c>
      <c r="L43" s="154">
        <v>47556</v>
      </c>
      <c r="M43" s="154">
        <v>720949</v>
      </c>
    </row>
    <row r="44" spans="1:13">
      <c r="A44" s="275">
        <v>28</v>
      </c>
      <c r="B44" s="153" t="s">
        <v>124</v>
      </c>
      <c r="C44" s="154">
        <v>7327000</v>
      </c>
      <c r="D44" s="154">
        <v>5206700</v>
      </c>
      <c r="E44" s="154">
        <v>100</v>
      </c>
      <c r="F44" s="154">
        <v>5719191</v>
      </c>
      <c r="G44" s="154">
        <v>1646000</v>
      </c>
      <c r="H44" s="154">
        <v>10897341</v>
      </c>
      <c r="I44" s="154"/>
      <c r="J44" s="154">
        <v>28550</v>
      </c>
      <c r="K44" s="154">
        <v>1088017</v>
      </c>
      <c r="L44" s="154">
        <v>170458</v>
      </c>
      <c r="M44" s="154">
        <v>387525</v>
      </c>
    </row>
    <row r="45" spans="1:13">
      <c r="A45" s="275">
        <v>29</v>
      </c>
      <c r="B45" s="153" t="s">
        <v>125</v>
      </c>
      <c r="C45" s="154">
        <v>2936000</v>
      </c>
      <c r="D45" s="154">
        <v>2536050</v>
      </c>
      <c r="E45" s="154">
        <v>100</v>
      </c>
      <c r="F45" s="154">
        <v>4456742</v>
      </c>
      <c r="G45" s="154">
        <v>943138</v>
      </c>
      <c r="H45" s="154">
        <v>6671012</v>
      </c>
      <c r="I45" s="154"/>
      <c r="J45" s="154">
        <v>321780</v>
      </c>
      <c r="K45" s="154">
        <v>599724</v>
      </c>
      <c r="L45" s="154">
        <v>80783</v>
      </c>
      <c r="M45" s="154">
        <v>262631</v>
      </c>
    </row>
    <row r="46" spans="1:13">
      <c r="A46" s="275">
        <v>30</v>
      </c>
      <c r="B46" s="153" t="s">
        <v>126</v>
      </c>
      <c r="C46" s="154">
        <v>2296000</v>
      </c>
      <c r="D46" s="154">
        <v>1813400</v>
      </c>
      <c r="E46" s="154">
        <v>100</v>
      </c>
      <c r="F46" s="154">
        <v>3440576</v>
      </c>
      <c r="G46" s="154">
        <v>1531718</v>
      </c>
      <c r="H46" s="154">
        <v>5208266</v>
      </c>
      <c r="I46" s="154"/>
      <c r="J46" s="154">
        <v>45710</v>
      </c>
      <c r="K46" s="154">
        <v>1245241</v>
      </c>
      <c r="L46" s="154">
        <v>87099</v>
      </c>
      <c r="M46" s="154">
        <v>199378</v>
      </c>
    </row>
    <row r="47" spans="1:13">
      <c r="A47" s="275">
        <v>31</v>
      </c>
      <c r="B47" s="153" t="s">
        <v>127</v>
      </c>
      <c r="C47" s="154">
        <v>6452000</v>
      </c>
      <c r="D47" s="154">
        <v>5663000</v>
      </c>
      <c r="E47" s="154">
        <v>100</v>
      </c>
      <c r="F47" s="154">
        <v>1506730</v>
      </c>
      <c r="G47" s="154">
        <v>1629349</v>
      </c>
      <c r="H47" s="154">
        <v>7133500</v>
      </c>
      <c r="I47" s="154"/>
      <c r="J47" s="154">
        <v>36230</v>
      </c>
      <c r="K47" s="154">
        <v>1419331</v>
      </c>
      <c r="L47" s="154">
        <v>43891</v>
      </c>
      <c r="M47" s="154">
        <v>166127</v>
      </c>
    </row>
    <row r="48" spans="1:13">
      <c r="A48" s="275">
        <v>32</v>
      </c>
      <c r="B48" s="153" t="s">
        <v>128</v>
      </c>
      <c r="C48" s="154">
        <v>20850000</v>
      </c>
      <c r="D48" s="154">
        <v>12363709</v>
      </c>
      <c r="E48" s="154">
        <v>68</v>
      </c>
      <c r="F48" s="154"/>
      <c r="G48" s="154">
        <v>847482</v>
      </c>
      <c r="H48" s="154">
        <v>12127399</v>
      </c>
      <c r="I48" s="154"/>
      <c r="J48" s="154">
        <v>236310</v>
      </c>
      <c r="K48" s="154">
        <v>847482</v>
      </c>
      <c r="L48" s="154"/>
      <c r="M48" s="154"/>
    </row>
    <row r="49" spans="1:13">
      <c r="A49" s="275">
        <v>33</v>
      </c>
      <c r="B49" s="153" t="s">
        <v>129</v>
      </c>
      <c r="C49" s="154">
        <v>20570000</v>
      </c>
      <c r="D49" s="154">
        <v>12254089</v>
      </c>
      <c r="E49" s="154">
        <v>90</v>
      </c>
      <c r="F49" s="154"/>
      <c r="G49" s="154">
        <v>1464906</v>
      </c>
      <c r="H49" s="154">
        <v>12451789</v>
      </c>
      <c r="I49" s="154">
        <v>197700</v>
      </c>
      <c r="J49" s="154"/>
      <c r="K49" s="154">
        <v>894113</v>
      </c>
      <c r="L49" s="154">
        <v>52602</v>
      </c>
      <c r="M49" s="154">
        <v>518191</v>
      </c>
    </row>
    <row r="50" spans="1:13">
      <c r="A50" s="275">
        <v>34</v>
      </c>
      <c r="B50" s="153" t="s">
        <v>130</v>
      </c>
      <c r="C50" s="154">
        <v>11740000</v>
      </c>
      <c r="D50" s="154">
        <v>9658535</v>
      </c>
      <c r="E50" s="154">
        <v>88</v>
      </c>
      <c r="F50" s="154"/>
      <c r="G50" s="154">
        <v>948279</v>
      </c>
      <c r="H50" s="154">
        <v>10029835</v>
      </c>
      <c r="I50" s="154">
        <v>371300</v>
      </c>
      <c r="J50" s="154"/>
      <c r="K50" s="154">
        <v>423133</v>
      </c>
      <c r="L50" s="154">
        <v>19703</v>
      </c>
      <c r="M50" s="154">
        <v>505443</v>
      </c>
    </row>
    <row r="51" spans="1:13">
      <c r="A51" s="275">
        <v>35</v>
      </c>
      <c r="B51" s="153" t="s">
        <v>131</v>
      </c>
      <c r="C51" s="154">
        <v>5645000</v>
      </c>
      <c r="D51" s="154">
        <v>4716950</v>
      </c>
      <c r="E51" s="154">
        <v>100</v>
      </c>
      <c r="F51" s="154">
        <v>3013820</v>
      </c>
      <c r="G51" s="154">
        <v>616753</v>
      </c>
      <c r="H51" s="154">
        <v>7814370</v>
      </c>
      <c r="I51" s="154">
        <v>83600</v>
      </c>
      <c r="J51" s="154"/>
      <c r="K51" s="154">
        <v>293000</v>
      </c>
      <c r="L51" s="154">
        <v>36324</v>
      </c>
      <c r="M51" s="154">
        <v>287429</v>
      </c>
    </row>
    <row r="52" spans="1:13">
      <c r="A52" s="275">
        <v>36</v>
      </c>
      <c r="B52" s="153" t="s">
        <v>132</v>
      </c>
      <c r="C52" s="154">
        <v>2925000</v>
      </c>
      <c r="D52" s="154">
        <v>2605500</v>
      </c>
      <c r="E52" s="154">
        <v>100</v>
      </c>
      <c r="F52" s="154">
        <v>2904044</v>
      </c>
      <c r="G52" s="154">
        <v>659571</v>
      </c>
      <c r="H52" s="154">
        <v>5569244</v>
      </c>
      <c r="I52" s="154">
        <v>59700</v>
      </c>
      <c r="J52" s="154"/>
      <c r="K52" s="154">
        <v>480605</v>
      </c>
      <c r="L52" s="154">
        <v>730</v>
      </c>
      <c r="M52" s="154">
        <v>178236</v>
      </c>
    </row>
    <row r="53" spans="1:13">
      <c r="A53" s="275">
        <v>37</v>
      </c>
      <c r="B53" s="153" t="s">
        <v>133</v>
      </c>
      <c r="C53" s="154">
        <v>17260000</v>
      </c>
      <c r="D53" s="154">
        <v>9123224</v>
      </c>
      <c r="E53" s="154">
        <v>72</v>
      </c>
      <c r="F53" s="154"/>
      <c r="G53" s="154">
        <v>225722</v>
      </c>
      <c r="H53" s="154">
        <v>9123224</v>
      </c>
      <c r="I53" s="154"/>
      <c r="J53" s="154"/>
      <c r="K53" s="154">
        <v>225330</v>
      </c>
      <c r="L53" s="154"/>
      <c r="M53" s="154">
        <v>392</v>
      </c>
    </row>
    <row r="54" spans="1:13">
      <c r="A54" s="275">
        <v>38</v>
      </c>
      <c r="B54" s="153" t="s">
        <v>134</v>
      </c>
      <c r="C54" s="154">
        <v>2087000</v>
      </c>
      <c r="D54" s="154">
        <v>1847500</v>
      </c>
      <c r="E54" s="154">
        <v>100</v>
      </c>
      <c r="F54" s="154">
        <v>1458285</v>
      </c>
      <c r="G54" s="154">
        <v>470627</v>
      </c>
      <c r="H54" s="154">
        <v>3256275</v>
      </c>
      <c r="I54" s="154"/>
      <c r="J54" s="154">
        <v>49510</v>
      </c>
      <c r="K54" s="154">
        <v>344948</v>
      </c>
      <c r="L54" s="154">
        <v>19626</v>
      </c>
      <c r="M54" s="154">
        <v>106053</v>
      </c>
    </row>
    <row r="55" spans="1:13">
      <c r="A55" s="275">
        <v>39</v>
      </c>
      <c r="B55" s="153" t="s">
        <v>135</v>
      </c>
      <c r="C55" s="154">
        <v>8025000</v>
      </c>
      <c r="D55" s="154">
        <v>5344200</v>
      </c>
      <c r="E55" s="154">
        <v>100</v>
      </c>
      <c r="F55" s="154">
        <v>1822125</v>
      </c>
      <c r="G55" s="154">
        <v>205334</v>
      </c>
      <c r="H55" s="154">
        <v>7239525</v>
      </c>
      <c r="I55" s="154">
        <v>73200</v>
      </c>
      <c r="J55" s="154"/>
      <c r="K55" s="154">
        <v>86465</v>
      </c>
      <c r="L55" s="154">
        <v>26368</v>
      </c>
      <c r="M55" s="154">
        <v>92501</v>
      </c>
    </row>
    <row r="56" spans="1:13" s="152" customFormat="1">
      <c r="A56" s="279" t="s">
        <v>36</v>
      </c>
      <c r="B56" s="282" t="s">
        <v>136</v>
      </c>
      <c r="C56" s="281">
        <v>16067000</v>
      </c>
      <c r="D56" s="281">
        <v>14346684</v>
      </c>
      <c r="E56" s="281"/>
      <c r="F56" s="281">
        <v>23446477</v>
      </c>
      <c r="G56" s="281">
        <v>3888484</v>
      </c>
      <c r="H56" s="281">
        <v>37749071</v>
      </c>
      <c r="I56" s="281">
        <v>157000</v>
      </c>
      <c r="J56" s="281">
        <v>201090</v>
      </c>
      <c r="K56" s="281">
        <v>2516483</v>
      </c>
      <c r="L56" s="281">
        <v>79479</v>
      </c>
      <c r="M56" s="281">
        <v>1292522</v>
      </c>
    </row>
    <row r="57" spans="1:13">
      <c r="A57" s="275">
        <v>40</v>
      </c>
      <c r="B57" s="153" t="s">
        <v>137</v>
      </c>
      <c r="C57" s="154">
        <v>4026000</v>
      </c>
      <c r="D57" s="154">
        <v>3648100</v>
      </c>
      <c r="E57" s="154">
        <v>100</v>
      </c>
      <c r="F57" s="154">
        <v>7346874</v>
      </c>
      <c r="G57" s="154">
        <v>1022004</v>
      </c>
      <c r="H57" s="154">
        <v>11027874</v>
      </c>
      <c r="I57" s="154">
        <v>32900</v>
      </c>
      <c r="J57" s="154"/>
      <c r="K57" s="154">
        <v>793733</v>
      </c>
      <c r="L57" s="154">
        <v>5382</v>
      </c>
      <c r="M57" s="154">
        <v>222889</v>
      </c>
    </row>
    <row r="58" spans="1:13">
      <c r="A58" s="275">
        <v>41</v>
      </c>
      <c r="B58" s="153" t="s">
        <v>292</v>
      </c>
      <c r="C58" s="154">
        <v>1503000</v>
      </c>
      <c r="D58" s="154">
        <v>1364600</v>
      </c>
      <c r="E58" s="154">
        <v>100</v>
      </c>
      <c r="F58" s="154">
        <v>3059715</v>
      </c>
      <c r="G58" s="154">
        <v>753235</v>
      </c>
      <c r="H58" s="154">
        <v>4328475</v>
      </c>
      <c r="I58" s="154"/>
      <c r="J58" s="154">
        <v>95840</v>
      </c>
      <c r="K58" s="154">
        <v>611721</v>
      </c>
      <c r="L58" s="154">
        <v>6657</v>
      </c>
      <c r="M58" s="154">
        <v>134857</v>
      </c>
    </row>
    <row r="59" spans="1:13">
      <c r="A59" s="275">
        <v>42</v>
      </c>
      <c r="B59" s="153" t="s">
        <v>138</v>
      </c>
      <c r="C59" s="154">
        <v>3356000</v>
      </c>
      <c r="D59" s="154">
        <v>2882669</v>
      </c>
      <c r="E59" s="154">
        <v>100</v>
      </c>
      <c r="F59" s="154">
        <v>5831170</v>
      </c>
      <c r="G59" s="154">
        <v>796755</v>
      </c>
      <c r="H59" s="154">
        <v>8837939</v>
      </c>
      <c r="I59" s="154">
        <v>124100</v>
      </c>
      <c r="J59" s="154"/>
      <c r="K59" s="154">
        <v>388243</v>
      </c>
      <c r="L59" s="154">
        <v>5016</v>
      </c>
      <c r="M59" s="154">
        <v>403496</v>
      </c>
    </row>
    <row r="60" spans="1:13">
      <c r="A60" s="275">
        <v>43</v>
      </c>
      <c r="B60" s="153" t="s">
        <v>139</v>
      </c>
      <c r="C60" s="154">
        <v>1810000</v>
      </c>
      <c r="D60" s="154">
        <v>1597785</v>
      </c>
      <c r="E60" s="154">
        <v>100</v>
      </c>
      <c r="F60" s="154">
        <v>2999986</v>
      </c>
      <c r="G60" s="154">
        <v>682763</v>
      </c>
      <c r="H60" s="154">
        <v>4597771</v>
      </c>
      <c r="I60" s="154"/>
      <c r="J60" s="154"/>
      <c r="K60" s="154">
        <v>334237</v>
      </c>
      <c r="L60" s="154">
        <v>15470</v>
      </c>
      <c r="M60" s="154">
        <v>333056</v>
      </c>
    </row>
    <row r="61" spans="1:13">
      <c r="A61" s="275">
        <v>44</v>
      </c>
      <c r="B61" s="153" t="s">
        <v>140</v>
      </c>
      <c r="C61" s="154">
        <v>5372000</v>
      </c>
      <c r="D61" s="154">
        <v>4853530</v>
      </c>
      <c r="E61" s="154">
        <v>100</v>
      </c>
      <c r="F61" s="154">
        <v>4208732</v>
      </c>
      <c r="G61" s="154">
        <v>633727</v>
      </c>
      <c r="H61" s="154">
        <v>8957012</v>
      </c>
      <c r="I61" s="154"/>
      <c r="J61" s="154">
        <v>105250</v>
      </c>
      <c r="K61" s="154">
        <v>388549</v>
      </c>
      <c r="L61" s="154">
        <v>46954</v>
      </c>
      <c r="M61" s="154">
        <v>198224</v>
      </c>
    </row>
    <row r="62" spans="1:13" s="152" customFormat="1">
      <c r="A62" s="279" t="s">
        <v>41</v>
      </c>
      <c r="B62" s="282" t="s">
        <v>141</v>
      </c>
      <c r="C62" s="281">
        <v>519351000</v>
      </c>
      <c r="D62" s="281">
        <v>115228962</v>
      </c>
      <c r="E62" s="281"/>
      <c r="F62" s="281">
        <v>3924646</v>
      </c>
      <c r="G62" s="281">
        <v>9323311</v>
      </c>
      <c r="H62" s="281">
        <v>123694808</v>
      </c>
      <c r="I62" s="281">
        <v>4541200</v>
      </c>
      <c r="J62" s="281">
        <v>0</v>
      </c>
      <c r="K62" s="281">
        <v>9039378</v>
      </c>
      <c r="L62" s="281">
        <v>99927</v>
      </c>
      <c r="M62" s="281">
        <v>184006</v>
      </c>
    </row>
    <row r="63" spans="1:13">
      <c r="A63" s="275">
        <v>45</v>
      </c>
      <c r="B63" s="153" t="s">
        <v>142</v>
      </c>
      <c r="C63" s="154">
        <v>347882000</v>
      </c>
      <c r="D63" s="154">
        <v>60369568</v>
      </c>
      <c r="E63" s="154">
        <v>18</v>
      </c>
      <c r="F63" s="154"/>
      <c r="G63" s="154">
        <v>7377332</v>
      </c>
      <c r="H63" s="154">
        <v>63269568</v>
      </c>
      <c r="I63" s="154">
        <v>2900000</v>
      </c>
      <c r="J63" s="154"/>
      <c r="K63" s="154">
        <v>7316332</v>
      </c>
      <c r="L63" s="154">
        <v>61000</v>
      </c>
      <c r="M63" s="154"/>
    </row>
    <row r="64" spans="1:13">
      <c r="A64" s="275">
        <v>46</v>
      </c>
      <c r="B64" s="153" t="s">
        <v>143</v>
      </c>
      <c r="C64" s="154">
        <v>48329000</v>
      </c>
      <c r="D64" s="154">
        <v>17426353</v>
      </c>
      <c r="E64" s="154">
        <v>47</v>
      </c>
      <c r="F64" s="154"/>
      <c r="G64" s="154">
        <v>76850</v>
      </c>
      <c r="H64" s="154">
        <v>18218353</v>
      </c>
      <c r="I64" s="154">
        <v>792000</v>
      </c>
      <c r="J64" s="154"/>
      <c r="K64" s="154">
        <v>38150</v>
      </c>
      <c r="L64" s="154">
        <v>38700</v>
      </c>
      <c r="M64" s="154"/>
    </row>
    <row r="65" spans="1:13">
      <c r="A65" s="275">
        <v>47</v>
      </c>
      <c r="B65" s="153" t="s">
        <v>144</v>
      </c>
      <c r="C65" s="154">
        <v>45515000</v>
      </c>
      <c r="D65" s="154">
        <v>14169507</v>
      </c>
      <c r="E65" s="154">
        <v>36</v>
      </c>
      <c r="F65" s="154"/>
      <c r="G65" s="154">
        <v>1156406</v>
      </c>
      <c r="H65" s="154">
        <v>14519507</v>
      </c>
      <c r="I65" s="154">
        <v>350000</v>
      </c>
      <c r="J65" s="154"/>
      <c r="K65" s="154">
        <v>1156406</v>
      </c>
      <c r="L65" s="154"/>
      <c r="M65" s="154"/>
    </row>
    <row r="66" spans="1:13">
      <c r="A66" s="275">
        <v>48</v>
      </c>
      <c r="B66" s="153" t="s">
        <v>145</v>
      </c>
      <c r="C66" s="154">
        <v>4341000</v>
      </c>
      <c r="D66" s="154">
        <v>3835700</v>
      </c>
      <c r="E66" s="154">
        <v>100</v>
      </c>
      <c r="F66" s="154">
        <v>2594915</v>
      </c>
      <c r="G66" s="154">
        <v>346330</v>
      </c>
      <c r="H66" s="154">
        <v>6502315</v>
      </c>
      <c r="I66" s="154">
        <v>71700</v>
      </c>
      <c r="J66" s="154"/>
      <c r="K66" s="154">
        <v>250827</v>
      </c>
      <c r="L66" s="154">
        <v>147</v>
      </c>
      <c r="M66" s="154">
        <v>95356</v>
      </c>
    </row>
    <row r="67" spans="1:13" ht="17.25" customHeight="1">
      <c r="A67" s="275">
        <v>49</v>
      </c>
      <c r="B67" s="153" t="s">
        <v>146</v>
      </c>
      <c r="C67" s="154">
        <v>6603000</v>
      </c>
      <c r="D67" s="154">
        <v>5370550</v>
      </c>
      <c r="E67" s="154">
        <v>100</v>
      </c>
      <c r="F67" s="154">
        <v>1329731</v>
      </c>
      <c r="G67" s="154">
        <v>211499</v>
      </c>
      <c r="H67" s="154">
        <v>6780781</v>
      </c>
      <c r="I67" s="154">
        <v>80500</v>
      </c>
      <c r="J67" s="154"/>
      <c r="K67" s="154">
        <v>122769</v>
      </c>
      <c r="L67" s="154">
        <v>80</v>
      </c>
      <c r="M67" s="154">
        <v>88650</v>
      </c>
    </row>
    <row r="68" spans="1:13">
      <c r="A68" s="275">
        <v>50</v>
      </c>
      <c r="B68" s="153" t="s">
        <v>147</v>
      </c>
      <c r="C68" s="154">
        <v>66681000</v>
      </c>
      <c r="D68" s="154">
        <v>14057284</v>
      </c>
      <c r="E68" s="154">
        <v>64</v>
      </c>
      <c r="F68" s="154"/>
      <c r="G68" s="154">
        <v>154894</v>
      </c>
      <c r="H68" s="154">
        <v>14404284</v>
      </c>
      <c r="I68" s="154">
        <v>347000</v>
      </c>
      <c r="J68" s="154"/>
      <c r="K68" s="154">
        <v>154894</v>
      </c>
      <c r="L68" s="154"/>
      <c r="M68" s="154"/>
    </row>
    <row r="69" spans="1:13" s="152" customFormat="1">
      <c r="A69" s="279" t="s">
        <v>42</v>
      </c>
      <c r="B69" s="282" t="s">
        <v>148</v>
      </c>
      <c r="C69" s="281">
        <v>75581000</v>
      </c>
      <c r="D69" s="281">
        <v>63266830</v>
      </c>
      <c r="E69" s="281"/>
      <c r="F69" s="281">
        <v>36736975</v>
      </c>
      <c r="G69" s="281">
        <v>8110554</v>
      </c>
      <c r="H69" s="281">
        <v>99863215</v>
      </c>
      <c r="I69" s="281">
        <v>565000</v>
      </c>
      <c r="J69" s="281">
        <v>705590</v>
      </c>
      <c r="K69" s="281">
        <v>6069175</v>
      </c>
      <c r="L69" s="281">
        <v>302740</v>
      </c>
      <c r="M69" s="281">
        <v>1738639</v>
      </c>
    </row>
    <row r="70" spans="1:13">
      <c r="A70" s="275">
        <v>51</v>
      </c>
      <c r="B70" s="153" t="s">
        <v>149</v>
      </c>
      <c r="C70" s="154">
        <v>11355000</v>
      </c>
      <c r="D70" s="154">
        <v>9056335</v>
      </c>
      <c r="E70" s="154">
        <v>100</v>
      </c>
      <c r="F70" s="154">
        <v>266017</v>
      </c>
      <c r="G70" s="154">
        <v>309920</v>
      </c>
      <c r="H70" s="154">
        <v>9322352</v>
      </c>
      <c r="I70" s="154"/>
      <c r="J70" s="154"/>
      <c r="K70" s="154">
        <v>119190</v>
      </c>
      <c r="L70" s="154">
        <v>26508</v>
      </c>
      <c r="M70" s="154">
        <v>164222</v>
      </c>
    </row>
    <row r="71" spans="1:13">
      <c r="A71" s="275">
        <v>52</v>
      </c>
      <c r="B71" s="153" t="s">
        <v>150</v>
      </c>
      <c r="C71" s="154">
        <v>7045000</v>
      </c>
      <c r="D71" s="154">
        <v>6201100</v>
      </c>
      <c r="E71" s="154">
        <v>100</v>
      </c>
      <c r="F71" s="154">
        <v>1904237</v>
      </c>
      <c r="G71" s="154">
        <v>464034</v>
      </c>
      <c r="H71" s="154">
        <v>8197637</v>
      </c>
      <c r="I71" s="154">
        <v>92300</v>
      </c>
      <c r="J71" s="154"/>
      <c r="K71" s="154">
        <v>302019</v>
      </c>
      <c r="L71" s="154">
        <v>7917</v>
      </c>
      <c r="M71" s="154">
        <v>154098</v>
      </c>
    </row>
    <row r="72" spans="1:13">
      <c r="A72" s="275">
        <v>53</v>
      </c>
      <c r="B72" s="153" t="s">
        <v>151</v>
      </c>
      <c r="C72" s="154">
        <v>3159000</v>
      </c>
      <c r="D72" s="154">
        <v>2931400</v>
      </c>
      <c r="E72" s="154">
        <v>100</v>
      </c>
      <c r="F72" s="154">
        <v>3605852</v>
      </c>
      <c r="G72" s="154">
        <v>568420</v>
      </c>
      <c r="H72" s="154">
        <v>6595152</v>
      </c>
      <c r="I72" s="154">
        <v>57900</v>
      </c>
      <c r="J72" s="154"/>
      <c r="K72" s="154">
        <v>303860</v>
      </c>
      <c r="L72" s="154">
        <v>56898</v>
      </c>
      <c r="M72" s="154">
        <v>207662</v>
      </c>
    </row>
    <row r="73" spans="1:13">
      <c r="A73" s="275">
        <v>54</v>
      </c>
      <c r="B73" s="153" t="s">
        <v>152</v>
      </c>
      <c r="C73" s="154">
        <v>2880000</v>
      </c>
      <c r="D73" s="154">
        <v>2676500</v>
      </c>
      <c r="E73" s="154">
        <v>100</v>
      </c>
      <c r="F73" s="154">
        <v>3682602</v>
      </c>
      <c r="G73" s="154">
        <v>1264935</v>
      </c>
      <c r="H73" s="154">
        <v>6275452</v>
      </c>
      <c r="I73" s="154"/>
      <c r="J73" s="154">
        <v>83650</v>
      </c>
      <c r="K73" s="154">
        <v>963026</v>
      </c>
      <c r="L73" s="154">
        <v>111794</v>
      </c>
      <c r="M73" s="154">
        <v>190115</v>
      </c>
    </row>
    <row r="74" spans="1:13">
      <c r="A74" s="275">
        <v>55</v>
      </c>
      <c r="B74" s="153" t="s">
        <v>153</v>
      </c>
      <c r="C74" s="154">
        <v>6105000</v>
      </c>
      <c r="D74" s="154">
        <v>4878500</v>
      </c>
      <c r="E74" s="154">
        <v>100</v>
      </c>
      <c r="F74" s="154">
        <v>1284965</v>
      </c>
      <c r="G74" s="154">
        <v>380895</v>
      </c>
      <c r="H74" s="154">
        <v>6163465</v>
      </c>
      <c r="I74" s="154"/>
      <c r="J74" s="154"/>
      <c r="K74" s="154">
        <v>310088</v>
      </c>
      <c r="L74" s="154"/>
      <c r="M74" s="154">
        <v>70807</v>
      </c>
    </row>
    <row r="75" spans="1:13">
      <c r="A75" s="275">
        <v>56</v>
      </c>
      <c r="B75" s="153" t="s">
        <v>154</v>
      </c>
      <c r="C75" s="154">
        <v>11205000</v>
      </c>
      <c r="D75" s="154">
        <v>8617095</v>
      </c>
      <c r="E75" s="154">
        <v>91</v>
      </c>
      <c r="F75" s="154"/>
      <c r="G75" s="154">
        <v>1090102</v>
      </c>
      <c r="H75" s="154">
        <v>8965795</v>
      </c>
      <c r="I75" s="154">
        <v>348700</v>
      </c>
      <c r="J75" s="154"/>
      <c r="K75" s="154">
        <v>1090102</v>
      </c>
      <c r="L75" s="154"/>
      <c r="M75" s="154"/>
    </row>
    <row r="76" spans="1:13">
      <c r="A76" s="275">
        <v>57</v>
      </c>
      <c r="B76" s="153" t="s">
        <v>155</v>
      </c>
      <c r="C76" s="154">
        <v>2770000</v>
      </c>
      <c r="D76" s="154">
        <v>2354000</v>
      </c>
      <c r="E76" s="154">
        <v>100</v>
      </c>
      <c r="F76" s="154">
        <v>2201747</v>
      </c>
      <c r="G76" s="154">
        <v>283488</v>
      </c>
      <c r="H76" s="154">
        <v>4534797</v>
      </c>
      <c r="I76" s="154"/>
      <c r="J76" s="154">
        <v>20950</v>
      </c>
      <c r="K76" s="154">
        <v>169180</v>
      </c>
      <c r="L76" s="154">
        <v>25026</v>
      </c>
      <c r="M76" s="154">
        <v>89282</v>
      </c>
    </row>
    <row r="77" spans="1:13">
      <c r="A77" s="275">
        <v>58</v>
      </c>
      <c r="B77" s="153" t="s">
        <v>156</v>
      </c>
      <c r="C77" s="154">
        <v>3630000</v>
      </c>
      <c r="D77" s="154">
        <v>2532900</v>
      </c>
      <c r="E77" s="154">
        <v>100</v>
      </c>
      <c r="F77" s="154">
        <v>4622144</v>
      </c>
      <c r="G77" s="154">
        <v>530934</v>
      </c>
      <c r="H77" s="154">
        <v>7089634</v>
      </c>
      <c r="I77" s="154"/>
      <c r="J77" s="154">
        <v>65410</v>
      </c>
      <c r="K77" s="154">
        <v>280893</v>
      </c>
      <c r="L77" s="154">
        <v>41880</v>
      </c>
      <c r="M77" s="154">
        <v>208161</v>
      </c>
    </row>
    <row r="78" spans="1:13">
      <c r="A78" s="275">
        <v>59</v>
      </c>
      <c r="B78" s="153" t="s">
        <v>157</v>
      </c>
      <c r="C78" s="154">
        <v>5202000</v>
      </c>
      <c r="D78" s="154">
        <v>4718700</v>
      </c>
      <c r="E78" s="154">
        <v>100</v>
      </c>
      <c r="F78" s="154">
        <v>5998711</v>
      </c>
      <c r="G78" s="154">
        <v>889142</v>
      </c>
      <c r="H78" s="154">
        <v>10706091</v>
      </c>
      <c r="I78" s="154"/>
      <c r="J78" s="154">
        <v>11320</v>
      </c>
      <c r="K78" s="154">
        <v>727796</v>
      </c>
      <c r="L78" s="154">
        <v>22880</v>
      </c>
      <c r="M78" s="154">
        <v>138466</v>
      </c>
    </row>
    <row r="79" spans="1:13">
      <c r="A79" s="275">
        <v>60</v>
      </c>
      <c r="B79" s="153" t="s">
        <v>158</v>
      </c>
      <c r="C79" s="154">
        <v>6575000</v>
      </c>
      <c r="D79" s="154">
        <v>4863300</v>
      </c>
      <c r="E79" s="154">
        <v>100</v>
      </c>
      <c r="F79" s="154">
        <v>4693126</v>
      </c>
      <c r="G79" s="154">
        <v>737729</v>
      </c>
      <c r="H79" s="154">
        <v>9258386</v>
      </c>
      <c r="I79" s="154"/>
      <c r="J79" s="154">
        <v>298040</v>
      </c>
      <c r="K79" s="154">
        <v>579113</v>
      </c>
      <c r="L79" s="154">
        <v>297</v>
      </c>
      <c r="M79" s="154">
        <v>158319</v>
      </c>
    </row>
    <row r="80" spans="1:13">
      <c r="A80" s="275">
        <v>61</v>
      </c>
      <c r="B80" s="153" t="s">
        <v>159</v>
      </c>
      <c r="C80" s="154">
        <v>8568000</v>
      </c>
      <c r="D80" s="154">
        <v>7885400</v>
      </c>
      <c r="E80" s="154">
        <v>100</v>
      </c>
      <c r="F80" s="154">
        <v>2968049</v>
      </c>
      <c r="G80" s="154">
        <v>733049</v>
      </c>
      <c r="H80" s="154">
        <v>10853449</v>
      </c>
      <c r="I80" s="154"/>
      <c r="J80" s="154"/>
      <c r="K80" s="154">
        <v>592805</v>
      </c>
      <c r="L80" s="154">
        <v>9000</v>
      </c>
      <c r="M80" s="154">
        <v>131244</v>
      </c>
    </row>
    <row r="81" spans="1:14">
      <c r="A81" s="275">
        <v>62</v>
      </c>
      <c r="B81" s="153" t="s">
        <v>160</v>
      </c>
      <c r="C81" s="154">
        <v>2850000</v>
      </c>
      <c r="D81" s="154">
        <v>2664200</v>
      </c>
      <c r="E81" s="154">
        <v>100</v>
      </c>
      <c r="F81" s="154">
        <v>2313097</v>
      </c>
      <c r="G81" s="154">
        <v>225444</v>
      </c>
      <c r="H81" s="154">
        <v>5043397</v>
      </c>
      <c r="I81" s="154">
        <v>66100</v>
      </c>
      <c r="J81" s="154"/>
      <c r="K81" s="154">
        <v>124100</v>
      </c>
      <c r="L81" s="154">
        <v>123</v>
      </c>
      <c r="M81" s="154">
        <v>101221</v>
      </c>
    </row>
    <row r="82" spans="1:14">
      <c r="A82" s="276">
        <v>63</v>
      </c>
      <c r="B82" s="155" t="s">
        <v>161</v>
      </c>
      <c r="C82" s="156">
        <v>4237000</v>
      </c>
      <c r="D82" s="156">
        <v>3887400</v>
      </c>
      <c r="E82" s="156">
        <v>100</v>
      </c>
      <c r="F82" s="156">
        <v>3196428</v>
      </c>
      <c r="G82" s="154">
        <v>632462</v>
      </c>
      <c r="H82" s="156">
        <v>6857608</v>
      </c>
      <c r="I82" s="156"/>
      <c r="J82" s="156">
        <v>226220</v>
      </c>
      <c r="K82" s="156">
        <v>507003</v>
      </c>
      <c r="L82" s="156">
        <v>417</v>
      </c>
      <c r="M82" s="156">
        <v>125042</v>
      </c>
    </row>
    <row r="83" spans="1:14" ht="4.5" customHeight="1">
      <c r="A83" s="157"/>
      <c r="B83" s="157"/>
      <c r="C83" s="158"/>
      <c r="D83" s="158"/>
      <c r="E83" s="158"/>
      <c r="F83" s="158"/>
      <c r="G83" s="158"/>
      <c r="H83" s="158"/>
      <c r="I83" s="158"/>
      <c r="J83" s="157">
        <f>+K83+L83+M83</f>
        <v>0</v>
      </c>
      <c r="K83" s="157"/>
      <c r="L83" s="157"/>
      <c r="M83" s="157"/>
    </row>
    <row r="84" spans="1:14" ht="3.75" customHeight="1">
      <c r="C84" s="130"/>
      <c r="D84" s="130"/>
      <c r="E84" s="130"/>
      <c r="F84" s="130"/>
      <c r="G84" s="130"/>
      <c r="H84" s="130"/>
      <c r="I84" s="130"/>
      <c r="J84" s="130">
        <f>+K84+L84+M84</f>
        <v>0</v>
      </c>
    </row>
    <row r="85" spans="1:14">
      <c r="A85" s="185" t="s">
        <v>219</v>
      </c>
      <c r="J85" s="129"/>
      <c r="K85" s="129"/>
      <c r="L85" s="129"/>
      <c r="M85" s="129"/>
    </row>
    <row r="86" spans="1:14" ht="44.25" customHeight="1">
      <c r="A86" s="354" t="s">
        <v>273</v>
      </c>
      <c r="B86" s="354"/>
      <c r="C86" s="354"/>
      <c r="D86" s="354"/>
      <c r="E86" s="354"/>
      <c r="F86" s="354"/>
      <c r="G86" s="354"/>
      <c r="H86" s="354"/>
      <c r="I86" s="354"/>
      <c r="J86" s="354"/>
      <c r="K86" s="354"/>
      <c r="L86" s="354"/>
      <c r="M86" s="354"/>
    </row>
    <row r="87" spans="1:14">
      <c r="C87" s="130"/>
      <c r="D87" s="130"/>
      <c r="E87" s="130"/>
      <c r="F87" s="130"/>
      <c r="G87" s="130"/>
      <c r="H87" s="130"/>
      <c r="I87" s="130"/>
    </row>
    <row r="88" spans="1:14">
      <c r="C88" s="130"/>
      <c r="D88" s="130"/>
      <c r="E88" s="130"/>
      <c r="F88" s="130"/>
      <c r="G88" s="130"/>
      <c r="H88" s="130"/>
      <c r="I88" s="130"/>
    </row>
    <row r="89" spans="1:14">
      <c r="C89" s="130"/>
      <c r="D89" s="130"/>
      <c r="E89" s="130"/>
      <c r="F89" s="130"/>
      <c r="G89" s="130"/>
      <c r="H89" s="130"/>
      <c r="I89" s="130"/>
    </row>
    <row r="90" spans="1:14">
      <c r="C90" s="130"/>
      <c r="D90" s="130"/>
      <c r="E90" s="130"/>
      <c r="F90" s="130"/>
      <c r="G90" s="130"/>
      <c r="H90" s="130"/>
      <c r="I90" s="130"/>
    </row>
    <row r="91" spans="1:14">
      <c r="C91" s="130"/>
      <c r="D91" s="130"/>
      <c r="E91" s="130"/>
      <c r="F91" s="130"/>
      <c r="G91" s="130"/>
      <c r="H91" s="130"/>
      <c r="I91" s="130"/>
    </row>
    <row r="92" spans="1:14" s="130" customFormat="1">
      <c r="A92" s="129"/>
      <c r="B92" s="129"/>
      <c r="N92" s="129"/>
    </row>
    <row r="93" spans="1:14" s="130" customFormat="1">
      <c r="A93" s="129"/>
      <c r="B93" s="129"/>
      <c r="N93" s="129"/>
    </row>
    <row r="94" spans="1:14" s="130" customFormat="1">
      <c r="A94" s="129"/>
      <c r="B94" s="129"/>
      <c r="N94" s="129"/>
    </row>
    <row r="95" spans="1:14" s="130" customFormat="1">
      <c r="A95" s="129"/>
      <c r="B95" s="129"/>
      <c r="N95" s="129"/>
    </row>
    <row r="96" spans="1:14" s="130" customFormat="1">
      <c r="A96" s="129"/>
      <c r="B96" s="129"/>
      <c r="N96" s="129"/>
    </row>
    <row r="97" spans="1:14" s="130" customFormat="1">
      <c r="A97" s="129"/>
      <c r="B97" s="129"/>
      <c r="N97" s="129"/>
    </row>
    <row r="98" spans="1:14" s="130" customFormat="1">
      <c r="A98" s="129"/>
      <c r="B98" s="129"/>
      <c r="N98" s="129"/>
    </row>
    <row r="99" spans="1:14" s="130" customFormat="1">
      <c r="A99" s="129"/>
      <c r="B99" s="129"/>
      <c r="N99" s="129"/>
    </row>
    <row r="100" spans="1:14" s="130" customFormat="1">
      <c r="A100" s="129"/>
      <c r="B100" s="129"/>
      <c r="N100" s="129"/>
    </row>
    <row r="101" spans="1:14" s="130" customFormat="1">
      <c r="A101" s="129"/>
      <c r="B101" s="129"/>
      <c r="N101" s="129"/>
    </row>
    <row r="102" spans="1:14" s="130" customFormat="1">
      <c r="A102" s="129"/>
      <c r="B102" s="129"/>
      <c r="N102" s="129"/>
    </row>
    <row r="103" spans="1:14" s="130" customFormat="1">
      <c r="A103" s="129"/>
      <c r="B103" s="129"/>
      <c r="N103" s="129"/>
    </row>
    <row r="104" spans="1:14" s="130" customFormat="1">
      <c r="A104" s="129"/>
      <c r="B104" s="129"/>
      <c r="N104" s="129"/>
    </row>
    <row r="105" spans="1:14" s="130" customFormat="1">
      <c r="A105" s="129"/>
      <c r="B105" s="129"/>
      <c r="N105" s="129"/>
    </row>
    <row r="106" spans="1:14" s="130" customFormat="1">
      <c r="A106" s="129"/>
      <c r="B106" s="129"/>
      <c r="N106" s="129"/>
    </row>
    <row r="107" spans="1:14" s="130" customFormat="1">
      <c r="A107" s="129"/>
      <c r="B107" s="129"/>
      <c r="N107" s="129"/>
    </row>
    <row r="108" spans="1:14" s="130" customFormat="1">
      <c r="A108" s="129"/>
      <c r="B108" s="129"/>
      <c r="N108" s="129"/>
    </row>
    <row r="109" spans="1:14" s="130" customFormat="1">
      <c r="A109" s="129"/>
      <c r="B109" s="129"/>
      <c r="N109" s="129"/>
    </row>
    <row r="110" spans="1:14" s="130" customFormat="1">
      <c r="A110" s="129"/>
      <c r="B110" s="129"/>
      <c r="N110" s="129"/>
    </row>
    <row r="111" spans="1:14" s="130" customFormat="1">
      <c r="A111" s="129"/>
      <c r="B111" s="129"/>
      <c r="N111" s="129"/>
    </row>
    <row r="112" spans="1:14" s="130" customFormat="1">
      <c r="A112" s="129"/>
      <c r="B112" s="129"/>
      <c r="N112" s="129"/>
    </row>
    <row r="113" spans="1:14" s="130" customFormat="1">
      <c r="A113" s="129"/>
      <c r="B113" s="129"/>
      <c r="N113" s="129"/>
    </row>
    <row r="114" spans="1:14" s="130" customFormat="1">
      <c r="A114" s="129"/>
      <c r="B114" s="129"/>
      <c r="N114" s="129"/>
    </row>
    <row r="115" spans="1:14" s="130" customFormat="1">
      <c r="A115" s="129"/>
      <c r="B115" s="129"/>
      <c r="N115" s="129"/>
    </row>
    <row r="116" spans="1:14" s="130" customFormat="1">
      <c r="A116" s="129"/>
      <c r="B116" s="129"/>
      <c r="N116" s="129"/>
    </row>
    <row r="117" spans="1:14" s="130" customFormat="1">
      <c r="A117" s="129"/>
      <c r="B117" s="129"/>
      <c r="N117" s="129"/>
    </row>
    <row r="118" spans="1:14" s="130" customFormat="1">
      <c r="A118" s="129"/>
      <c r="B118" s="129"/>
      <c r="N118" s="129"/>
    </row>
    <row r="119" spans="1:14" s="130" customFormat="1">
      <c r="A119" s="129"/>
      <c r="B119" s="129"/>
      <c r="N119" s="129"/>
    </row>
    <row r="120" spans="1:14" s="130" customFormat="1">
      <c r="A120" s="129"/>
      <c r="B120" s="129"/>
      <c r="N120" s="129"/>
    </row>
    <row r="121" spans="1:14" s="130" customFormat="1">
      <c r="A121" s="129"/>
      <c r="B121" s="129"/>
      <c r="N121" s="129"/>
    </row>
    <row r="122" spans="1:14" s="130" customFormat="1">
      <c r="A122" s="129"/>
      <c r="B122" s="129"/>
      <c r="N122" s="129"/>
    </row>
    <row r="123" spans="1:14" s="130" customFormat="1">
      <c r="A123" s="129"/>
      <c r="B123" s="129"/>
      <c r="N123" s="129"/>
    </row>
    <row r="124" spans="1:14" s="130" customFormat="1">
      <c r="A124" s="129"/>
      <c r="B124" s="129"/>
      <c r="N124" s="129"/>
    </row>
    <row r="125" spans="1:14" s="130" customFormat="1">
      <c r="A125" s="129"/>
      <c r="B125" s="129"/>
      <c r="N125" s="129"/>
    </row>
    <row r="126" spans="1:14" s="130" customFormat="1">
      <c r="A126" s="129"/>
      <c r="B126" s="129"/>
      <c r="N126" s="129"/>
    </row>
    <row r="127" spans="1:14" s="130" customFormat="1">
      <c r="A127" s="129"/>
      <c r="B127" s="129"/>
      <c r="N127" s="129"/>
    </row>
    <row r="128" spans="1:14" s="130" customFormat="1">
      <c r="A128" s="129"/>
      <c r="B128" s="129"/>
      <c r="N128" s="129"/>
    </row>
    <row r="129" spans="1:14" s="130" customFormat="1">
      <c r="A129" s="129"/>
      <c r="B129" s="129"/>
      <c r="N129" s="129"/>
    </row>
  </sheetData>
  <mergeCells count="10">
    <mergeCell ref="A86:M86"/>
    <mergeCell ref="G7:G11"/>
    <mergeCell ref="A3:M3"/>
    <mergeCell ref="A4:M4"/>
    <mergeCell ref="K8:K11"/>
    <mergeCell ref="L8:L11"/>
    <mergeCell ref="D7:D11"/>
    <mergeCell ref="J7:J11"/>
    <mergeCell ref="I7:I11"/>
    <mergeCell ref="M8:M11"/>
  </mergeCells>
  <printOptions horizontalCentered="1"/>
  <pageMargins left="0.27559055118110237" right="0.31496062992125984" top="0.38" bottom="0.39370078740157483" header="0" footer="0"/>
  <pageSetup paperSize="9" scale="78" fitToWidth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9</vt:i4>
      </vt:variant>
    </vt:vector>
  </HeadingPairs>
  <TitlesOfParts>
    <vt:vector size="17" baseType="lpstr">
      <vt:lpstr>M01</vt:lpstr>
      <vt:lpstr>M02</vt:lpstr>
      <vt:lpstr>M03</vt:lpstr>
      <vt:lpstr>M04</vt:lpstr>
      <vt:lpstr>M06</vt:lpstr>
      <vt:lpstr>M07</vt:lpstr>
      <vt:lpstr>M08</vt:lpstr>
      <vt:lpstr>M09</vt:lpstr>
      <vt:lpstr>'M01'!Print_Area</vt:lpstr>
      <vt:lpstr>'M02'!Print_Area</vt:lpstr>
      <vt:lpstr>'M03'!Print_Area</vt:lpstr>
      <vt:lpstr>'M04'!Print_Area</vt:lpstr>
      <vt:lpstr>'M06'!Print_Area</vt:lpstr>
      <vt:lpstr>'M09'!Print_Area</vt:lpstr>
      <vt:lpstr>'M06'!Print_Titles</vt:lpstr>
      <vt:lpstr>'M08'!Print_Titles</vt:lpstr>
      <vt:lpstr>'M09'!Print_Titles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TKY-VUNSNN</dc:creator>
  <cp:lastModifiedBy>HaiVan</cp:lastModifiedBy>
  <cp:lastPrinted>2016-12-16T01:49:10Z</cp:lastPrinted>
  <dcterms:created xsi:type="dcterms:W3CDTF">2002-01-22T06:37:02Z</dcterms:created>
  <dcterms:modified xsi:type="dcterms:W3CDTF">2017-01-05T02:26:36Z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dDocName">
    <vt:lpwstr>MOFUCM094126</vt:lpwstr>
  </property>
  <property fmtid="{D5CDD505-2E9C-101B-9397-08002B2CF9AE}" pid="3" name="DISProperties">
    <vt:lpwstr>DISdDocName,DIScgiUrl,DISdUser,DISdID,DISidcName,DISTaskPaneUrl</vt:lpwstr>
  </property>
  <property fmtid="{D5CDD505-2E9C-101B-9397-08002B2CF9AE}" pid="4" name="DIScgiUrl">
    <vt:lpwstr>http://svr-portal1:16200/cs/idcplg</vt:lpwstr>
  </property>
  <property fmtid="{D5CDD505-2E9C-101B-9397-08002B2CF9AE}" pid="5" name="DISdUser">
    <vt:lpwstr>anonymous</vt:lpwstr>
  </property>
  <property fmtid="{D5CDD505-2E9C-101B-9397-08002B2CF9AE}" pid="6" name="DISdID">
    <vt:lpwstr>97329</vt:lpwstr>
  </property>
  <property fmtid="{D5CDD505-2E9C-101B-9397-08002B2CF9AE}" pid="7" name="DISidcName">
    <vt:lpwstr>mofucm</vt:lpwstr>
  </property>
  <property fmtid="{D5CDD505-2E9C-101B-9397-08002B2CF9AE}" pid="8" name="DISTaskPaneUrl">
    <vt:lpwstr>http://svr-portal1:16200/cs/idcplg?IdcService=DESKTOP_DOC_INFO&amp;dDocName=MOFUCM094126&amp;dID=97329&amp;ClientControlled=DocMan,taskpane&amp;coreContentOnly=1</vt:lpwstr>
  </property>
</Properties>
</file>