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Kaisa Toroskainen\Box Sync\ktoroskainen\RGI\Data collection\Tanzania\Mining\"/>
    </mc:Choice>
  </mc:AlternateContent>
  <bookViews>
    <workbookView xWindow="0" yWindow="0" windowWidth="20040" windowHeight="9470" tabRatio="500" firstSheet="1" activeTab="2"/>
  </bookViews>
  <sheets>
    <sheet name="Introduction" sheetId="6" r:id="rId1"/>
    <sheet name="1. About" sheetId="2" r:id="rId2"/>
    <sheet name="2. Contextual" sheetId="3" r:id="rId3"/>
    <sheet name="3. Revenues" sheetId="10" r:id="rId4"/>
    <sheet name="Changelog" sheetId="11" state="hidden" r:id="rId5"/>
  </sheets>
  <externalReferences>
    <externalReference r:id="rId6"/>
    <externalReference r:id="rId7"/>
  </externalReferences>
  <calcPr calcId="152511"/>
</workbook>
</file>

<file path=xl/calcChain.xml><?xml version="1.0" encoding="utf-8"?>
<calcChain xmlns="http://schemas.openxmlformats.org/spreadsheetml/2006/main">
  <c r="BO39" i="10" l="1"/>
  <c r="BO30" i="10"/>
  <c r="BO24" i="10"/>
  <c r="BO20" i="10"/>
  <c r="BO17" i="10"/>
  <c r="BO14" i="10"/>
  <c r="BO12" i="10"/>
  <c r="BO4" i="10"/>
  <c r="BN39" i="10"/>
  <c r="BN30" i="10"/>
  <c r="BN24" i="10"/>
  <c r="BN18" i="10"/>
  <c r="BN17" i="10"/>
  <c r="BN14" i="10"/>
  <c r="BN4" i="10"/>
  <c r="BM30" i="10"/>
  <c r="BM14" i="10"/>
  <c r="BM4" i="10"/>
  <c r="BL20" i="10"/>
  <c r="BL4" i="10"/>
  <c r="BK30" i="10"/>
  <c r="BK20" i="10"/>
  <c r="BK14" i="10"/>
  <c r="BK4" i="10"/>
  <c r="BJ39" i="10"/>
  <c r="BJ30" i="10"/>
  <c r="BJ12" i="10"/>
  <c r="BJ14" i="10"/>
  <c r="BJ4" i="10"/>
  <c r="BI39" i="10"/>
  <c r="BI30" i="10"/>
  <c r="BI24" i="10"/>
  <c r="BI18" i="10"/>
  <c r="BI17" i="10"/>
  <c r="BI14" i="10"/>
  <c r="BI4" i="10"/>
  <c r="BH39" i="10"/>
  <c r="BH24" i="10"/>
  <c r="BH17" i="10"/>
  <c r="BH14" i="10"/>
  <c r="BH12" i="10"/>
  <c r="BH4" i="10"/>
  <c r="BG39" i="10"/>
  <c r="BG30" i="10"/>
  <c r="BG24" i="10"/>
  <c r="BG20" i="10"/>
  <c r="BG18" i="10"/>
  <c r="BG17" i="10"/>
  <c r="BG14" i="10"/>
  <c r="BG12" i="10"/>
  <c r="BG4" i="10"/>
  <c r="BF30" i="10"/>
  <c r="BF17" i="10"/>
  <c r="BF14" i="10"/>
  <c r="BF4" i="10"/>
  <c r="BE39" i="10"/>
  <c r="BE30" i="10"/>
  <c r="BE20" i="10"/>
  <c r="BE24" i="10"/>
  <c r="BE17" i="10"/>
  <c r="BE14" i="10"/>
  <c r="BE12" i="10"/>
  <c r="BE4" i="10"/>
  <c r="BD30" i="10"/>
  <c r="BD14" i="10"/>
  <c r="BD4" i="10"/>
  <c r="BC30" i="10"/>
  <c r="BC20" i="10"/>
  <c r="BC14" i="10"/>
  <c r="BC4" i="10"/>
  <c r="BB20" i="10"/>
  <c r="BB30" i="10"/>
  <c r="BB14" i="10"/>
  <c r="BB4" i="10"/>
  <c r="BA30" i="10"/>
  <c r="BA24" i="10"/>
  <c r="BA20" i="10"/>
  <c r="BA18" i="10"/>
  <c r="BA17" i="10"/>
  <c r="BA14" i="10"/>
  <c r="BA4" i="10"/>
  <c r="AZ30" i="10"/>
  <c r="AZ20" i="10"/>
  <c r="AZ14" i="10"/>
  <c r="AZ4" i="10"/>
  <c r="AY20" i="10"/>
  <c r="AY14" i="10"/>
  <c r="AY12" i="10"/>
  <c r="AY4" i="10"/>
  <c r="AX35" i="10"/>
  <c r="AX30" i="10"/>
  <c r="AX24" i="10"/>
  <c r="AX18" i="10"/>
  <c r="AX17" i="10"/>
  <c r="AX14" i="10"/>
  <c r="AX12" i="10"/>
  <c r="AX4" i="10"/>
  <c r="AW20" i="10"/>
  <c r="AW4" i="10"/>
  <c r="AV39" i="10"/>
  <c r="AV30" i="10"/>
  <c r="AV24" i="10"/>
  <c r="AV20" i="10"/>
  <c r="AV17" i="10"/>
  <c r="AV14" i="10"/>
  <c r="AV4" i="10"/>
  <c r="AU39" i="10"/>
  <c r="AU30" i="10"/>
  <c r="AU24" i="10"/>
  <c r="AU20" i="10"/>
  <c r="AU18" i="10"/>
  <c r="AU17" i="10"/>
  <c r="AU14" i="10"/>
  <c r="AU12" i="10"/>
  <c r="AU4" i="10"/>
  <c r="AT30" i="10"/>
  <c r="AT14" i="10"/>
  <c r="AT4" i="10"/>
  <c r="AS30" i="10"/>
  <c r="AS20" i="10"/>
  <c r="AS14" i="10"/>
  <c r="AS4" i="10"/>
  <c r="AR20" i="10"/>
  <c r="AR18" i="10"/>
  <c r="AR14" i="10"/>
  <c r="AR4" i="10"/>
  <c r="AQ39" i="10"/>
  <c r="AQ30" i="10"/>
  <c r="AQ24" i="10"/>
  <c r="AQ20" i="10"/>
  <c r="AQ18" i="10"/>
  <c r="AQ17" i="10"/>
  <c r="AQ14" i="10"/>
  <c r="AQ4" i="10"/>
  <c r="AP30" i="10"/>
  <c r="AP20" i="10"/>
  <c r="AP18" i="10"/>
  <c r="AP17" i="10"/>
  <c r="AP14" i="10"/>
  <c r="AP12" i="10"/>
  <c r="AP4" i="10"/>
  <c r="AO12" i="10"/>
  <c r="AO4" i="10"/>
  <c r="AN30" i="10"/>
  <c r="AN14" i="10"/>
  <c r="AN4" i="10"/>
  <c r="AM39" i="10"/>
  <c r="AM30" i="10"/>
  <c r="AM17" i="10"/>
  <c r="AM14" i="10"/>
  <c r="AM12" i="10"/>
  <c r="AM4" i="10"/>
  <c r="AL20" i="10"/>
  <c r="AL4" i="10"/>
  <c r="AK20" i="10"/>
  <c r="AK4" i="10"/>
  <c r="AJ39" i="10"/>
  <c r="AJ30" i="10"/>
  <c r="AJ20" i="10"/>
  <c r="AJ18" i="10"/>
  <c r="AJ17" i="10"/>
  <c r="AJ14" i="10"/>
  <c r="I4" i="10"/>
  <c r="J4" i="10"/>
  <c r="K4" i="10"/>
  <c r="L4" i="10"/>
  <c r="M4" i="10"/>
  <c r="N4" i="10"/>
  <c r="O4" i="10"/>
  <c r="P4" i="10"/>
  <c r="Q4" i="10"/>
  <c r="R4" i="10"/>
  <c r="S4" i="10"/>
  <c r="T4" i="10"/>
  <c r="U4" i="10"/>
  <c r="V4" i="10"/>
  <c r="W4" i="10"/>
  <c r="X4" i="10"/>
  <c r="Y4" i="10"/>
  <c r="Z4" i="10"/>
  <c r="AA4" i="10"/>
  <c r="AB4" i="10"/>
  <c r="AC4" i="10"/>
  <c r="AD4" i="10"/>
  <c r="AE4" i="10"/>
  <c r="AF4" i="10"/>
  <c r="AG4" i="10"/>
  <c r="AH4" i="10"/>
  <c r="AI4" i="10"/>
  <c r="AJ4" i="10"/>
  <c r="H10" i="10"/>
  <c r="H11" i="10"/>
  <c r="U12" i="10"/>
  <c r="V12" i="10"/>
  <c r="H12" i="10"/>
  <c r="AD12" i="10"/>
  <c r="AF12" i="10"/>
  <c r="AG12" i="10"/>
  <c r="H13" i="10"/>
  <c r="I14" i="10"/>
  <c r="L14" i="10"/>
  <c r="M14" i="10"/>
  <c r="N14" i="10"/>
  <c r="H14" i="10"/>
  <c r="O14" i="10"/>
  <c r="P14" i="10"/>
  <c r="Q14" i="10"/>
  <c r="R14" i="10"/>
  <c r="T14" i="10"/>
  <c r="U14" i="10"/>
  <c r="V14" i="10"/>
  <c r="W14" i="10"/>
  <c r="X14" i="10"/>
  <c r="Y14" i="10"/>
  <c r="AA14" i="10"/>
  <c r="AB14" i="10"/>
  <c r="AC14" i="10"/>
  <c r="AD14" i="10"/>
  <c r="AE14" i="10"/>
  <c r="AF14" i="10"/>
  <c r="AG14" i="10"/>
  <c r="AH14" i="10"/>
  <c r="AI14" i="10"/>
  <c r="H15" i="10"/>
  <c r="H16" i="10"/>
  <c r="I17" i="10"/>
  <c r="L17" i="10"/>
  <c r="O17" i="10"/>
  <c r="P17" i="10"/>
  <c r="T17" i="10"/>
  <c r="U17" i="10"/>
  <c r="V17" i="10"/>
  <c r="AB17" i="10"/>
  <c r="AC17" i="10"/>
  <c r="AD17" i="10"/>
  <c r="AG17" i="10"/>
  <c r="M18" i="10"/>
  <c r="O18" i="10"/>
  <c r="P18" i="10"/>
  <c r="T18" i="10"/>
  <c r="H18" i="10"/>
  <c r="U18" i="10"/>
  <c r="AC18" i="10"/>
  <c r="AD18" i="10"/>
  <c r="H19" i="10"/>
  <c r="E20" i="10"/>
  <c r="I20" i="10"/>
  <c r="J20" i="10"/>
  <c r="K20" i="10"/>
  <c r="H20" i="10"/>
  <c r="M20" i="10"/>
  <c r="O20" i="10"/>
  <c r="P20" i="10"/>
  <c r="Q20" i="10"/>
  <c r="R20" i="10"/>
  <c r="T20" i="10"/>
  <c r="U20" i="10"/>
  <c r="X20" i="10"/>
  <c r="Y20" i="10"/>
  <c r="Z20" i="10"/>
  <c r="AA20" i="10"/>
  <c r="AB20" i="10"/>
  <c r="AC20" i="10"/>
  <c r="AD20" i="10"/>
  <c r="AE20" i="10"/>
  <c r="AG20" i="10"/>
  <c r="AH20" i="10"/>
  <c r="AI20" i="10"/>
  <c r="H21" i="10"/>
  <c r="H22" i="10"/>
  <c r="H23" i="10"/>
  <c r="I24" i="10"/>
  <c r="O24" i="10"/>
  <c r="P24" i="10"/>
  <c r="H24" i="10"/>
  <c r="U24" i="10"/>
  <c r="AC24" i="10"/>
  <c r="AD24" i="10"/>
  <c r="H25" i="10"/>
  <c r="H26" i="10"/>
  <c r="H27" i="10"/>
  <c r="H28" i="10"/>
  <c r="H29" i="10"/>
  <c r="I30" i="10"/>
  <c r="M30" i="10"/>
  <c r="O30" i="10"/>
  <c r="P30" i="10"/>
  <c r="H30" i="10"/>
  <c r="Q30" i="10"/>
  <c r="R30" i="10"/>
  <c r="T30" i="10"/>
  <c r="U30" i="10"/>
  <c r="V30" i="10"/>
  <c r="W30" i="10"/>
  <c r="Z30" i="10"/>
  <c r="AA30" i="10"/>
  <c r="AB30" i="10"/>
  <c r="AC30" i="10"/>
  <c r="AD30" i="10"/>
  <c r="AE30" i="10"/>
  <c r="AF30" i="10"/>
  <c r="AG30" i="10"/>
  <c r="AH30" i="10"/>
  <c r="AI30" i="10"/>
  <c r="H31" i="10"/>
  <c r="H32" i="10"/>
  <c r="H33" i="10"/>
  <c r="H34" i="10"/>
  <c r="AD35" i="10"/>
  <c r="H36" i="10"/>
  <c r="H37" i="10"/>
  <c r="H38" i="10"/>
  <c r="E39" i="10"/>
  <c r="P39" i="10"/>
  <c r="U39" i="10"/>
  <c r="V39" i="10"/>
  <c r="H39" i="10"/>
  <c r="AC39" i="10"/>
  <c r="AD39" i="10"/>
  <c r="AG39" i="10"/>
  <c r="H40" i="10"/>
  <c r="H41" i="10"/>
  <c r="H42" i="10"/>
  <c r="H43" i="10"/>
  <c r="H44" i="10"/>
  <c r="H45" i="10"/>
  <c r="H46" i="10"/>
  <c r="H47" i="10"/>
  <c r="H48" i="10"/>
  <c r="H49" i="10"/>
  <c r="H50" i="10"/>
  <c r="H51" i="10"/>
  <c r="H52" i="10"/>
  <c r="H53" i="10"/>
  <c r="G56" i="10"/>
  <c r="D6" i="3"/>
  <c r="D7" i="3"/>
  <c r="D8" i="3"/>
  <c r="D40" i="3"/>
  <c r="H17" i="10"/>
  <c r="H35" i="10"/>
  <c r="H56" i="10"/>
</calcChain>
</file>

<file path=xl/sharedStrings.xml><?xml version="1.0" encoding="utf-8"?>
<sst xmlns="http://schemas.openxmlformats.org/spreadsheetml/2006/main" count="406" uniqueCount="287">
  <si>
    <t>Other revenue</t>
  </si>
  <si>
    <t>Commodities</t>
  </si>
  <si>
    <t>Name of revenue stream in country</t>
  </si>
  <si>
    <t>Subtotals</t>
  </si>
  <si>
    <t>Legal name</t>
  </si>
  <si>
    <t>Identification #</t>
  </si>
  <si>
    <t>Start Date</t>
  </si>
  <si>
    <t>End Date</t>
  </si>
  <si>
    <t>Oil</t>
  </si>
  <si>
    <t>Gas</t>
  </si>
  <si>
    <t>Mining</t>
  </si>
  <si>
    <t>Other</t>
  </si>
  <si>
    <t>&lt;text&gt;</t>
  </si>
  <si>
    <t>&lt;URL&gt;</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</si>
  <si>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</si>
  <si>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</si>
  <si>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</si>
  <si>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</si>
  <si>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</si>
  <si>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</si>
  <si>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</si>
  <si>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</si>
  <si>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</si>
  <si>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</si>
  <si>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</si>
  <si>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</si>
  <si>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</si>
  <si>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</si>
  <si>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</si>
  <si>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</si>
  <si>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</si>
  <si>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</si>
  <si>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</si>
  <si>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</si>
  <si>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</si>
  <si>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</si>
  <si>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</si>
  <si>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</si>
  <si>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</si>
  <si>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</si>
  <si>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</si>
  <si>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</si>
  <si>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</si>
  <si>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</si>
  <si>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</si>
  <si>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</si>
  <si>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</si>
  <si>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</si>
  <si>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</si>
  <si>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</si>
  <si>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Taxes</t>
  </si>
  <si>
    <t>Taxes on income, profits and capital gains</t>
  </si>
  <si>
    <t xml:space="preserve">   Ordinary taxes on income, profits and capital gains</t>
  </si>
  <si>
    <t xml:space="preserve">   Extraordinary taxes on income, profits and capital gains</t>
  </si>
  <si>
    <t>Taxes on payroll and workforce</t>
  </si>
  <si>
    <t>Taxes on property</t>
  </si>
  <si>
    <t>Taxes on goods and services</t>
  </si>
  <si>
    <t xml:space="preserve">   General taxes on goods and services (VAT, sales tax, turnover tax)</t>
  </si>
  <si>
    <t xml:space="preserve">   Excise taxes</t>
  </si>
  <si>
    <t xml:space="preserve">   Taxes on use of goods/permission to use goods or perform activities</t>
  </si>
  <si>
    <t xml:space="preserve">      Licence fees</t>
  </si>
  <si>
    <t xml:space="preserve">      Emission and pollution taxes</t>
  </si>
  <si>
    <t xml:space="preserve">      Motor vehicle taxes</t>
  </si>
  <si>
    <t>Taxes on international trade and transactions</t>
  </si>
  <si>
    <t xml:space="preserve">   Customs and other import duties</t>
  </si>
  <si>
    <t xml:space="preserve">   Taxes on exports</t>
  </si>
  <si>
    <t xml:space="preserve">   Profits of natural resource export monopolies</t>
  </si>
  <si>
    <t>Other taxes payable by natural resource companies</t>
  </si>
  <si>
    <t>Social contributions</t>
  </si>
  <si>
    <t>Social security employer contributions</t>
  </si>
  <si>
    <t>Property income</t>
  </si>
  <si>
    <t xml:space="preserve">   Dividends</t>
  </si>
  <si>
    <t xml:space="preserve">      From state-owned enterprises</t>
  </si>
  <si>
    <t xml:space="preserve">      From government participation (equity)</t>
  </si>
  <si>
    <t xml:space="preserve">   Withdrawals from income of quasi-corporations</t>
  </si>
  <si>
    <t xml:space="preserve">   Rent</t>
  </si>
  <si>
    <t xml:space="preserve">      Royalties</t>
  </si>
  <si>
    <t xml:space="preserve">      Bonuses</t>
  </si>
  <si>
    <t xml:space="preserve">      Production entitlements (in-kind or cash)</t>
  </si>
  <si>
    <t xml:space="preserve">         Delivered/paid directly to government</t>
  </si>
  <si>
    <t xml:space="preserve">         Delivered/paid to state-owned enterprise(s)</t>
  </si>
  <si>
    <t>Sales of goods and services</t>
  </si>
  <si>
    <t xml:space="preserve">   Sales of goods and services by government units</t>
  </si>
  <si>
    <t xml:space="preserve">   Administrative fees for government services</t>
  </si>
  <si>
    <t>Fines, penalties, and forfeits</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</si>
  <si>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</si>
  <si>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</si>
  <si>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</si>
  <si>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</si>
  <si>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</si>
  <si>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</si>
  <si>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</si>
  <si>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</si>
  <si>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</si>
  <si>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</si>
  <si>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</si>
  <si>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</si>
  <si>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</si>
  <si>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</si>
  <si>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</si>
  <si>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indexed="8"/>
        <rFont val="Calibri"/>
        <family val="2"/>
      </rPr>
      <t>submitted by email</t>
    </r>
    <r>
      <rPr>
        <sz val="11"/>
        <rFont val="Calibri"/>
        <family val="2"/>
      </rPr>
      <t xml:space="preserve"> by the national secretariat </t>
    </r>
    <r>
      <rPr>
        <sz val="11"/>
        <color indexed="8"/>
        <rFont val="Calibri"/>
        <family val="2"/>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</si>
  <si>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</si>
  <si>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</si>
  <si>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</si>
  <si>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</si>
  <si>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</si>
  <si>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&lt;name of document&gt;</t>
  </si>
  <si>
    <t>&lt;name of the registry/not available&gt;</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</si>
  <si>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</si>
  <si>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</si>
  <si>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</si>
  <si>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</si>
  <si>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</si>
  <si>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</si>
  <si>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</si>
  <si>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</si>
  <si>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</si>
  <si>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US $</t>
  </si>
  <si>
    <t>Modify entry in "unit" column if other than default.</t>
  </si>
  <si>
    <t>million Sm3</t>
  </si>
  <si>
    <t>million Sm3 o.e.</t>
  </si>
  <si>
    <t>Oil, volume</t>
  </si>
  <si>
    <t>Gas,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</si>
  <si>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</si>
  <si>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</si>
  <si>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</si>
  <si>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</si>
  <si>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</si>
  <si>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</si>
  <si>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</si>
  <si>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</si>
  <si>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</si>
  <si>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</si>
  <si>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</si>
  <si>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</si>
  <si>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</si>
  <si>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</si>
  <si>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</si>
  <si>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</si>
  <si>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</si>
  <si>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</si>
  <si>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</si>
  <si>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</si>
  <si>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</si>
  <si>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</si>
  <si>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</si>
  <si>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</si>
  <si>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</si>
  <si>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</si>
  <si>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</si>
  <si>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</si>
  <si>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</si>
  <si>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</si>
  <si>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</si>
  <si>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</si>
  <si>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</si>
  <si>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</si>
  <si>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</si>
  <si>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</si>
  <si>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</si>
  <si>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</si>
  <si>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</si>
  <si>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</si>
  <si>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</si>
  <si>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</si>
  <si>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</si>
  <si>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</si>
  <si>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</si>
  <si>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</si>
  <si>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</si>
  <si>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</si>
  <si>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</si>
  <si>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</si>
  <si>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</si>
  <si>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</si>
  <si>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indexed="8"/>
        <rFont val="Calibri"/>
        <family val="2"/>
      </rPr>
      <t>3. Revenues</t>
    </r>
    <r>
      <rPr>
        <sz val="10"/>
        <color indexed="8"/>
        <rFont val="Calibri"/>
        <family val="2"/>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</si>
  <si>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</si>
  <si>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</si>
  <si>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</si>
  <si>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</si>
  <si>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</si>
  <si>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</si>
  <si>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</si>
  <si>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</si>
  <si>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</si>
  <si>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</si>
  <si>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</si>
  <si>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</si>
  <si>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</si>
  <si>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No</t>
  </si>
  <si>
    <t>Yes</t>
  </si>
  <si>
    <t>Not applicable</t>
  </si>
  <si>
    <t>Juvinal Betambira</t>
  </si>
  <si>
    <t>juvinal.betambira@bdo-ea.com</t>
  </si>
  <si>
    <t>6.2.4</t>
  </si>
  <si>
    <t>N/A</t>
  </si>
  <si>
    <t>Copper</t>
  </si>
  <si>
    <t>1143315 mt</t>
  </si>
  <si>
    <t>708,259mt</t>
  </si>
  <si>
    <t>Coal</t>
  </si>
  <si>
    <t>159,151mt</t>
  </si>
  <si>
    <t>Gold</t>
  </si>
  <si>
    <t>4,807kgs</t>
  </si>
  <si>
    <t>None</t>
  </si>
  <si>
    <t>Included and reconciled</t>
  </si>
  <si>
    <t>Not included</t>
  </si>
  <si>
    <t xml:space="preserve">  </t>
  </si>
  <si>
    <t>Tanzania</t>
  </si>
  <si>
    <t>BDO East Africa</t>
  </si>
  <si>
    <t>TzS</t>
  </si>
  <si>
    <t>Example: '000 TzS</t>
  </si>
  <si>
    <t>TRA</t>
  </si>
  <si>
    <t>Pay- As-You-Earn (PAYE) and SDL</t>
  </si>
  <si>
    <t>Corporation Tax (including provisional tax and advance tax)</t>
  </si>
  <si>
    <t>Value Added Tax</t>
  </si>
  <si>
    <t>MEM and TPDC</t>
  </si>
  <si>
    <t>Import Duties</t>
  </si>
  <si>
    <t>Several</t>
  </si>
  <si>
    <t>Various</t>
  </si>
  <si>
    <t>Payments to NSSF and PPF</t>
  </si>
  <si>
    <t>NSSF and PPF</t>
  </si>
  <si>
    <t>Dividends for Government Shares held in the company</t>
  </si>
  <si>
    <t>MOF</t>
  </si>
  <si>
    <t>Revenues to Government for  shareholding sale in the companies</t>
  </si>
  <si>
    <t>MEM</t>
  </si>
  <si>
    <t>Excise Duty</t>
  </si>
  <si>
    <t>1.ABG</t>
  </si>
  <si>
    <t>2.AFREN</t>
  </si>
  <si>
    <t>3.ANGA</t>
  </si>
  <si>
    <t>4.ARM</t>
  </si>
  <si>
    <t>5.BEACH</t>
  </si>
  <si>
    <t>6.BG INT</t>
  </si>
  <si>
    <t>7.BG TZ</t>
  </si>
  <si>
    <t>8.BULYANHULU</t>
  </si>
  <si>
    <t>9.CANACO</t>
  </si>
  <si>
    <t>10.DODSAL</t>
  </si>
  <si>
    <t>11.DOMINION</t>
  </si>
  <si>
    <t>12.ETABIL</t>
  </si>
  <si>
    <t>13.GEITA</t>
  </si>
  <si>
    <t>14.HJ STAN</t>
  </si>
  <si>
    <t>15.HERITAGE OIL</t>
  </si>
  <si>
    <t>16.HERITAGE RUKWA</t>
  </si>
  <si>
    <t>17.JACANA</t>
  </si>
  <si>
    <t>18.JACKA</t>
  </si>
  <si>
    <t>19.KABANGA</t>
  </si>
  <si>
    <t>20.MANTRA</t>
  </si>
  <si>
    <t>21.MAWENI</t>
  </si>
  <si>
    <t>22.MBEYA CEMENT</t>
  </si>
  <si>
    <t>23.MDN TZ</t>
  </si>
  <si>
    <t>24.MIDWEST</t>
  </si>
  <si>
    <t>25.MINJINGU</t>
  </si>
  <si>
    <t>27.NGWENA</t>
  </si>
  <si>
    <t>26.NDOVU</t>
  </si>
  <si>
    <t>28.NORTH MARA</t>
  </si>
  <si>
    <t>29.NORTH WEST</t>
  </si>
  <si>
    <t>30.NYANZA GOLD</t>
  </si>
  <si>
    <t>31.NYANZA MINE</t>
  </si>
  <si>
    <t>32.OPHIR VENT</t>
  </si>
  <si>
    <t>33.OPHIR BLOCK</t>
  </si>
  <si>
    <t>34.PANAFRICAN</t>
  </si>
  <si>
    <t>35.PANGEA</t>
  </si>
  <si>
    <t>36.PETROBRAS</t>
  </si>
  <si>
    <t>37.PRNG</t>
  </si>
  <si>
    <t>38.RAS</t>
  </si>
  <si>
    <t>39.RESOLUTE</t>
  </si>
  <si>
    <t>40.SHANTA</t>
  </si>
  <si>
    <t>41.SIWANDU</t>
  </si>
  <si>
    <t>42.SONGAS</t>
  </si>
  <si>
    <t>43.SONGSHAN</t>
  </si>
  <si>
    <t>44.STMCO</t>
  </si>
  <si>
    <t>45.STATOIL</t>
  </si>
  <si>
    <t>46.SWALA</t>
  </si>
  <si>
    <t>47.TAD</t>
  </si>
  <si>
    <t>48.TANCAN</t>
  </si>
  <si>
    <t>49.TANGA</t>
  </si>
  <si>
    <t>50.TPDC</t>
  </si>
  <si>
    <t>51.TPCC</t>
  </si>
  <si>
    <t>52.TZNT ONE TRD</t>
  </si>
  <si>
    <t>53.TZNT ONE MIN</t>
  </si>
  <si>
    <t>54.TOL</t>
  </si>
  <si>
    <t>55.URANEX</t>
  </si>
  <si>
    <t>56.WARTHOG</t>
  </si>
  <si>
    <t>57.WENTWORTH</t>
  </si>
  <si>
    <t>58.WILLIAMSON</t>
  </si>
  <si>
    <t>59.WILLY</t>
  </si>
  <si>
    <t>145E</t>
  </si>
  <si>
    <t>Premiums, fees, and claims related to nonlife insurance and standardized uarantee schemes.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</si>
</sst>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 #,##0.00_-;_-* &quot;-&quot;??_-;_-@_-"/>
    <numFmt numFmtId="165" formatCode="yyyy\-mm\-dd;@"/>
    <numFmt numFmtId="171" formatCode="0.0000"/>
    <numFmt numFmtId="173" formatCode="_-* #,##0_-;\-* #,##0_-;_-* &quot;-&quot;??_-;_-@_-"/>
  </numFmts>
  <fonts count="33">
    <font>
      <sz val="12"/>
      <color theme="1"/>
      <name val="Calibri"/>
      <family val="2"/>
      <scheme val="minor"/>
    </font>
    <font>
      <sz val="8"/>
      <name val="Calibri"/>
      <family val="2"/>
    </font>
    <font>
      <sz val="10"/>
      <color indexed="8"/>
      <name val="Calibri"/>
      <family val="2"/>
    </font>
    <font>
      <i/>
      <sz val="10"/>
      <color indexed="8"/>
      <name val="Calibri"/>
      <family val="2"/>
    </font>
    <font>
      <sz val="11"/>
      <color indexed="8"/>
      <name val="Calibri"/>
      <family val="2"/>
    </font>
    <font>
      <u/>
      <sz val="11"/>
      <color indexed="8"/>
      <name val="Calibri"/>
      <family val="2"/>
    </font>
    <font>
      <sz val="11"/>
      <name val="Calibri"/>
      <family val="2"/>
    </font>
    <font>
      <i/>
      <sz val="8"/>
      <name val="Calibri"/>
      <family val="2"/>
    </font>
    <font>
      <sz val="12"/>
      <color theme="1"/>
      <name val="Calibri"/>
      <family val="2"/>
      <scheme val="minor"/>
    </font>
    <font>
      <u/>
      <sz val="12"/>
      <color theme="10"/>
      <name val="Calibri"/>
      <family val="2"/>
      <scheme val="minor"/>
    </font>
    <font>
      <sz val="12"/>
      <color rgb="FF3F3F76"/>
      <name val="Calibri"/>
      <family val="2"/>
      <scheme val="minor"/>
    </font>
    <font>
      <b/>
      <sz val="11"/>
      <color rgb="FF3F3F3F"/>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sz val="10"/>
      <color rgb="FF000000"/>
      <name val="Calibri"/>
      <family val="2"/>
      <scheme val="minor"/>
    </font>
    <font>
      <i/>
      <sz val="10"/>
      <color theme="1"/>
      <name val="Calibri"/>
      <family val="2"/>
      <scheme val="minor"/>
    </font>
    <font>
      <sz val="10"/>
      <color rgb="FFFF0000"/>
      <name val="Calibri"/>
      <family val="2"/>
      <scheme val="minor"/>
    </font>
    <font>
      <sz val="10"/>
      <color rgb="FFFF0000"/>
      <name val="Calibri (Body)"/>
    </font>
    <font>
      <i/>
      <sz val="11"/>
      <color rgb="FF000000"/>
      <name val="Calibri"/>
      <family val="2"/>
      <scheme val="minor"/>
    </font>
    <font>
      <sz val="11"/>
      <color rgb="FF000000"/>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8"/>
      <color theme="1"/>
      <name val="Calibri"/>
      <family val="2"/>
    </font>
    <font>
      <b/>
      <sz val="8"/>
      <color theme="1"/>
      <name val="Calibri"/>
      <family val="2"/>
    </font>
    <font>
      <i/>
      <sz val="8"/>
      <color theme="1"/>
      <name val="Calibri"/>
      <family val="2"/>
    </font>
    <font>
      <sz val="8"/>
      <color theme="1"/>
      <name val="Calibri"/>
      <family val="2"/>
      <scheme val="minor"/>
    </font>
    <font>
      <i/>
      <sz val="8"/>
      <color theme="1"/>
      <name val="Calibri"/>
      <family val="2"/>
      <scheme val="minor"/>
    </font>
    <font>
      <b/>
      <sz val="8"/>
      <color theme="0" tint="-0.34998626667073579"/>
      <name val="Calibri"/>
      <family val="2"/>
    </font>
    <font>
      <i/>
      <sz val="8"/>
      <color theme="0" tint="-0.34998626667073579"/>
      <name val="Calibri"/>
      <family val="2"/>
    </font>
    <font>
      <sz val="8"/>
      <color rgb="FF3F3F76"/>
      <name val="Calibri"/>
      <family val="2"/>
      <scheme val="minor"/>
    </font>
    <font>
      <b/>
      <sz val="16"/>
      <color rgb="FF000000"/>
      <name val="Calibri (Body)"/>
    </font>
  </fonts>
  <fills count="14">
    <fill>
      <patternFill patternType="none"/>
    </fill>
    <fill>
      <patternFill patternType="gray125"/>
    </fill>
    <fill>
      <patternFill patternType="solid">
        <fgColor rgb="FFF2F2F2"/>
      </patternFill>
    </fill>
    <fill>
      <patternFill patternType="solid">
        <fgColor rgb="FFFFCC99"/>
      </patternFill>
    </fill>
    <fill>
      <patternFill patternType="solid">
        <fgColor theme="0"/>
        <bgColor indexed="64"/>
      </patternFill>
    </fill>
    <fill>
      <patternFill patternType="solid">
        <fgColor theme="0"/>
        <bgColor rgb="FF000000"/>
      </patternFill>
    </fill>
    <fill>
      <patternFill patternType="solid">
        <fgColor theme="9" tint="0.39997558519241921"/>
        <bgColor indexed="64"/>
      </patternFill>
    </fill>
    <fill>
      <patternFill patternType="solid">
        <fgColor rgb="FFF7FAB4"/>
        <bgColor indexed="64"/>
      </patternFill>
    </fill>
    <fill>
      <patternFill patternType="solid">
        <fgColor rgb="FFFABF8F"/>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rgb="FFF7FAB4"/>
        <bgColor rgb="FF000000"/>
      </patternFill>
    </fill>
    <fill>
      <patternFill patternType="solid">
        <fgColor rgb="FFFABF8F"/>
        <bgColor rgb="FF000000"/>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ck">
        <color indexed="64"/>
      </left>
      <right style="thick">
        <color indexed="64"/>
      </right>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rgb="FF7F7F7F"/>
      </left>
      <right style="thin">
        <color indexed="64"/>
      </right>
      <top style="thin">
        <color rgb="FF7F7F7F"/>
      </top>
      <bottom style="thin">
        <color rgb="FF7F7F7F"/>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5">
    <xf numFmtId="0" fontId="0" fillId="0" borderId="0"/>
    <xf numFmtId="164" fontId="8" fillId="0" borderId="0" applyFont="0" applyFill="0" applyBorder="0" applyAlignment="0" applyProtection="0"/>
    <xf numFmtId="0" fontId="9" fillId="0" borderId="0" applyNumberFormat="0" applyFill="0" applyBorder="0" applyAlignment="0" applyProtection="0"/>
    <xf numFmtId="0" fontId="10" fillId="3" borderId="32" applyNumberFormat="0" applyAlignment="0" applyProtection="0"/>
    <xf numFmtId="0" fontId="11" fillId="2" borderId="33" applyNumberFormat="0" applyAlignment="0" applyProtection="0"/>
  </cellStyleXfs>
  <cellXfs count="181">
    <xf numFmtId="0" fontId="0" fillId="0" borderId="0" xfId="0"/>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1" xfId="0" applyFont="1" applyBorder="1"/>
    <xf numFmtId="0" fontId="12" fillId="0" borderId="2" xfId="0" applyFont="1" applyBorder="1"/>
    <xf numFmtId="0" fontId="12" fillId="0" borderId="0" xfId="0" applyFont="1"/>
    <xf numFmtId="0" fontId="12" fillId="0" borderId="3" xfId="0" applyFont="1" applyBorder="1"/>
    <xf numFmtId="0" fontId="12" fillId="0" borderId="0" xfId="0" applyFont="1" applyBorder="1"/>
    <xf numFmtId="0" fontId="14" fillId="0" borderId="0" xfId="0" applyFont="1" applyAlignment="1">
      <alignment horizontal="left" wrapText="1"/>
    </xf>
    <xf numFmtId="0" fontId="15" fillId="0" borderId="0" xfId="0" applyFont="1"/>
    <xf numFmtId="0" fontId="15" fillId="0" borderId="3" xfId="0" applyFont="1" applyBorder="1"/>
    <xf numFmtId="0" fontId="15" fillId="0" borderId="2" xfId="0" applyFont="1" applyBorder="1"/>
    <xf numFmtId="0" fontId="12" fillId="0" borderId="4" xfId="0" applyFont="1" applyBorder="1"/>
    <xf numFmtId="0" fontId="16" fillId="0" borderId="2" xfId="0" applyFont="1" applyBorder="1"/>
    <xf numFmtId="0" fontId="14" fillId="4" borderId="0" xfId="0" applyFont="1" applyFill="1" applyBorder="1" applyAlignment="1">
      <alignment horizontal="left" wrapText="1"/>
    </xf>
    <xf numFmtId="0" fontId="16" fillId="0" borderId="0" xfId="0" applyFont="1" applyBorder="1"/>
    <xf numFmtId="0" fontId="17" fillId="0" borderId="0" xfId="0" applyFont="1" applyAlignment="1">
      <alignment horizontal="left" vertical="center" wrapText="1"/>
    </xf>
    <xf numFmtId="0" fontId="18" fillId="0" borderId="0" xfId="0" applyFont="1"/>
    <xf numFmtId="0" fontId="1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0" fillId="5" borderId="0" xfId="0" applyFont="1" applyFill="1" applyAlignment="1">
      <alignmen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2" fillId="6" borderId="5" xfId="0" applyFont="1" applyFill="1" applyBorder="1" applyAlignment="1">
      <alignment horizontal="left" wrapText="1"/>
    </xf>
    <xf numFmtId="165" fontId="12" fillId="6" borderId="6" xfId="0" applyNumberFormat="1" applyFont="1" applyFill="1" applyBorder="1" applyAlignment="1">
      <alignment horizontal="left" wrapText="1"/>
    </xf>
    <xf numFmtId="0" fontId="12" fillId="6" borderId="6" xfId="0" applyFont="1" applyFill="1" applyBorder="1" applyAlignment="1">
      <alignment horizontal="left" wrapText="1"/>
    </xf>
    <xf numFmtId="0" fontId="12" fillId="7" borderId="6" xfId="0" applyFont="1" applyFill="1" applyBorder="1" applyAlignment="1">
      <alignment horizontal="left" wrapText="1"/>
    </xf>
    <xf numFmtId="0" fontId="15" fillId="0" borderId="0" xfId="0" applyFont="1" applyBorder="1"/>
    <xf numFmtId="0" fontId="12" fillId="4" borderId="0" xfId="0" applyFont="1" applyFill="1" applyBorder="1" applyAlignment="1">
      <alignment horizontal="left" wrapText="1"/>
    </xf>
    <xf numFmtId="0" fontId="16" fillId="0" borderId="1" xfId="0" applyFont="1" applyBorder="1"/>
    <xf numFmtId="0" fontId="12" fillId="8" borderId="6" xfId="0" applyFont="1" applyFill="1" applyBorder="1" applyAlignment="1">
      <alignment horizontal="left" wrapText="1"/>
    </xf>
    <xf numFmtId="0" fontId="12" fillId="8" borderId="7" xfId="0" applyFont="1" applyFill="1" applyBorder="1" applyAlignment="1">
      <alignment horizontal="left" wrapText="1"/>
    </xf>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8"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4" borderId="0" xfId="0" applyFont="1" applyFill="1" applyBorder="1" applyAlignment="1">
      <alignment horizontal="left"/>
    </xf>
    <xf numFmtId="0" fontId="21" fillId="2" borderId="33" xfId="4" applyFont="1" applyAlignment="1">
      <alignment horizontal="left" vertical="center" wrapText="1"/>
    </xf>
    <xf numFmtId="0" fontId="22" fillId="0" borderId="0" xfId="2" applyFont="1"/>
    <xf numFmtId="0" fontId="21" fillId="2" borderId="34" xfId="4" applyFont="1" applyBorder="1" applyAlignment="1">
      <alignment horizontal="left" vertical="center" wrapText="1"/>
    </xf>
    <xf numFmtId="0" fontId="23" fillId="0" borderId="0" xfId="0" applyFont="1" applyBorder="1"/>
    <xf numFmtId="0" fontId="17" fillId="0" borderId="0" xfId="0" applyFont="1" applyBorder="1"/>
    <xf numFmtId="0" fontId="12" fillId="6" borderId="4" xfId="0" applyFont="1" applyFill="1" applyBorder="1" applyAlignment="1">
      <alignment horizontal="left" wrapText="1"/>
    </xf>
    <xf numFmtId="0" fontId="23" fillId="0" borderId="0" xfId="0" applyFont="1" applyBorder="1" applyAlignment="1">
      <alignment vertical="top"/>
    </xf>
    <xf numFmtId="0" fontId="20" fillId="0" borderId="0" xfId="0" applyFont="1" applyFill="1" applyAlignment="1">
      <alignment vertical="center"/>
    </xf>
    <xf numFmtId="0" fontId="9" fillId="0" borderId="0" xfId="2"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35" xfId="0" applyFont="1" applyBorder="1" applyAlignment="1">
      <alignment vertical="center" wrapText="1"/>
    </xf>
    <xf numFmtId="0" fontId="17" fillId="0" borderId="0" xfId="0" applyFont="1" applyAlignment="1">
      <alignment vertical="center"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2" xfId="0" applyFont="1" applyBorder="1"/>
    <xf numFmtId="0" fontId="12" fillId="0" borderId="0" xfId="0" applyFont="1" applyBorder="1"/>
    <xf numFmtId="0" fontId="16" fillId="0" borderId="2" xfId="0" applyFont="1" applyBorder="1"/>
    <xf numFmtId="165" fontId="12" fillId="6" borderId="8" xfId="0" applyNumberFormat="1" applyFont="1" applyFill="1" applyBorder="1" applyAlignment="1">
      <alignment horizontal="left" wrapText="1"/>
    </xf>
    <xf numFmtId="0" fontId="12" fillId="0" borderId="2" xfId="0" applyFont="1" applyBorder="1" applyAlignment="1">
      <alignment wrapText="1"/>
    </xf>
    <xf numFmtId="165" fontId="12" fillId="6" borderId="9" xfId="0" applyNumberFormat="1" applyFont="1" applyFill="1" applyBorder="1" applyAlignment="1">
      <alignment horizontal="left" wrapText="1"/>
    </xf>
    <xf numFmtId="165" fontId="12" fillId="6" borderId="10" xfId="0" applyNumberFormat="1" applyFont="1" applyFill="1" applyBorder="1" applyAlignment="1">
      <alignment horizontal="left" wrapText="1"/>
    </xf>
    <xf numFmtId="165" fontId="12" fillId="6" borderId="11" xfId="0" applyNumberFormat="1" applyFont="1" applyFill="1" applyBorder="1" applyAlignment="1">
      <alignment horizontal="left" wrapText="1"/>
    </xf>
    <xf numFmtId="165" fontId="12" fillId="6" borderId="12" xfId="0" applyNumberFormat="1" applyFont="1" applyFill="1" applyBorder="1" applyAlignment="1">
      <alignment horizontal="left" wrapText="1"/>
    </xf>
    <xf numFmtId="165" fontId="12" fillId="6" borderId="13" xfId="0" applyNumberFormat="1" applyFont="1" applyFill="1" applyBorder="1" applyAlignment="1">
      <alignment horizontal="left" wrapText="1"/>
    </xf>
    <xf numFmtId="165" fontId="12" fillId="9" borderId="13" xfId="0" applyNumberFormat="1" applyFont="1" applyFill="1" applyBorder="1" applyAlignment="1">
      <alignment horizontal="left" wrapText="1"/>
    </xf>
    <xf numFmtId="0" fontId="12" fillId="7" borderId="13" xfId="0" applyFont="1" applyFill="1" applyBorder="1" applyAlignment="1">
      <alignment horizontal="left" wrapText="1"/>
    </xf>
    <xf numFmtId="165" fontId="12" fillId="7" borderId="14" xfId="0" applyNumberFormat="1" applyFont="1" applyFill="1" applyBorder="1" applyAlignment="1">
      <alignment horizontal="left" wrapText="1"/>
    </xf>
    <xf numFmtId="165" fontId="12" fillId="6" borderId="15" xfId="0" applyNumberFormat="1" applyFont="1" applyFill="1" applyBorder="1" applyAlignment="1">
      <alignment horizontal="left" wrapText="1"/>
    </xf>
    <xf numFmtId="0" fontId="12" fillId="6" borderId="16" xfId="0" applyFont="1" applyFill="1" applyBorder="1" applyAlignment="1">
      <alignment horizontal="left" vertical="center"/>
    </xf>
    <xf numFmtId="0" fontId="12" fillId="6" borderId="17" xfId="0" applyFont="1" applyFill="1" applyBorder="1" applyAlignment="1">
      <alignment horizontal="left" vertical="center"/>
    </xf>
    <xf numFmtId="0" fontId="12" fillId="8" borderId="14" xfId="0" applyFont="1" applyFill="1" applyBorder="1" applyAlignment="1">
      <alignment horizontal="left" wrapText="1"/>
    </xf>
    <xf numFmtId="165" fontId="12" fillId="6" borderId="12" xfId="0" applyNumberFormat="1" applyFont="1" applyFill="1" applyBorder="1" applyAlignment="1">
      <alignment horizontal="left" wrapText="1"/>
    </xf>
    <xf numFmtId="165" fontId="12" fillId="6" borderId="8" xfId="0" applyNumberFormat="1" applyFont="1" applyFill="1" applyBorder="1" applyAlignment="1">
      <alignment horizontal="left" wrapText="1"/>
    </xf>
    <xf numFmtId="0" fontId="23" fillId="0" borderId="1" xfId="0" applyFont="1" applyBorder="1"/>
    <xf numFmtId="0" fontId="12" fillId="0" borderId="18" xfId="0" applyFont="1" applyBorder="1"/>
    <xf numFmtId="0" fontId="17" fillId="0" borderId="1" xfId="0" applyFont="1" applyBorder="1"/>
    <xf numFmtId="171" fontId="12" fillId="6" borderId="6" xfId="0" applyNumberFormat="1" applyFont="1" applyFill="1" applyBorder="1" applyAlignment="1">
      <alignment horizontal="left" wrapText="1"/>
    </xf>
    <xf numFmtId="0" fontId="9" fillId="8" borderId="19" xfId="2" applyFill="1" applyBorder="1" applyAlignment="1">
      <alignment horizontal="left" wrapText="1"/>
    </xf>
    <xf numFmtId="173" fontId="12" fillId="6" borderId="12" xfId="1" applyNumberFormat="1" applyFont="1" applyFill="1" applyBorder="1" applyAlignment="1">
      <alignment horizontal="left" wrapText="1"/>
    </xf>
    <xf numFmtId="173" fontId="12" fillId="6" borderId="12" xfId="1" applyNumberFormat="1" applyFont="1" applyFill="1" applyBorder="1" applyAlignment="1">
      <alignment wrapText="1"/>
    </xf>
    <xf numFmtId="0" fontId="12" fillId="6" borderId="13" xfId="0" applyNumberFormat="1" applyFont="1" applyFill="1" applyBorder="1" applyAlignment="1">
      <alignment horizontal="left" wrapText="1"/>
    </xf>
    <xf numFmtId="173" fontId="12" fillId="6" borderId="15" xfId="1" applyNumberFormat="1" applyFont="1" applyFill="1" applyBorder="1" applyAlignment="1">
      <alignment horizontal="left" wrapText="1"/>
    </xf>
    <xf numFmtId="0" fontId="24" fillId="0" borderId="0" xfId="0" applyFont="1" applyAlignment="1">
      <alignment vertical="top"/>
    </xf>
    <xf numFmtId="0" fontId="24" fillId="0" borderId="0" xfId="0" applyFont="1"/>
    <xf numFmtId="0" fontId="25" fillId="0" borderId="20" xfId="0" applyFont="1" applyBorder="1"/>
    <xf numFmtId="0" fontId="25" fillId="0" borderId="21" xfId="0" applyFont="1" applyBorder="1"/>
    <xf numFmtId="0" fontId="26" fillId="0" borderId="3" xfId="0" applyFont="1" applyBorder="1"/>
    <xf numFmtId="0" fontId="24" fillId="0" borderId="3" xfId="0" applyFont="1" applyBorder="1"/>
    <xf numFmtId="0" fontId="7" fillId="0" borderId="0" xfId="0" applyFont="1" applyAlignment="1"/>
    <xf numFmtId="0" fontId="24" fillId="0" borderId="22" xfId="0" applyFont="1" applyBorder="1"/>
    <xf numFmtId="0" fontId="26" fillId="0" borderId="23" xfId="0" applyFont="1" applyBorder="1"/>
    <xf numFmtId="0" fontId="24" fillId="0" borderId="0" xfId="0" applyFont="1" applyBorder="1"/>
    <xf numFmtId="0" fontId="26" fillId="0" borderId="0" xfId="0" applyFont="1" applyAlignment="1">
      <alignment vertical="top"/>
    </xf>
    <xf numFmtId="0" fontId="25" fillId="0" borderId="23" xfId="0" applyFont="1" applyBorder="1" applyAlignment="1">
      <alignment horizontal="right" wrapText="1"/>
    </xf>
    <xf numFmtId="0" fontId="27" fillId="8" borderId="0" xfId="0" applyFont="1" applyFill="1" applyBorder="1" applyAlignment="1">
      <alignment wrapText="1"/>
    </xf>
    <xf numFmtId="0" fontId="25" fillId="0" borderId="23" xfId="0" applyFont="1" applyBorder="1" applyAlignment="1">
      <alignment horizontal="right"/>
    </xf>
    <xf numFmtId="0" fontId="24" fillId="8" borderId="0" xfId="0" applyFont="1" applyFill="1" applyBorder="1"/>
    <xf numFmtId="0" fontId="25" fillId="0" borderId="24" xfId="0" applyFont="1" applyBorder="1" applyAlignment="1">
      <alignment horizontal="right"/>
    </xf>
    <xf numFmtId="0" fontId="24" fillId="8" borderId="1" xfId="0" applyFont="1" applyFill="1" applyBorder="1"/>
    <xf numFmtId="0" fontId="25" fillId="0" borderId="24" xfId="0" applyFont="1" applyBorder="1" applyAlignment="1">
      <alignment vertical="top"/>
    </xf>
    <xf numFmtId="0" fontId="24" fillId="0" borderId="1" xfId="0" applyFont="1" applyBorder="1"/>
    <xf numFmtId="0" fontId="25" fillId="0" borderId="25" xfId="0" applyFont="1" applyBorder="1" applyAlignment="1">
      <alignment vertical="center" wrapText="1"/>
    </xf>
    <xf numFmtId="0" fontId="25" fillId="0" borderId="24" xfId="0" applyFont="1" applyBorder="1" applyAlignment="1">
      <alignment vertical="center" wrapText="1"/>
    </xf>
    <xf numFmtId="0" fontId="25" fillId="0" borderId="1" xfId="0" applyFont="1" applyBorder="1" applyAlignment="1">
      <alignment vertical="center" wrapText="1"/>
    </xf>
    <xf numFmtId="0" fontId="26" fillId="0" borderId="25" xfId="0" applyFont="1" applyBorder="1" applyAlignment="1">
      <alignment horizontal="right"/>
    </xf>
    <xf numFmtId="3" fontId="28" fillId="0" borderId="1" xfId="0" applyNumberFormat="1" applyFont="1" applyBorder="1"/>
    <xf numFmtId="0" fontId="29" fillId="10" borderId="23" xfId="0" applyFont="1" applyFill="1" applyBorder="1" applyAlignment="1">
      <alignment horizontal="left" vertical="top" wrapText="1"/>
    </xf>
    <xf numFmtId="0" fontId="29" fillId="0" borderId="0" xfId="0" applyFont="1" applyBorder="1" applyAlignment="1">
      <alignment vertical="top" wrapText="1"/>
    </xf>
    <xf numFmtId="0" fontId="26" fillId="0" borderId="26" xfId="0" applyFont="1" applyBorder="1" applyAlignment="1">
      <alignment vertical="center" wrapText="1"/>
    </xf>
    <xf numFmtId="0" fontId="24" fillId="0" borderId="23" xfId="0" applyFont="1" applyFill="1" applyBorder="1" applyAlignment="1">
      <alignment vertical="center" wrapText="1"/>
    </xf>
    <xf numFmtId="0" fontId="24" fillId="0" borderId="0" xfId="0" applyFont="1" applyFill="1" applyBorder="1" applyAlignment="1">
      <alignment vertical="center" wrapText="1"/>
    </xf>
    <xf numFmtId="3" fontId="24" fillId="0" borderId="26" xfId="1" applyNumberFormat="1" applyFont="1" applyFill="1" applyBorder="1" applyAlignment="1">
      <alignment vertical="center" wrapText="1"/>
    </xf>
    <xf numFmtId="3" fontId="26" fillId="0" borderId="26" xfId="0" applyNumberFormat="1" applyFont="1" applyBorder="1" applyAlignment="1">
      <alignment vertical="center" wrapText="1"/>
    </xf>
    <xf numFmtId="39" fontId="24" fillId="0" borderId="0" xfId="0" applyNumberFormat="1" applyFont="1"/>
    <xf numFmtId="0" fontId="30" fillId="10" borderId="23" xfId="0" applyFont="1" applyFill="1" applyBorder="1" applyAlignment="1">
      <alignment horizontal="left" vertical="top" wrapText="1"/>
    </xf>
    <xf numFmtId="0" fontId="30" fillId="0" borderId="0" xfId="0" applyFont="1" applyBorder="1" applyAlignment="1">
      <alignment vertical="top" wrapText="1"/>
    </xf>
    <xf numFmtId="0" fontId="24" fillId="0" borderId="26" xfId="0" applyFont="1" applyBorder="1" applyAlignment="1">
      <alignment vertical="center" wrapText="1"/>
    </xf>
    <xf numFmtId="0" fontId="24" fillId="10" borderId="23" xfId="0" applyFont="1" applyFill="1" applyBorder="1" applyAlignment="1">
      <alignment horizontal="left" vertical="top"/>
    </xf>
    <xf numFmtId="0" fontId="24" fillId="0" borderId="0" xfId="0" applyFont="1" applyBorder="1" applyAlignment="1">
      <alignment vertical="top" wrapText="1"/>
    </xf>
    <xf numFmtId="0" fontId="31" fillId="3" borderId="36" xfId="3" applyFont="1" applyBorder="1" applyAlignment="1">
      <alignment vertical="center" wrapText="1"/>
    </xf>
    <xf numFmtId="0" fontId="30" fillId="10" borderId="23" xfId="0" applyFont="1" applyFill="1" applyBorder="1" applyAlignment="1">
      <alignment horizontal="left" vertical="top"/>
    </xf>
    <xf numFmtId="3" fontId="24" fillId="0" borderId="26" xfId="1" applyNumberFormat="1" applyFont="1" applyBorder="1" applyAlignment="1">
      <alignment vertical="center" wrapText="1"/>
    </xf>
    <xf numFmtId="43" fontId="24" fillId="0" borderId="0" xfId="0" applyNumberFormat="1" applyFont="1"/>
    <xf numFmtId="0" fontId="25" fillId="10" borderId="23" xfId="0" applyFont="1" applyFill="1" applyBorder="1" applyAlignment="1">
      <alignment horizontal="left" vertical="top"/>
    </xf>
    <xf numFmtId="0" fontId="29" fillId="10" borderId="23" xfId="0" applyFont="1" applyFill="1" applyBorder="1" applyAlignment="1">
      <alignment horizontal="left" vertical="top"/>
    </xf>
    <xf numFmtId="0" fontId="26" fillId="0" borderId="0" xfId="0" applyFont="1" applyBorder="1" applyAlignment="1">
      <alignment vertical="top" wrapText="1"/>
    </xf>
    <xf numFmtId="0" fontId="24" fillId="10" borderId="23" xfId="0" applyFont="1" applyFill="1" applyBorder="1" applyAlignment="1">
      <alignment horizontal="left" vertical="top" wrapText="1"/>
    </xf>
    <xf numFmtId="0" fontId="25" fillId="0" borderId="23" xfId="0" applyFont="1" applyFill="1" applyBorder="1" applyAlignment="1">
      <alignment vertical="center" wrapText="1"/>
    </xf>
    <xf numFmtId="0" fontId="25" fillId="0" borderId="0" xfId="0" applyFont="1" applyFill="1" applyBorder="1" applyAlignment="1">
      <alignment vertical="center" wrapText="1"/>
    </xf>
    <xf numFmtId="3" fontId="25" fillId="0" borderId="26" xfId="1" applyNumberFormat="1" applyFont="1" applyFill="1" applyBorder="1" applyAlignment="1">
      <alignment vertical="center" wrapText="1"/>
    </xf>
    <xf numFmtId="0" fontId="25" fillId="0" borderId="0" xfId="0" applyFont="1" applyBorder="1" applyAlignment="1">
      <alignment vertical="top" wrapText="1"/>
    </xf>
    <xf numFmtId="0" fontId="24" fillId="10" borderId="37" xfId="0" applyFont="1" applyFill="1" applyBorder="1" applyAlignment="1">
      <alignment vertical="top" wrapText="1"/>
    </xf>
    <xf numFmtId="0" fontId="24" fillId="0" borderId="38" xfId="0" applyFont="1" applyBorder="1" applyAlignment="1">
      <alignment vertical="top" wrapText="1"/>
    </xf>
    <xf numFmtId="0" fontId="24" fillId="0" borderId="39" xfId="0" applyFont="1" applyBorder="1" applyAlignment="1">
      <alignment vertical="center" wrapText="1"/>
    </xf>
    <xf numFmtId="0" fontId="24" fillId="0" borderId="37" xfId="0" applyFont="1" applyFill="1" applyBorder="1" applyAlignment="1">
      <alignment vertical="center" wrapText="1"/>
    </xf>
    <xf numFmtId="0" fontId="24" fillId="0" borderId="1" xfId="0" applyFont="1" applyFill="1" applyBorder="1" applyAlignment="1">
      <alignment vertical="center" wrapText="1"/>
    </xf>
    <xf numFmtId="3" fontId="24" fillId="0" borderId="25" xfId="1" applyNumberFormat="1" applyFont="1" applyFill="1" applyBorder="1" applyAlignment="1">
      <alignment vertical="center" wrapText="1"/>
    </xf>
    <xf numFmtId="3" fontId="24" fillId="0" borderId="0" xfId="1" applyNumberFormat="1" applyFont="1" applyFill="1" applyBorder="1" applyAlignment="1">
      <alignment vertical="center" wrapText="1"/>
    </xf>
    <xf numFmtId="0" fontId="24" fillId="0" borderId="0" xfId="0" applyFont="1" applyAlignment="1">
      <alignment horizontal="right"/>
    </xf>
    <xf numFmtId="0" fontId="25" fillId="11" borderId="0" xfId="0" applyFont="1" applyFill="1" applyAlignment="1">
      <alignment horizontal="right"/>
    </xf>
    <xf numFmtId="0" fontId="25" fillId="11" borderId="0" xfId="0" applyFont="1" applyFill="1"/>
    <xf numFmtId="0" fontId="25" fillId="0" borderId="0" xfId="0" applyFont="1" applyAlignment="1">
      <alignment vertical="top"/>
    </xf>
    <xf numFmtId="43" fontId="25" fillId="11" borderId="0" xfId="0" applyNumberFormat="1" applyFont="1" applyFill="1"/>
    <xf numFmtId="3" fontId="25" fillId="11" borderId="0" xfId="0" applyNumberFormat="1" applyFont="1" applyFill="1"/>
    <xf numFmtId="0" fontId="32"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20" fillId="0" borderId="0" xfId="0" applyFont="1" applyAlignment="1">
      <alignment vertical="center"/>
    </xf>
    <xf numFmtId="0" fontId="20" fillId="12" borderId="0" xfId="0" applyFont="1" applyFill="1" applyAlignment="1">
      <alignment vertical="center"/>
    </xf>
    <xf numFmtId="0" fontId="20" fillId="13" borderId="0" xfId="0" applyFont="1" applyFill="1" applyAlignment="1">
      <alignment vertical="center"/>
    </xf>
    <xf numFmtId="0" fontId="12" fillId="7" borderId="12" xfId="0" applyFont="1" applyFill="1" applyBorder="1" applyAlignment="1">
      <alignment horizontal="left" wrapText="1"/>
    </xf>
    <xf numFmtId="0" fontId="12" fillId="7" borderId="8" xfId="0" applyFont="1" applyFill="1" applyBorder="1" applyAlignment="1">
      <alignment horizontal="left" wrapText="1"/>
    </xf>
    <xf numFmtId="165" fontId="12" fillId="6" borderId="12" xfId="0" applyNumberFormat="1" applyFont="1" applyFill="1" applyBorder="1" applyAlignment="1">
      <alignment horizontal="left" wrapText="1"/>
    </xf>
    <xf numFmtId="165" fontId="12" fillId="6" borderId="8" xfId="0" applyNumberFormat="1" applyFont="1" applyFill="1" applyBorder="1" applyAlignment="1">
      <alignment horizontal="left" wrapText="1"/>
    </xf>
    <xf numFmtId="0" fontId="12" fillId="8" borderId="12" xfId="0" applyFont="1" applyFill="1" applyBorder="1" applyAlignment="1">
      <alignment horizontal="left" wrapText="1"/>
    </xf>
    <xf numFmtId="0" fontId="12" fillId="8" borderId="8" xfId="0" applyFont="1" applyFill="1" applyBorder="1" applyAlignment="1">
      <alignment horizontal="left" wrapText="1"/>
    </xf>
    <xf numFmtId="0" fontId="12" fillId="8" borderId="15" xfId="0" applyFont="1" applyFill="1" applyBorder="1" applyAlignment="1">
      <alignment horizontal="left" wrapText="1"/>
    </xf>
    <xf numFmtId="0" fontId="12" fillId="8" borderId="27" xfId="0" applyFont="1" applyFill="1" applyBorder="1" applyAlignment="1">
      <alignment horizontal="left" wrapText="1"/>
    </xf>
    <xf numFmtId="165" fontId="12" fillId="7" borderId="28" xfId="0" applyNumberFormat="1" applyFont="1" applyFill="1" applyBorder="1" applyAlignment="1">
      <alignment horizontal="left" wrapText="1"/>
    </xf>
    <xf numFmtId="165" fontId="12" fillId="7" borderId="17" xfId="0" applyNumberFormat="1" applyFont="1" applyFill="1" applyBorder="1" applyAlignment="1">
      <alignment horizontal="left" wrapText="1"/>
    </xf>
    <xf numFmtId="0" fontId="12" fillId="8" borderId="29" xfId="0" applyFont="1" applyFill="1" applyBorder="1" applyAlignment="1">
      <alignment horizontal="left" wrapText="1"/>
    </xf>
    <xf numFmtId="0" fontId="12" fillId="8" borderId="30" xfId="0" applyFont="1" applyFill="1" applyBorder="1" applyAlignment="1">
      <alignment horizontal="left" wrapText="1"/>
    </xf>
    <xf numFmtId="0" fontId="16" fillId="0" borderId="0" xfId="0" applyFont="1" applyBorder="1" applyAlignment="1">
      <alignment horizontal="left" vertical="center"/>
    </xf>
    <xf numFmtId="0" fontId="0" fillId="0" borderId="0" xfId="0" applyBorder="1" applyAlignment="1">
      <alignment horizontal="left" vertical="center"/>
    </xf>
    <xf numFmtId="0" fontId="26" fillId="0" borderId="23" xfId="0" applyFont="1" applyBorder="1" applyAlignment="1">
      <alignment horizontal="left" vertical="top" wrapText="1"/>
    </xf>
    <xf numFmtId="0" fontId="26" fillId="0" borderId="0" xfId="0" applyFont="1" applyBorder="1" applyAlignment="1">
      <alignment horizontal="left" vertical="top" wrapText="1"/>
    </xf>
    <xf numFmtId="0" fontId="26" fillId="0" borderId="26" xfId="0" applyFont="1" applyBorder="1" applyAlignment="1">
      <alignment horizontal="left" vertical="top" wrapText="1"/>
    </xf>
    <xf numFmtId="0" fontId="25" fillId="0" borderId="31" xfId="0" applyFont="1" applyBorder="1" applyAlignment="1">
      <alignment vertical="center" wrapText="1"/>
    </xf>
    <xf numFmtId="0" fontId="27" fillId="0" borderId="2" xfId="0" applyFont="1" applyBorder="1" applyAlignment="1">
      <alignment vertical="center" wrapText="1"/>
    </xf>
    <xf numFmtId="0" fontId="27" fillId="0" borderId="27" xfId="0" applyFont="1" applyBorder="1" applyAlignment="1">
      <alignment vertical="center" wrapText="1"/>
    </xf>
    <xf numFmtId="3" fontId="28" fillId="0" borderId="23" xfId="0" applyNumberFormat="1" applyFont="1" applyBorder="1" applyAlignment="1">
      <alignment vertical="top"/>
    </xf>
    <xf numFmtId="0" fontId="28" fillId="0" borderId="0" xfId="0" applyFont="1" applyAlignment="1"/>
    <xf numFmtId="0" fontId="25" fillId="0" borderId="3" xfId="0" applyFont="1" applyBorder="1" applyAlignment="1">
      <alignment horizontal="left"/>
    </xf>
    <xf numFmtId="0" fontId="27" fillId="0" borderId="3" xfId="0" applyFont="1" applyBorder="1" applyAlignment="1"/>
  </cellXfs>
  <cellStyles count="5">
    <cellStyle name="Comma" xfId="1" builtinId="3"/>
    <cellStyle name="Hyperlink" xfId="2" builtinId="8"/>
    <cellStyle name="Input" xfId="3" builtinId="20"/>
    <cellStyle name="Normal" xfId="0" builtinId="0"/>
    <cellStyle name="Output" xfId="4"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vinal/Desktop/TEITI%20Template%20Summary%20and%20Report%20Tables%20for%20%205th%20Report%20of%20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na%20Mwita/AppData/Local/Temp/Temp1_Attachments_2016530.zip/TEITI%20Template%20Summary%20and%20Report%20Tables%206th%20Report%20for%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reporting"/>
      <sheetName val="Per Tax payer"/>
      <sheetName val="Productiuon and sales"/>
      <sheetName val="CSR1"/>
      <sheetName val="Companies who paid Corp"/>
      <sheetName val="Total rev three years"/>
      <sheetName val="1 to 5 report compared-entities"/>
      <sheetName val="By Agency"/>
      <sheetName val="Tax and non tax"/>
      <sheetName val="Bt tax catergory chart"/>
      <sheetName val="By sector and commodity"/>
      <sheetName val="Difference summary"/>
      <sheetName val="Streams"/>
      <sheetName val="Abbreviations"/>
      <sheetName val="Convertd sumary table"/>
      <sheetName val="Summary tables for report"/>
      <sheetName val="Summary by tax category"/>
      <sheetName val="Summary by tax payer"/>
      <sheetName val="1 ABG"/>
      <sheetName val="2 AFREN "/>
      <sheetName val="3 ARM"/>
      <sheetName val="4 AUREOUS"/>
      <sheetName val="5 ANGA"/>
      <sheetName val="6 BAFEX"/>
      <sheetName val="7 BEACH"/>
      <sheetName val="8 BG INT"/>
      <sheetName val="9 BG TZ"/>
      <sheetName val="10 BULY"/>
      <sheetName val="11 CULTURAL"/>
      <sheetName val="12 DEEP"/>
      <sheetName val="13 DODSAL"/>
      <sheetName val="14 DOMINION"/>
      <sheetName val="15 ETABL"/>
      <sheetName val="16 GEITA"/>
      <sheetName val="17 HJ STAN"/>
      <sheetName val="18 HERITAGE"/>
      <sheetName val="19 HERITAGE RUKWA"/>
      <sheetName val="20 IBIS"/>
      <sheetName val="21 JACANA"/>
      <sheetName val="22 KABANGA"/>
      <sheetName val="23 LIONTOWN"/>
      <sheetName val="24 MANTRA"/>
      <sheetName val="25 MAWENI"/>
      <sheetName val="26 MBEYA "/>
      <sheetName val="27 MDN TZ"/>
      <sheetName val="28 MIDWEST"/>
      <sheetName val="29 NDOVU"/>
      <sheetName val="30 NGWENA"/>
      <sheetName val="31 NOBLE"/>
      <sheetName val="32 NORTH MARA"/>
      <sheetName val="33 NYANZA GOLD"/>
      <sheetName val="34 NYANZA MINES"/>
      <sheetName val="35 OPHIR"/>
      <sheetName val="36 PANAFRICAN"/>
      <sheetName val="37 PANGEA"/>
      <sheetName val="38 PETROBRAS"/>
      <sheetName val="39 RED HILL"/>
      <sheetName val="40 REEF "/>
      <sheetName val="41 RESOLUTE"/>
      <sheetName val="42 SAVANNAH"/>
      <sheetName val="43 SHANTA"/>
      <sheetName val="44 SHIELD"/>
      <sheetName val="45 SONGAS"/>
      <sheetName val="46 SONGSHAN"/>
      <sheetName val="47 STMCO"/>
      <sheetName val="48 STATOIL"/>
      <sheetName val="49 SWALA"/>
      <sheetName val="50 TAD "/>
      <sheetName val="51 TANCAN"/>
      <sheetName val="52 TANGA"/>
      <sheetName val="53 TZ CHINA"/>
      <sheetName val="54 TPDC"/>
      <sheetName val="55 TZ PORTLAND"/>
      <sheetName val="56 TZNTE ONE TRD"/>
      <sheetName val="57 TZNTE ONE MIN"/>
      <sheetName val="58 TOL"/>
      <sheetName val="59 TULLOW"/>
      <sheetName val="60 TWIGG"/>
      <sheetName val="61 URANEX"/>
      <sheetName val="62 WARTHOG"/>
      <sheetName val="63 WENTWORTH"/>
      <sheetName val="64 WILLIAMSON"/>
      <sheetName val="65. WIL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B4" t="str">
            <v>1. ABG EXPLORATION  LIMITED</v>
          </cell>
        </row>
        <row r="8">
          <cell r="B8" t="str">
            <v>Royalties for minerals</v>
          </cell>
        </row>
        <row r="10">
          <cell r="B10" t="str">
            <v>Rent and License Fees</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company"/>
      <sheetName val="Total rev six years years"/>
      <sheetName val="1 to 6 compared-entities"/>
      <sheetName val="By Agency"/>
      <sheetName val="Tax and non tax"/>
      <sheetName val="Bt tax catergory chart"/>
      <sheetName val="By sector and commodity"/>
      <sheetName val="CSR"/>
      <sheetName val="Production and sales"/>
      <sheetName val="Difference summary"/>
      <sheetName val="Streams"/>
      <sheetName val="Abbreviations"/>
      <sheetName val="List of companies"/>
      <sheetName val="Convertd sumary table"/>
      <sheetName val="Summary tables for report"/>
      <sheetName val="Summary by tax category"/>
      <sheetName val="Summary by tax payer"/>
      <sheetName val="1 ABG"/>
      <sheetName val="2 AFREN "/>
      <sheetName val="3 ANGA"/>
      <sheetName val="4 ARM"/>
      <sheetName val="5 BEACH"/>
      <sheetName val="6 BG INT"/>
      <sheetName val="7 BG TZ"/>
      <sheetName val="8 BULY"/>
      <sheetName val="9 CANACO"/>
      <sheetName val="10 DODSAL"/>
      <sheetName val="11 DOMINION"/>
      <sheetName val="12 ETABL"/>
      <sheetName val="13 GEITA"/>
      <sheetName val="14 HJ STAN"/>
      <sheetName val="15 HERGE OIL"/>
      <sheetName val="16 HERITAGE RUKWA"/>
      <sheetName val="17 JACANA"/>
      <sheetName val="18 JACKA"/>
      <sheetName val="19 KABANGA"/>
      <sheetName val="20 MANTRA"/>
      <sheetName val="21 MAWENI"/>
      <sheetName val="22 MBEYA "/>
      <sheetName val="23 MDN TZ"/>
      <sheetName val="24 MIDWEST"/>
      <sheetName val="25 MNJINGU"/>
      <sheetName val="26 NDOVU"/>
      <sheetName val="27 NGWENA"/>
      <sheetName val="28 NORTH MARA"/>
      <sheetName val="29 NORTH WST TLS"/>
      <sheetName val="30 NYANZA GOLD"/>
      <sheetName val="31 NYANZA MINES"/>
      <sheetName val="32 OPHIR VENT"/>
      <sheetName val="33 OPHIR BLK 1"/>
      <sheetName val="34 PANAFRICAN"/>
      <sheetName val="35 PANGEA"/>
      <sheetName val="36 PETROBRAS"/>
      <sheetName val="37 PRNG"/>
      <sheetName val="38 RAS"/>
      <sheetName val="39 RESOLUTE"/>
      <sheetName val="40 SHANTA"/>
      <sheetName val="41 SIWANDU METAL"/>
      <sheetName val="42 SONGAS"/>
      <sheetName val="43 SONGSHAN"/>
      <sheetName val="44 STMCO"/>
      <sheetName val="45 STATOIL"/>
      <sheetName val="46 SWALA"/>
      <sheetName val="47 TAD "/>
      <sheetName val="48 TANCAN"/>
      <sheetName val="49 TANGA"/>
      <sheetName val="50 TPDC"/>
      <sheetName val="51 TPCC"/>
      <sheetName val="52 TZNTE ONE TRD"/>
      <sheetName val="53 TZNTE ONE MIN"/>
      <sheetName val="54 TOL"/>
      <sheetName val="55 URANEX"/>
      <sheetName val="56 WARTHOG"/>
      <sheetName val="57 WENTWORTH"/>
      <sheetName val="58 WILLIAMSON"/>
      <sheetName val="59 WIL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3">
          <cell r="C13">
            <v>1221215617950.7788</v>
          </cell>
        </row>
      </sheetData>
      <sheetData sheetId="15"/>
      <sheetData sheetId="16"/>
      <sheetData sheetId="17">
        <row r="26">
          <cell r="H26">
            <v>831248207.56999993</v>
          </cell>
        </row>
        <row r="27">
          <cell r="H27">
            <v>160030455.47</v>
          </cell>
        </row>
        <row r="54">
          <cell r="H54">
            <v>7653962.7000000002</v>
          </cell>
        </row>
        <row r="56">
          <cell r="H56">
            <v>2969209.8</v>
          </cell>
        </row>
        <row r="61">
          <cell r="H61">
            <v>435477846.05999994</v>
          </cell>
        </row>
        <row r="62">
          <cell r="H62">
            <v>21635165.359999999</v>
          </cell>
        </row>
        <row r="89">
          <cell r="M89">
            <v>291264576</v>
          </cell>
        </row>
      </sheetData>
      <sheetData sheetId="18">
        <row r="4">
          <cell r="B4" t="str">
            <v>2. AFREN GABON LIMITED</v>
          </cell>
        </row>
        <row r="98">
          <cell r="M98">
            <v>55500874.240000002</v>
          </cell>
        </row>
      </sheetData>
      <sheetData sheetId="19">
        <row r="4">
          <cell r="B4" t="str">
            <v>3. ANGA RESOURCES LTD</v>
          </cell>
        </row>
        <row r="146">
          <cell r="M146">
            <v>287850105</v>
          </cell>
        </row>
      </sheetData>
      <sheetData sheetId="20">
        <row r="4">
          <cell r="B4" t="str">
            <v>4. ARM (T) LTD</v>
          </cell>
        </row>
        <row r="39">
          <cell r="H39">
            <v>20382604</v>
          </cell>
        </row>
        <row r="40">
          <cell r="H40">
            <v>14385270.199999999</v>
          </cell>
        </row>
        <row r="41">
          <cell r="H41">
            <v>243502017.70000002</v>
          </cell>
        </row>
      </sheetData>
      <sheetData sheetId="21">
        <row r="4">
          <cell r="B4" t="str">
            <v>5. BEACH PETROLEUM (TANZANIA) LIMITED**</v>
          </cell>
        </row>
        <row r="39">
          <cell r="H39">
            <v>67901849</v>
          </cell>
        </row>
        <row r="42">
          <cell r="H42">
            <v>3953917</v>
          </cell>
        </row>
        <row r="61">
          <cell r="H61">
            <v>52248479</v>
          </cell>
        </row>
        <row r="98">
          <cell r="M98">
            <v>96202971.370000005</v>
          </cell>
        </row>
      </sheetData>
      <sheetData sheetId="22">
        <row r="4">
          <cell r="B4" t="str">
            <v>6. BG INTERNATIONAL LIMITED</v>
          </cell>
        </row>
        <row r="26">
          <cell r="H26">
            <v>614019019.87</v>
          </cell>
        </row>
        <row r="27">
          <cell r="H27">
            <v>90761468.159999996</v>
          </cell>
        </row>
      </sheetData>
      <sheetData sheetId="23">
        <row r="4">
          <cell r="B4" t="str">
            <v>7. BG TANZANIA LIMITED</v>
          </cell>
        </row>
        <row r="26">
          <cell r="H26">
            <v>8549782792.8500004</v>
          </cell>
        </row>
        <row r="27">
          <cell r="H27">
            <v>1042223479.2499999</v>
          </cell>
        </row>
        <row r="54">
          <cell r="H54">
            <v>213712634.09999999</v>
          </cell>
        </row>
        <row r="55">
          <cell r="H55">
            <v>47056195.100000001</v>
          </cell>
        </row>
        <row r="56">
          <cell r="H56">
            <v>204228550.80000001</v>
          </cell>
        </row>
        <row r="61">
          <cell r="H61">
            <v>2933062797.6500001</v>
          </cell>
        </row>
        <row r="62">
          <cell r="H62">
            <v>288735964.24000001</v>
          </cell>
        </row>
        <row r="98">
          <cell r="M98">
            <v>477852949.85000002</v>
          </cell>
        </row>
      </sheetData>
      <sheetData sheetId="24">
        <row r="4">
          <cell r="B4" t="str">
            <v>8. BULYANHULU GOLD MINE LIMITED</v>
          </cell>
        </row>
        <row r="10">
          <cell r="H10">
            <v>422926350</v>
          </cell>
        </row>
        <row r="26">
          <cell r="H26">
            <v>29134874753.240002</v>
          </cell>
        </row>
        <row r="27">
          <cell r="H27">
            <v>5811358245.1400003</v>
          </cell>
        </row>
        <row r="54">
          <cell r="H54">
            <v>25103625471.700001</v>
          </cell>
        </row>
        <row r="55">
          <cell r="H55">
            <v>13448297.6</v>
          </cell>
        </row>
        <row r="56">
          <cell r="H56">
            <v>5561160315.6999998</v>
          </cell>
        </row>
        <row r="61">
          <cell r="H61">
            <v>12993038869.909998</v>
          </cell>
        </row>
        <row r="62">
          <cell r="H62">
            <v>1828753516.99</v>
          </cell>
        </row>
        <row r="87">
          <cell r="M87">
            <v>17974009823.769997</v>
          </cell>
        </row>
        <row r="89">
          <cell r="M89">
            <v>436833723</v>
          </cell>
        </row>
      </sheetData>
      <sheetData sheetId="25">
        <row r="4">
          <cell r="B4" t="str">
            <v>9. CANACO TANZANIA LTD</v>
          </cell>
        </row>
        <row r="39">
          <cell r="H39">
            <v>191153513.22</v>
          </cell>
        </row>
        <row r="40">
          <cell r="H40">
            <v>42200716.07</v>
          </cell>
        </row>
        <row r="61">
          <cell r="H61">
            <v>79643669.659999996</v>
          </cell>
        </row>
        <row r="62">
          <cell r="H62">
            <v>65091250.500000015</v>
          </cell>
        </row>
        <row r="89">
          <cell r="M89">
            <v>368880569.30000001</v>
          </cell>
        </row>
      </sheetData>
      <sheetData sheetId="26">
        <row r="4">
          <cell r="B4" t="str">
            <v>10. DODSAL HYDROCARBORN &amp; POWER (Tanzania) LTD**</v>
          </cell>
        </row>
        <row r="39">
          <cell r="H39">
            <v>575056912.02999997</v>
          </cell>
        </row>
        <row r="40">
          <cell r="H40">
            <v>103538898.2</v>
          </cell>
        </row>
        <row r="61">
          <cell r="H61">
            <v>10384988</v>
          </cell>
        </row>
        <row r="62">
          <cell r="H62">
            <v>26020609.739999998</v>
          </cell>
        </row>
        <row r="98">
          <cell r="M98">
            <v>113527647.52000003</v>
          </cell>
        </row>
      </sheetData>
      <sheetData sheetId="27">
        <row r="4">
          <cell r="B4" t="str">
            <v>11. DOMINION TANZANIA LIMITED</v>
          </cell>
        </row>
      </sheetData>
      <sheetData sheetId="28">
        <row r="4">
          <cell r="B4" t="str">
            <v>12. ETABLLISSEMENT  MAUREL  et  PROM</v>
          </cell>
        </row>
        <row r="26">
          <cell r="H26">
            <v>70096924.730000019</v>
          </cell>
        </row>
        <row r="27">
          <cell r="H27">
            <v>14135305.420000002</v>
          </cell>
        </row>
        <row r="28">
          <cell r="H28">
            <v>128175037.59999999</v>
          </cell>
        </row>
        <row r="29">
          <cell r="H29">
            <v>1041628</v>
          </cell>
        </row>
        <row r="61">
          <cell r="H61">
            <v>62033071.819999985</v>
          </cell>
        </row>
        <row r="98">
          <cell r="M98">
            <v>158823900</v>
          </cell>
        </row>
        <row r="108">
          <cell r="M108">
            <v>4907350.9000000013</v>
          </cell>
        </row>
      </sheetData>
      <sheetData sheetId="29">
        <row r="4">
          <cell r="B4" t="str">
            <v>13. GEITA GOLD MINING LIMITED</v>
          </cell>
        </row>
        <row r="23">
          <cell r="H23">
            <v>60002285015.900002</v>
          </cell>
        </row>
        <row r="26">
          <cell r="H26">
            <v>20823527114.039997</v>
          </cell>
        </row>
        <row r="27">
          <cell r="H27">
            <v>4717261515.0500002</v>
          </cell>
        </row>
        <row r="54">
          <cell r="H54">
            <v>14242057694.299999</v>
          </cell>
        </row>
        <row r="55">
          <cell r="H55">
            <v>20873415.600000001</v>
          </cell>
        </row>
        <row r="56">
          <cell r="H56">
            <v>2315748624.6999998</v>
          </cell>
        </row>
        <row r="61">
          <cell r="H61">
            <v>7622315331.9000006</v>
          </cell>
        </row>
        <row r="62">
          <cell r="H62">
            <v>3173808405.8900003</v>
          </cell>
        </row>
        <row r="87">
          <cell r="M87">
            <v>42013959878</v>
          </cell>
        </row>
        <row r="89">
          <cell r="M89">
            <v>1698884698</v>
          </cell>
        </row>
      </sheetData>
      <sheetData sheetId="30">
        <row r="4">
          <cell r="B4" t="str">
            <v>14. H. J. STANLEY &amp; SONS LTD**</v>
          </cell>
        </row>
        <row r="8">
          <cell r="H8">
            <v>33630643.769999996</v>
          </cell>
        </row>
        <row r="36">
          <cell r="H36">
            <v>55087023.099999994</v>
          </cell>
        </row>
        <row r="39">
          <cell r="H39">
            <v>39628352.060000002</v>
          </cell>
        </row>
        <row r="40">
          <cell r="H40">
            <v>25769157.710000001</v>
          </cell>
        </row>
        <row r="41">
          <cell r="H41">
            <v>121879200.76000001</v>
          </cell>
        </row>
        <row r="61">
          <cell r="H61">
            <v>60663066.600000001</v>
          </cell>
        </row>
      </sheetData>
      <sheetData sheetId="31">
        <row r="4">
          <cell r="B4" t="str">
            <v>15. HERITAGE OIL TANZANIA LIMITED</v>
          </cell>
        </row>
        <row r="39">
          <cell r="H39">
            <v>64992216.279999994</v>
          </cell>
        </row>
        <row r="40">
          <cell r="H40">
            <v>14020865.759999998</v>
          </cell>
        </row>
        <row r="61">
          <cell r="H61">
            <v>106555313.72999999</v>
          </cell>
        </row>
      </sheetData>
      <sheetData sheetId="32">
        <row r="4">
          <cell r="B4" t="str">
            <v>16. HERITAGE RUKWA (TZ) LIMITED</v>
          </cell>
        </row>
        <row r="39">
          <cell r="H39">
            <v>72909806.370000005</v>
          </cell>
        </row>
        <row r="40">
          <cell r="H40">
            <v>14643668.399999999</v>
          </cell>
        </row>
        <row r="98">
          <cell r="M98">
            <v>73754014.510000005</v>
          </cell>
        </row>
      </sheetData>
      <sheetData sheetId="33">
        <row r="4">
          <cell r="B4" t="str">
            <v>17. JACANA RESOURCES LTD**</v>
          </cell>
        </row>
        <row r="39">
          <cell r="H39">
            <v>100767394.34999999</v>
          </cell>
        </row>
        <row r="40">
          <cell r="H40">
            <v>21136422.600000001</v>
          </cell>
        </row>
        <row r="89">
          <cell r="M89">
            <v>246965498</v>
          </cell>
        </row>
      </sheetData>
      <sheetData sheetId="34">
        <row r="4">
          <cell r="B4" t="str">
            <v>18. JACKA RESOURCES  LIMITED</v>
          </cell>
        </row>
        <row r="62">
          <cell r="H62">
            <v>79235012.830000013</v>
          </cell>
        </row>
        <row r="98">
          <cell r="M98">
            <v>66980814.68</v>
          </cell>
        </row>
      </sheetData>
      <sheetData sheetId="35">
        <row r="4">
          <cell r="B4" t="str">
            <v>19. KABANGA NICKEL CO.LTD**</v>
          </cell>
        </row>
        <row r="26">
          <cell r="H26">
            <v>1429431035.6200004</v>
          </cell>
        </row>
        <row r="27">
          <cell r="H27">
            <v>239991213.45000002</v>
          </cell>
        </row>
        <row r="61">
          <cell r="H61">
            <v>154775092.13999999</v>
          </cell>
        </row>
        <row r="62">
          <cell r="H62">
            <v>195289058.40000001</v>
          </cell>
        </row>
        <row r="89">
          <cell r="M89">
            <v>685361556</v>
          </cell>
        </row>
      </sheetData>
      <sheetData sheetId="36">
        <row r="4">
          <cell r="B4" t="str">
            <v>20. MANTRA TANZANIA LIMITED</v>
          </cell>
        </row>
        <row r="26">
          <cell r="H26">
            <v>2534048658</v>
          </cell>
        </row>
        <row r="27">
          <cell r="H27">
            <v>434970508</v>
          </cell>
        </row>
        <row r="54">
          <cell r="H54">
            <v>10698814</v>
          </cell>
        </row>
        <row r="61">
          <cell r="H61">
            <v>1340748780</v>
          </cell>
        </row>
        <row r="62">
          <cell r="H62">
            <v>482320254</v>
          </cell>
        </row>
        <row r="89">
          <cell r="M89">
            <v>2703587528</v>
          </cell>
        </row>
      </sheetData>
      <sheetData sheetId="37">
        <row r="4">
          <cell r="B4" t="str">
            <v>21. MAWENI LIMESTONE LIMITED**</v>
          </cell>
        </row>
        <row r="8">
          <cell r="H8">
            <v>82014341.120000005</v>
          </cell>
        </row>
        <row r="10">
          <cell r="H10">
            <v>58706675</v>
          </cell>
        </row>
        <row r="26">
          <cell r="H26">
            <v>986293745.71999991</v>
          </cell>
        </row>
        <row r="27">
          <cell r="H27">
            <v>70573139</v>
          </cell>
        </row>
        <row r="54">
          <cell r="H54">
            <v>9094199689</v>
          </cell>
        </row>
        <row r="55">
          <cell r="H55">
            <v>646628.80000000005</v>
          </cell>
        </row>
        <row r="56">
          <cell r="H56">
            <v>3724183460.4000001</v>
          </cell>
        </row>
        <row r="61">
          <cell r="H61">
            <v>1683457011.01</v>
          </cell>
        </row>
        <row r="62">
          <cell r="H62">
            <v>8168077</v>
          </cell>
        </row>
      </sheetData>
      <sheetData sheetId="38">
        <row r="4">
          <cell r="B4" t="str">
            <v>22. MBEYA CEMENT COMPANY  LIMITED</v>
          </cell>
        </row>
        <row r="8">
          <cell r="H8">
            <v>138921995</v>
          </cell>
        </row>
        <row r="10">
          <cell r="H10">
            <v>597732999.80000007</v>
          </cell>
        </row>
        <row r="23">
          <cell r="H23">
            <v>4374067077.7399998</v>
          </cell>
        </row>
        <row r="26">
          <cell r="H26">
            <v>2187668176.8500004</v>
          </cell>
        </row>
        <row r="27">
          <cell r="H27">
            <v>290797698.77999997</v>
          </cell>
        </row>
        <row r="28">
          <cell r="H28">
            <v>356609040.36000001</v>
          </cell>
        </row>
        <row r="54">
          <cell r="H54">
            <v>4917640868.3000002</v>
          </cell>
        </row>
        <row r="55">
          <cell r="H55">
            <v>7595746</v>
          </cell>
        </row>
        <row r="56">
          <cell r="H56">
            <v>737425040.60000002</v>
          </cell>
        </row>
        <row r="61">
          <cell r="H61">
            <v>517012430</v>
          </cell>
        </row>
        <row r="62">
          <cell r="H62">
            <v>582460735.98999977</v>
          </cell>
        </row>
        <row r="68">
          <cell r="H68">
            <v>704555500</v>
          </cell>
        </row>
      </sheetData>
      <sheetData sheetId="39">
        <row r="4">
          <cell r="B4" t="str">
            <v>23. MDN TANZANIA LIMITED</v>
          </cell>
        </row>
        <row r="39">
          <cell r="H39">
            <v>83193541</v>
          </cell>
        </row>
        <row r="40">
          <cell r="H40">
            <v>19324300</v>
          </cell>
        </row>
        <row r="61">
          <cell r="H61">
            <v>51380539</v>
          </cell>
        </row>
        <row r="62">
          <cell r="H62">
            <v>15357217</v>
          </cell>
        </row>
        <row r="89">
          <cell r="M89">
            <v>73010424</v>
          </cell>
        </row>
      </sheetData>
      <sheetData sheetId="40">
        <row r="4">
          <cell r="B4" t="str">
            <v>24. MIDWEST MINERALS PROCESSOR LIMITED**</v>
          </cell>
        </row>
        <row r="23">
          <cell r="H23">
            <v>266573398</v>
          </cell>
        </row>
        <row r="26">
          <cell r="H26">
            <v>52396008.719999999</v>
          </cell>
        </row>
        <row r="27">
          <cell r="H27">
            <v>23404120.57</v>
          </cell>
        </row>
        <row r="61">
          <cell r="H61">
            <v>74540905</v>
          </cell>
        </row>
      </sheetData>
      <sheetData sheetId="41">
        <row r="4">
          <cell r="B4" t="str">
            <v>25.MINJINGU MINES &amp; FERTILISER LTD**</v>
          </cell>
        </row>
        <row r="8">
          <cell r="H8">
            <v>5494200</v>
          </cell>
        </row>
        <row r="36">
          <cell r="H36">
            <v>379286635</v>
          </cell>
        </row>
        <row r="39">
          <cell r="H39">
            <v>86803528</v>
          </cell>
        </row>
        <row r="40">
          <cell r="H40">
            <v>47126271</v>
          </cell>
        </row>
        <row r="41">
          <cell r="H41">
            <v>99789880</v>
          </cell>
        </row>
        <row r="61">
          <cell r="H61">
            <v>84771532</v>
          </cell>
        </row>
        <row r="89">
          <cell r="M89">
            <v>20865672</v>
          </cell>
        </row>
      </sheetData>
      <sheetData sheetId="42">
        <row r="4">
          <cell r="B4" t="str">
            <v>26. NDOVU RESOURCES LIMITED.</v>
          </cell>
        </row>
        <row r="26">
          <cell r="H26">
            <v>88825636</v>
          </cell>
        </row>
        <row r="27">
          <cell r="H27">
            <v>16496680</v>
          </cell>
        </row>
        <row r="62">
          <cell r="H62">
            <v>68390470.200000003</v>
          </cell>
        </row>
        <row r="98">
          <cell r="M98">
            <v>25275828</v>
          </cell>
        </row>
      </sheetData>
      <sheetData sheetId="43">
        <row r="4">
          <cell r="B4" t="str">
            <v>27. NGWENA LTD**</v>
          </cell>
        </row>
        <row r="39">
          <cell r="H39">
            <v>450292534</v>
          </cell>
        </row>
        <row r="40">
          <cell r="H40">
            <v>92088001</v>
          </cell>
        </row>
        <row r="61">
          <cell r="H61">
            <v>228641976</v>
          </cell>
        </row>
        <row r="62">
          <cell r="H62">
            <v>89794792</v>
          </cell>
        </row>
        <row r="89">
          <cell r="M89">
            <v>227714778.5</v>
          </cell>
        </row>
      </sheetData>
      <sheetData sheetId="44">
        <row r="4">
          <cell r="B4" t="str">
            <v>28. NORTH MARA GOLD MINE LIMITED</v>
          </cell>
        </row>
        <row r="26">
          <cell r="H26">
            <v>15541834944.189999</v>
          </cell>
        </row>
        <row r="27">
          <cell r="H27">
            <v>2999140647.2700009</v>
          </cell>
        </row>
        <row r="54">
          <cell r="H54">
            <v>11469868632.200001</v>
          </cell>
        </row>
        <row r="55">
          <cell r="H55">
            <v>42164446.899999999</v>
          </cell>
        </row>
        <row r="61">
          <cell r="H61">
            <v>5538991615.4499998</v>
          </cell>
        </row>
        <row r="62">
          <cell r="H62">
            <v>1400547422.7</v>
          </cell>
        </row>
        <row r="87">
          <cell r="M87">
            <v>22677290906</v>
          </cell>
        </row>
        <row r="89">
          <cell r="M89">
            <v>543783244</v>
          </cell>
        </row>
      </sheetData>
      <sheetData sheetId="45">
        <row r="4">
          <cell r="B4" t="str">
            <v>29. NORTHWESTERN BASEMETALS</v>
          </cell>
        </row>
        <row r="89">
          <cell r="M89">
            <v>374730502</v>
          </cell>
        </row>
      </sheetData>
      <sheetData sheetId="46">
        <row r="4">
          <cell r="B4" t="str">
            <v>30. NYANZA GOLD FIELD LTD**</v>
          </cell>
        </row>
        <row r="89">
          <cell r="M89">
            <v>438399296</v>
          </cell>
        </row>
      </sheetData>
      <sheetData sheetId="47">
        <row r="4">
          <cell r="B4" t="str">
            <v>31. NYANZA MINES (T) LIMITED**</v>
          </cell>
        </row>
        <row r="36">
          <cell r="H36">
            <v>80592781</v>
          </cell>
        </row>
        <row r="39">
          <cell r="H39">
            <v>55745021</v>
          </cell>
        </row>
        <row r="40">
          <cell r="H40">
            <v>44243561</v>
          </cell>
        </row>
        <row r="41">
          <cell r="H41">
            <v>155725957</v>
          </cell>
        </row>
        <row r="61">
          <cell r="H61">
            <v>145338368</v>
          </cell>
        </row>
        <row r="87">
          <cell r="M87">
            <v>24189479</v>
          </cell>
        </row>
      </sheetData>
      <sheetData sheetId="48">
        <row r="4">
          <cell r="B4" t="str">
            <v>32. OPHIR EAST AFRICA VENTURES  LTD</v>
          </cell>
        </row>
        <row r="26">
          <cell r="H26">
            <v>1151801580.4099998</v>
          </cell>
        </row>
        <row r="27">
          <cell r="H27">
            <v>172699008</v>
          </cell>
        </row>
        <row r="61">
          <cell r="H61">
            <v>73396550.340000004</v>
          </cell>
        </row>
        <row r="62">
          <cell r="H62">
            <v>169237074.73000002</v>
          </cell>
        </row>
      </sheetData>
      <sheetData sheetId="49">
        <row r="4">
          <cell r="B4" t="str">
            <v>33. OPHIR TANZANIA (BLOCK 1) LIMITED</v>
          </cell>
        </row>
        <row r="23">
          <cell r="H23">
            <v>361936957487.20007</v>
          </cell>
        </row>
      </sheetData>
      <sheetData sheetId="50">
        <row r="4">
          <cell r="B4" t="str">
            <v>34. PANAFRICAN ENERGY  TANZANIA  LTD</v>
          </cell>
        </row>
        <row r="23">
          <cell r="H23">
            <v>25953640775.130001</v>
          </cell>
        </row>
        <row r="26">
          <cell r="H26">
            <v>2552846399.1100001</v>
          </cell>
        </row>
        <row r="27">
          <cell r="H27">
            <v>83659644.069999933</v>
          </cell>
        </row>
        <row r="28">
          <cell r="H28">
            <v>25441324040.02</v>
          </cell>
        </row>
        <row r="29">
          <cell r="H29">
            <v>8248876968.6499987</v>
          </cell>
        </row>
        <row r="55">
          <cell r="H55">
            <v>43543987.899999999</v>
          </cell>
        </row>
        <row r="61">
          <cell r="H61">
            <v>879118085.45999968</v>
          </cell>
        </row>
        <row r="62">
          <cell r="H62">
            <v>54854403.379999995</v>
          </cell>
        </row>
        <row r="98">
          <cell r="M98">
            <v>60320459.149999999</v>
          </cell>
        </row>
      </sheetData>
      <sheetData sheetId="51">
        <row r="4">
          <cell r="B4" t="str">
            <v>35. PANGEA MINERALS  LTD</v>
          </cell>
        </row>
        <row r="26">
          <cell r="H26">
            <v>12087594223.420006</v>
          </cell>
        </row>
        <row r="27">
          <cell r="H27">
            <v>2441452436.3799992</v>
          </cell>
        </row>
        <row r="54">
          <cell r="H54">
            <v>19575581820</v>
          </cell>
        </row>
        <row r="55">
          <cell r="H55">
            <v>147749571.90000001</v>
          </cell>
        </row>
        <row r="56">
          <cell r="H56">
            <v>3216397012.5999999</v>
          </cell>
        </row>
        <row r="61">
          <cell r="H61">
            <v>5171123771.039999</v>
          </cell>
        </row>
        <row r="62">
          <cell r="H62">
            <v>943273042.32000005</v>
          </cell>
        </row>
        <row r="87">
          <cell r="M87">
            <v>17082927652.840008</v>
          </cell>
        </row>
        <row r="89">
          <cell r="M89">
            <v>409338246</v>
          </cell>
        </row>
      </sheetData>
      <sheetData sheetId="52">
        <row r="4">
          <cell r="B4" t="str">
            <v>36. PETROBRAS TANZANIA LIMITED</v>
          </cell>
        </row>
        <row r="26">
          <cell r="H26">
            <v>717085096.59000015</v>
          </cell>
        </row>
        <row r="27">
          <cell r="H27">
            <v>5832533.1500000004</v>
          </cell>
        </row>
        <row r="29">
          <cell r="H29">
            <v>15827851.879999999</v>
          </cell>
        </row>
        <row r="98">
          <cell r="M98">
            <v>50605552.509999998</v>
          </cell>
        </row>
      </sheetData>
      <sheetData sheetId="53">
        <row r="4">
          <cell r="B4" t="str">
            <v>37. PR NG MINERALS LIMITED**</v>
          </cell>
        </row>
        <row r="10">
          <cell r="H10">
            <v>300000</v>
          </cell>
        </row>
        <row r="39">
          <cell r="H39">
            <v>153231671</v>
          </cell>
        </row>
        <row r="40">
          <cell r="H40">
            <v>29362662</v>
          </cell>
        </row>
        <row r="62">
          <cell r="H62">
            <v>108707949</v>
          </cell>
        </row>
        <row r="89">
          <cell r="M89">
            <v>15615255</v>
          </cell>
        </row>
      </sheetData>
      <sheetData sheetId="54">
        <row r="4">
          <cell r="B4" t="str">
            <v xml:space="preserve">38. RAS AL KHAIMAH GAS TANZANIA LTD** </v>
          </cell>
        </row>
        <row r="26">
          <cell r="H26">
            <v>193601387</v>
          </cell>
        </row>
        <row r="27">
          <cell r="H27">
            <v>27783100</v>
          </cell>
        </row>
        <row r="62">
          <cell r="H62">
            <v>140168858</v>
          </cell>
        </row>
      </sheetData>
      <sheetData sheetId="55">
        <row r="4">
          <cell r="B4" t="str">
            <v>39. RESOLUTE TANZANIA LIMITED</v>
          </cell>
        </row>
        <row r="23">
          <cell r="H23">
            <v>5555953077.1999998</v>
          </cell>
        </row>
        <row r="26">
          <cell r="H26">
            <v>6180097754.3900003</v>
          </cell>
        </row>
        <row r="27">
          <cell r="H27">
            <v>1196602776.9499998</v>
          </cell>
        </row>
        <row r="54">
          <cell r="H54">
            <v>1078845903.7</v>
          </cell>
        </row>
        <row r="55">
          <cell r="H55">
            <v>231851</v>
          </cell>
        </row>
        <row r="56">
          <cell r="H56">
            <v>129187409</v>
          </cell>
        </row>
        <row r="61">
          <cell r="H61">
            <v>2875016289.2100005</v>
          </cell>
        </row>
        <row r="62">
          <cell r="H62">
            <v>124079434.38000001</v>
          </cell>
        </row>
        <row r="87">
          <cell r="M87">
            <v>3703998389</v>
          </cell>
        </row>
        <row r="89">
          <cell r="M89">
            <v>712657896</v>
          </cell>
        </row>
      </sheetData>
      <sheetData sheetId="56">
        <row r="4">
          <cell r="B4" t="str">
            <v>40. SHANTA MINING COMPANY LIMITED</v>
          </cell>
        </row>
        <row r="26">
          <cell r="H26">
            <v>3479711059.3099999</v>
          </cell>
        </row>
        <row r="27">
          <cell r="H27">
            <v>694749981.69000006</v>
          </cell>
        </row>
        <row r="54">
          <cell r="H54">
            <v>2025540773.8900003</v>
          </cell>
        </row>
        <row r="56">
          <cell r="H56">
            <v>554585072.72000027</v>
          </cell>
        </row>
        <row r="61">
          <cell r="H61">
            <v>946512167</v>
          </cell>
        </row>
        <row r="62">
          <cell r="H62">
            <v>259951987</v>
          </cell>
        </row>
        <row r="87">
          <cell r="M87">
            <v>7089705674.1784</v>
          </cell>
        </row>
        <row r="89">
          <cell r="M89">
            <v>251372416</v>
          </cell>
        </row>
      </sheetData>
      <sheetData sheetId="57">
        <row r="4">
          <cell r="B4" t="str">
            <v>41. SIWANDU METAL LTD</v>
          </cell>
        </row>
        <row r="89">
          <cell r="M89">
            <v>219055557</v>
          </cell>
        </row>
      </sheetData>
      <sheetData sheetId="58">
        <row r="4">
          <cell r="B4" t="str">
            <v>42. SONGAS LIMITED</v>
          </cell>
        </row>
        <row r="23">
          <cell r="H23">
            <v>11472306594.48</v>
          </cell>
        </row>
        <row r="26">
          <cell r="H26">
            <v>603255704</v>
          </cell>
        </row>
        <row r="27">
          <cell r="H27">
            <v>98856738</v>
          </cell>
        </row>
        <row r="28">
          <cell r="H28">
            <v>16761760254.289997</v>
          </cell>
        </row>
        <row r="54">
          <cell r="H54">
            <v>2654828789.4000001</v>
          </cell>
        </row>
        <row r="55">
          <cell r="H55">
            <v>1030142</v>
          </cell>
        </row>
        <row r="56">
          <cell r="H56">
            <v>434349128.91999996</v>
          </cell>
        </row>
        <row r="61">
          <cell r="H61">
            <v>403769137.85000002</v>
          </cell>
        </row>
        <row r="147">
          <cell r="M147">
            <v>3762235438</v>
          </cell>
        </row>
      </sheetData>
      <sheetData sheetId="59">
        <row r="4">
          <cell r="B4" t="str">
            <v>43. SONGSHAN GEOLOGY MINERALS CO. LTD**</v>
          </cell>
        </row>
        <row r="36">
          <cell r="H36">
            <v>850800</v>
          </cell>
        </row>
        <row r="39">
          <cell r="H39">
            <v>4029000</v>
          </cell>
        </row>
        <row r="40">
          <cell r="H40">
            <v>1696600</v>
          </cell>
        </row>
        <row r="89">
          <cell r="M89">
            <v>239569906</v>
          </cell>
        </row>
      </sheetData>
      <sheetData sheetId="60">
        <row r="4">
          <cell r="B4" t="str">
            <v>44. STATE MINING CORPORATION</v>
          </cell>
        </row>
        <row r="39">
          <cell r="H39">
            <v>223792244</v>
          </cell>
        </row>
        <row r="62">
          <cell r="H62">
            <v>91112000</v>
          </cell>
        </row>
        <row r="89">
          <cell r="M89">
            <v>54252690</v>
          </cell>
        </row>
      </sheetData>
      <sheetData sheetId="61">
        <row r="4">
          <cell r="B4" t="str">
            <v>45. STATOIL TANZANIA AS</v>
          </cell>
        </row>
        <row r="26">
          <cell r="H26">
            <v>11920152882.029999</v>
          </cell>
        </row>
        <row r="27">
          <cell r="H27">
            <v>1866193359.8899999</v>
          </cell>
        </row>
        <row r="54">
          <cell r="H54">
            <v>275381244.69999999</v>
          </cell>
        </row>
        <row r="55">
          <cell r="H55">
            <v>110309328.2</v>
          </cell>
        </row>
        <row r="56">
          <cell r="H56">
            <v>235378246.69999999</v>
          </cell>
        </row>
        <row r="61">
          <cell r="H61">
            <v>13290257.84</v>
          </cell>
        </row>
        <row r="62">
          <cell r="H62">
            <v>369606059.19999999</v>
          </cell>
        </row>
        <row r="98">
          <cell r="M98">
            <v>168549556.79999998</v>
          </cell>
        </row>
      </sheetData>
      <sheetData sheetId="62">
        <row r="4">
          <cell r="B4" t="str">
            <v>46. SWALA OIL AND GAS Plc</v>
          </cell>
        </row>
        <row r="39">
          <cell r="H39">
            <v>120312796.92999999</v>
          </cell>
        </row>
        <row r="40">
          <cell r="H40">
            <v>23297203.119999997</v>
          </cell>
        </row>
        <row r="61">
          <cell r="H61">
            <v>61995312.579999998</v>
          </cell>
        </row>
        <row r="62">
          <cell r="H62">
            <v>31200000</v>
          </cell>
        </row>
        <row r="98">
          <cell r="M98">
            <v>221816599.59999999</v>
          </cell>
        </row>
      </sheetData>
      <sheetData sheetId="63">
        <row r="4">
          <cell r="B4" t="str">
            <v>47. TAD CORPORATION 2000</v>
          </cell>
        </row>
        <row r="39">
          <cell r="H39">
            <v>106195810.40000001</v>
          </cell>
        </row>
        <row r="40">
          <cell r="H40">
            <v>31496887</v>
          </cell>
        </row>
        <row r="61">
          <cell r="H61">
            <v>1969189.8</v>
          </cell>
        </row>
        <row r="89">
          <cell r="M89">
            <v>1462499365</v>
          </cell>
        </row>
      </sheetData>
      <sheetData sheetId="64">
        <row r="4">
          <cell r="B4" t="str">
            <v>48. TANCAN MINING COMPANY LIMITED</v>
          </cell>
        </row>
        <row r="39">
          <cell r="H39">
            <v>252855445</v>
          </cell>
        </row>
        <row r="40">
          <cell r="H40">
            <v>55118182.344999999</v>
          </cell>
        </row>
        <row r="61">
          <cell r="H61">
            <v>311051836</v>
          </cell>
        </row>
      </sheetData>
      <sheetData sheetId="65">
        <row r="4">
          <cell r="B4" t="str">
            <v>49. TANGA CEMENT COMPANY LIMITED</v>
          </cell>
        </row>
        <row r="8">
          <cell r="H8">
            <v>527574742.91000003</v>
          </cell>
        </row>
        <row r="10">
          <cell r="H10">
            <v>9607701.2599999998</v>
          </cell>
        </row>
        <row r="23">
          <cell r="H23">
            <v>12584959261.6</v>
          </cell>
        </row>
        <row r="26">
          <cell r="H26">
            <v>4270856016.6880002</v>
          </cell>
        </row>
        <row r="27">
          <cell r="H27">
            <v>883904924.26199996</v>
          </cell>
        </row>
        <row r="28">
          <cell r="H28">
            <v>12774409626.549999</v>
          </cell>
        </row>
        <row r="54">
          <cell r="H54">
            <v>5077371641</v>
          </cell>
        </row>
        <row r="56">
          <cell r="H56">
            <v>2806796797.6999998</v>
          </cell>
        </row>
        <row r="61">
          <cell r="H61">
            <v>1406593036.02</v>
          </cell>
        </row>
        <row r="62">
          <cell r="H62">
            <v>1037167679.4899999</v>
          </cell>
        </row>
      </sheetData>
      <sheetData sheetId="66">
        <row r="4">
          <cell r="B4" t="str">
            <v>50. TANZANIA PETROLEUM DEVELOPMENT CORPORATION</v>
          </cell>
        </row>
        <row r="26">
          <cell r="H26">
            <v>147975460</v>
          </cell>
        </row>
        <row r="28">
          <cell r="H28">
            <v>1217281281</v>
          </cell>
        </row>
        <row r="62">
          <cell r="H62">
            <v>118306500</v>
          </cell>
        </row>
      </sheetData>
      <sheetData sheetId="67">
        <row r="4">
          <cell r="B4" t="str">
            <v>51. TANZANIA PORTLAND CEMENT  COMPANY LTD</v>
          </cell>
        </row>
        <row r="8">
          <cell r="H8">
            <v>575700030</v>
          </cell>
        </row>
        <row r="10">
          <cell r="H10">
            <v>28291641.280000001</v>
          </cell>
        </row>
        <row r="23">
          <cell r="H23">
            <v>9618800000</v>
          </cell>
        </row>
        <row r="26">
          <cell r="H26">
            <v>3915684032.4699998</v>
          </cell>
        </row>
        <row r="27">
          <cell r="H27">
            <v>1152081506.6500001</v>
          </cell>
        </row>
        <row r="28">
          <cell r="H28">
            <v>13542970374.129999</v>
          </cell>
        </row>
        <row r="29">
          <cell r="H29">
            <v>175295782.79000002</v>
          </cell>
        </row>
        <row r="54">
          <cell r="H54">
            <v>6805161067.6900005</v>
          </cell>
        </row>
        <row r="56">
          <cell r="H56">
            <v>2031385989.3200006</v>
          </cell>
        </row>
        <row r="61">
          <cell r="H61">
            <v>960574301.61999989</v>
          </cell>
        </row>
        <row r="62">
          <cell r="H62">
            <v>631935976.47000003</v>
          </cell>
        </row>
      </sheetData>
      <sheetData sheetId="68">
        <row r="4">
          <cell r="B4" t="str">
            <v>52. TANZANITE  ONE  TRADING  LIMITED</v>
          </cell>
        </row>
        <row r="23">
          <cell r="H23">
            <v>58703936</v>
          </cell>
        </row>
        <row r="26">
          <cell r="H26">
            <v>268911969</v>
          </cell>
        </row>
        <row r="27">
          <cell r="H27">
            <v>58148281</v>
          </cell>
        </row>
        <row r="28">
          <cell r="H28">
            <v>507651314.86999995</v>
          </cell>
        </row>
        <row r="54">
          <cell r="H54">
            <v>12216683.9</v>
          </cell>
        </row>
        <row r="56">
          <cell r="H56">
            <v>12456954</v>
          </cell>
        </row>
        <row r="87">
          <cell r="M87">
            <v>47265086</v>
          </cell>
        </row>
      </sheetData>
      <sheetData sheetId="69">
        <row r="4">
          <cell r="B4" t="str">
            <v>53. TANZANITE ONE  MINING  LTD</v>
          </cell>
        </row>
        <row r="26">
          <cell r="H26">
            <v>413717413.36000001</v>
          </cell>
        </row>
        <row r="27">
          <cell r="H27">
            <v>88355078.390000001</v>
          </cell>
        </row>
        <row r="54">
          <cell r="H54">
            <v>48233827.899999999</v>
          </cell>
        </row>
        <row r="55">
          <cell r="H55">
            <v>463534</v>
          </cell>
        </row>
        <row r="56">
          <cell r="H56">
            <v>29089967.5</v>
          </cell>
        </row>
        <row r="61">
          <cell r="H61">
            <v>237200895</v>
          </cell>
        </row>
        <row r="87">
          <cell r="M87">
            <v>341832422</v>
          </cell>
        </row>
      </sheetData>
      <sheetData sheetId="70">
        <row r="4">
          <cell r="B4" t="str">
            <v>54. TOL GASES  LIMITED</v>
          </cell>
        </row>
        <row r="8">
          <cell r="H8">
            <v>38679133.650000006</v>
          </cell>
        </row>
        <row r="23">
          <cell r="H23">
            <v>65076508.700000003</v>
          </cell>
        </row>
        <row r="26">
          <cell r="H26">
            <v>434965370</v>
          </cell>
        </row>
        <row r="62">
          <cell r="H62">
            <v>189341258.66</v>
          </cell>
        </row>
      </sheetData>
      <sheetData sheetId="71">
        <row r="4">
          <cell r="B4" t="str">
            <v>55. URANEX TANZANIA LTD</v>
          </cell>
        </row>
        <row r="39">
          <cell r="H39">
            <v>85408564</v>
          </cell>
        </row>
        <row r="40">
          <cell r="H40">
            <v>19636349</v>
          </cell>
        </row>
        <row r="61">
          <cell r="H61">
            <v>45477127.200000003</v>
          </cell>
        </row>
        <row r="62">
          <cell r="H62">
            <v>37073113.799999997</v>
          </cell>
        </row>
        <row r="89">
          <cell r="M89">
            <v>596794161</v>
          </cell>
        </row>
      </sheetData>
      <sheetData sheetId="72">
        <row r="4">
          <cell r="B4" t="str">
            <v>56. WARTHOG RESOURCES (T) LTD</v>
          </cell>
        </row>
        <row r="89">
          <cell r="M89">
            <v>239191060</v>
          </cell>
        </row>
      </sheetData>
      <sheetData sheetId="73">
        <row r="4">
          <cell r="B4" t="str">
            <v>57. WENTWORTH GAS LTD</v>
          </cell>
        </row>
        <row r="26">
          <cell r="H26">
            <v>700011901.69000006</v>
          </cell>
        </row>
        <row r="27">
          <cell r="H27">
            <v>126312145.16</v>
          </cell>
        </row>
        <row r="61">
          <cell r="H61">
            <v>337121933.32999998</v>
          </cell>
        </row>
      </sheetData>
      <sheetData sheetId="74">
        <row r="4">
          <cell r="B4" t="str">
            <v>58. WILLIAMSON DIAMONDS LTD</v>
          </cell>
        </row>
        <row r="26">
          <cell r="H26">
            <v>2216606073.5900002</v>
          </cell>
        </row>
        <row r="27">
          <cell r="H27">
            <v>533028609.68000007</v>
          </cell>
        </row>
        <row r="54">
          <cell r="H54">
            <v>1379888924.5000007</v>
          </cell>
        </row>
        <row r="55">
          <cell r="H55">
            <v>175154.9</v>
          </cell>
        </row>
        <row r="56">
          <cell r="H56">
            <v>112828422.7</v>
          </cell>
        </row>
        <row r="61">
          <cell r="H61">
            <v>1670078063.0599997</v>
          </cell>
        </row>
        <row r="87">
          <cell r="M87">
            <v>4373893638</v>
          </cell>
        </row>
      </sheetData>
      <sheetData sheetId="75">
        <row r="4">
          <cell r="B4" t="str">
            <v>59. WILLY ENTERPRISES LTD</v>
          </cell>
        </row>
        <row r="8">
          <cell r="H8">
            <v>137331058</v>
          </cell>
        </row>
        <row r="10">
          <cell r="H10">
            <v>6880800</v>
          </cell>
        </row>
        <row r="36">
          <cell r="H36">
            <v>85000000</v>
          </cell>
        </row>
        <row r="39">
          <cell r="H39">
            <v>45809600</v>
          </cell>
        </row>
        <row r="40">
          <cell r="H40">
            <v>46409024</v>
          </cell>
        </row>
        <row r="41">
          <cell r="H41">
            <v>478296025.47000003</v>
          </cell>
        </row>
        <row r="54">
          <cell r="H54">
            <v>56940715.100000001</v>
          </cell>
        </row>
        <row r="56">
          <cell r="H56">
            <v>28757937</v>
          </cell>
        </row>
        <row r="61">
          <cell r="H61">
            <v>12560000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uvinal.betambira@bdo-ea.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opLeftCell="A4" workbookViewId="0">
      <selection activeCell="B18" sqref="B18:C18"/>
    </sheetView>
  </sheetViews>
  <sheetFormatPr defaultColWidth="3.5" defaultRowHeight="24" customHeight="1"/>
  <cols>
    <col min="1" max="1" width="3.5" style="21"/>
    <col min="2" max="2" width="30.33203125" style="21" customWidth="1"/>
    <col min="3" max="3" width="37.83203125" style="21" customWidth="1"/>
    <col min="4" max="4" width="85.83203125" style="21" customWidth="1"/>
    <col min="5" max="16384" width="3.5" style="21"/>
  </cols>
  <sheetData>
    <row r="1" spans="2:4" ht="16" customHeight="1"/>
    <row r="2" spans="2:4" ht="20">
      <c r="B2" s="151" t="s">
        <v>99</v>
      </c>
      <c r="C2" s="152"/>
      <c r="D2" s="152"/>
    </row>
    <row r="3" spans="2:4" ht="16" customHeight="1">
      <c r="B3" s="22" t="s">
        <v>188</v>
      </c>
      <c r="C3" s="22"/>
      <c r="D3" s="22"/>
    </row>
    <row r="4" spans="2:4" ht="16" customHeight="1">
      <c r="B4" s="19"/>
      <c r="C4" s="20"/>
      <c r="D4" s="20"/>
    </row>
    <row r="5" spans="2:4" ht="16" customHeight="1">
      <c r="B5" s="20" t="s">
        <v>30</v>
      </c>
      <c r="C5" s="20"/>
      <c r="D5" s="20"/>
    </row>
    <row r="6" spans="2:4" ht="16" customHeight="1">
      <c r="B6" s="153" t="s">
        <v>26</v>
      </c>
      <c r="C6" s="153"/>
      <c r="D6" s="153"/>
    </row>
    <row r="7" spans="2:4" ht="16" customHeight="1">
      <c r="B7" s="153"/>
      <c r="C7" s="153"/>
      <c r="D7" s="153"/>
    </row>
    <row r="8" spans="2:4" ht="16" customHeight="1">
      <c r="B8" s="154"/>
      <c r="C8" s="152"/>
      <c r="D8" s="152"/>
    </row>
    <row r="9" spans="2:4" ht="16" customHeight="1">
      <c r="B9" s="154" t="s">
        <v>100</v>
      </c>
      <c r="C9" s="152"/>
      <c r="D9" s="152"/>
    </row>
    <row r="10" spans="2:4" ht="16" customHeight="1">
      <c r="B10" s="154" t="s">
        <v>39</v>
      </c>
      <c r="C10" s="152"/>
      <c r="D10" s="152"/>
    </row>
    <row r="11" spans="2:4" ht="16" customHeight="1">
      <c r="B11" s="154"/>
      <c r="C11" s="152"/>
      <c r="D11" s="152"/>
    </row>
    <row r="12" spans="2:4" ht="16" customHeight="1">
      <c r="B12" s="154" t="s">
        <v>40</v>
      </c>
      <c r="C12" s="152"/>
      <c r="D12" s="152"/>
    </row>
    <row r="13" spans="2:4" ht="16" customHeight="1">
      <c r="B13" s="154" t="s">
        <v>98</v>
      </c>
      <c r="C13" s="152"/>
      <c r="D13" s="152"/>
    </row>
    <row r="14" spans="2:4" ht="16" customHeight="1">
      <c r="B14" s="154" t="s">
        <v>27</v>
      </c>
      <c r="C14" s="152"/>
      <c r="D14" s="152"/>
    </row>
    <row r="15" spans="2:4" ht="16" customHeight="1">
      <c r="B15" s="154" t="s">
        <v>44</v>
      </c>
      <c r="C15" s="152"/>
      <c r="D15" s="152"/>
    </row>
    <row r="16" spans="2:4" ht="16" customHeight="1">
      <c r="B16" s="154"/>
      <c r="C16" s="152"/>
      <c r="D16" s="152"/>
    </row>
    <row r="17" spans="2:4" ht="16" customHeight="1">
      <c r="B17" s="156" t="s">
        <v>28</v>
      </c>
      <c r="C17" s="152"/>
      <c r="D17" s="53"/>
    </row>
    <row r="18" spans="2:4" ht="16" customHeight="1">
      <c r="B18" s="155" t="s">
        <v>29</v>
      </c>
      <c r="C18" s="152"/>
      <c r="D18" s="53"/>
    </row>
    <row r="19" spans="2:4" ht="16" customHeight="1">
      <c r="B19" s="24"/>
      <c r="C19" s="24"/>
      <c r="D19" s="24"/>
    </row>
    <row r="20" spans="2:4" ht="16" customHeight="1">
      <c r="B20" s="23"/>
      <c r="C20" s="23"/>
      <c r="D20" s="23"/>
    </row>
    <row r="21" spans="2:4" ht="16" customHeight="1">
      <c r="B21" s="23" t="s">
        <v>169</v>
      </c>
      <c r="C21" s="23"/>
      <c r="D21" s="54" t="s">
        <v>168</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4:D14"/>
    <mergeCell ref="B15:D15"/>
    <mergeCell ref="B16:D16"/>
    <mergeCell ref="B11:D11"/>
    <mergeCell ref="B8:D8"/>
    <mergeCell ref="B18:C18"/>
    <mergeCell ref="B17:C17"/>
    <mergeCell ref="B2:D2"/>
    <mergeCell ref="B6:D7"/>
    <mergeCell ref="B9:D9"/>
    <mergeCell ref="B10:D10"/>
    <mergeCell ref="B12:D12"/>
    <mergeCell ref="B13:D13"/>
  </mergeCells>
  <phoneticPr fontId="1"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election activeCell="D1" sqref="D1"/>
    </sheetView>
  </sheetViews>
  <sheetFormatPr defaultColWidth="3.5" defaultRowHeight="24" customHeight="1"/>
  <cols>
    <col min="1" max="1" width="3.5" style="1"/>
    <col min="2" max="2" width="53.33203125" style="1" customWidth="1"/>
    <col min="3" max="3" width="27" style="1" customWidth="1"/>
    <col min="4" max="4" width="60.33203125" style="1" customWidth="1"/>
    <col min="5" max="5" width="38.33203125" style="2" customWidth="1"/>
    <col min="6" max="16384" width="3.5" style="1"/>
  </cols>
  <sheetData>
    <row r="1" spans="2:5" ht="16" customHeight="1">
      <c r="E1" s="1"/>
    </row>
    <row r="2" spans="2:5" ht="25" customHeight="1">
      <c r="B2" s="3" t="s">
        <v>97</v>
      </c>
      <c r="E2" s="1"/>
    </row>
    <row r="3" spans="2:5" ht="16" customHeight="1">
      <c r="B3" s="18" t="s">
        <v>41</v>
      </c>
      <c r="E3" s="1"/>
    </row>
    <row r="4" spans="2:5" ht="16" customHeight="1" thickBot="1">
      <c r="D4" s="25" t="s">
        <v>18</v>
      </c>
      <c r="E4" s="25" t="s">
        <v>164</v>
      </c>
    </row>
    <row r="5" spans="2:5" ht="16" customHeight="1" thickTop="1">
      <c r="B5" s="5" t="s">
        <v>32</v>
      </c>
      <c r="C5" s="13"/>
      <c r="D5" s="27" t="s">
        <v>207</v>
      </c>
      <c r="E5" s="46"/>
    </row>
    <row r="6" spans="2:5" ht="16" customHeight="1">
      <c r="B6" s="7" t="s">
        <v>33</v>
      </c>
      <c r="C6" s="5" t="s">
        <v>6</v>
      </c>
      <c r="D6" s="28">
        <v>41456</v>
      </c>
      <c r="E6" s="46"/>
    </row>
    <row r="7" spans="2:5" ht="16" customHeight="1">
      <c r="B7" s="6"/>
      <c r="C7" s="5" t="s">
        <v>7</v>
      </c>
      <c r="D7" s="28">
        <v>41820</v>
      </c>
      <c r="E7" s="46"/>
    </row>
    <row r="8" spans="2:5" ht="16" customHeight="1">
      <c r="B8" s="5" t="s">
        <v>34</v>
      </c>
      <c r="C8" s="4"/>
      <c r="D8" s="29" t="s">
        <v>208</v>
      </c>
      <c r="E8" s="46"/>
    </row>
    <row r="9" spans="2:5" ht="16" customHeight="1">
      <c r="B9" s="5" t="s">
        <v>35</v>
      </c>
      <c r="C9" s="5"/>
      <c r="D9" s="28">
        <v>42335</v>
      </c>
      <c r="E9" s="46"/>
    </row>
    <row r="10" spans="2:5" ht="16" customHeight="1">
      <c r="B10" s="7" t="s">
        <v>36</v>
      </c>
      <c r="C10" s="5" t="s">
        <v>8</v>
      </c>
      <c r="D10" s="29" t="s">
        <v>190</v>
      </c>
      <c r="E10" s="46"/>
    </row>
    <row r="11" spans="2:5" ht="16" customHeight="1">
      <c r="B11" s="16" t="s">
        <v>23</v>
      </c>
      <c r="C11" s="5" t="s">
        <v>9</v>
      </c>
      <c r="D11" s="29" t="s">
        <v>190</v>
      </c>
      <c r="E11" s="46"/>
    </row>
    <row r="12" spans="2:5" ht="16" customHeight="1">
      <c r="B12" s="8"/>
      <c r="C12" s="5" t="s">
        <v>10</v>
      </c>
      <c r="D12" s="29" t="s">
        <v>190</v>
      </c>
      <c r="E12" s="46"/>
    </row>
    <row r="13" spans="2:5" ht="16" customHeight="1">
      <c r="B13" s="8"/>
      <c r="C13" s="5" t="s">
        <v>11</v>
      </c>
      <c r="D13" s="30" t="s">
        <v>12</v>
      </c>
      <c r="E13" s="46"/>
    </row>
    <row r="14" spans="2:5" ht="16" customHeight="1">
      <c r="B14" s="7" t="s">
        <v>37</v>
      </c>
      <c r="C14" s="7" t="s">
        <v>24</v>
      </c>
      <c r="D14" s="29"/>
      <c r="E14" s="46"/>
    </row>
    <row r="15" spans="2:5" ht="16" customHeight="1">
      <c r="B15" s="16" t="s">
        <v>25</v>
      </c>
      <c r="C15" s="13" t="s">
        <v>173</v>
      </c>
      <c r="D15" s="51" t="s">
        <v>13</v>
      </c>
      <c r="E15" s="46"/>
    </row>
    <row r="16" spans="2:5" ht="16" customHeight="1">
      <c r="C16" s="4" t="s">
        <v>14</v>
      </c>
      <c r="D16" s="30" t="s">
        <v>13</v>
      </c>
      <c r="E16" s="46"/>
    </row>
    <row r="17" spans="2:5" ht="16" customHeight="1">
      <c r="B17" s="5" t="s">
        <v>45</v>
      </c>
      <c r="C17" s="5"/>
      <c r="D17" s="29">
        <v>7</v>
      </c>
      <c r="E17" s="46"/>
    </row>
    <row r="18" spans="2:5" ht="16" customHeight="1">
      <c r="B18" s="5" t="s">
        <v>46</v>
      </c>
      <c r="C18" s="5"/>
      <c r="D18" s="29">
        <v>59</v>
      </c>
      <c r="E18" s="46"/>
    </row>
    <row r="19" spans="2:5" ht="16" customHeight="1">
      <c r="B19" s="7" t="s">
        <v>49</v>
      </c>
      <c r="C19" s="5" t="s">
        <v>103</v>
      </c>
      <c r="D19" s="28" t="s">
        <v>209</v>
      </c>
      <c r="E19" s="46"/>
    </row>
    <row r="20" spans="2:5" ht="16" customHeight="1">
      <c r="B20" s="6"/>
      <c r="C20" s="5" t="s">
        <v>101</v>
      </c>
      <c r="D20" s="83">
        <v>1619</v>
      </c>
      <c r="E20" s="46"/>
    </row>
    <row r="21" spans="2:5" ht="16" customHeight="1">
      <c r="B21" s="7" t="s">
        <v>38</v>
      </c>
      <c r="C21" s="5" t="s">
        <v>16</v>
      </c>
      <c r="D21" s="29" t="s">
        <v>190</v>
      </c>
      <c r="E21" s="46"/>
    </row>
    <row r="22" spans="2:5" ht="16" customHeight="1">
      <c r="B22" s="16" t="s">
        <v>167</v>
      </c>
      <c r="C22" s="5" t="s">
        <v>17</v>
      </c>
      <c r="D22" s="29" t="s">
        <v>190</v>
      </c>
      <c r="E22" s="46"/>
    </row>
    <row r="23" spans="2:5" ht="16" customHeight="1">
      <c r="B23" s="8"/>
      <c r="C23" s="7" t="s">
        <v>31</v>
      </c>
      <c r="D23" s="29" t="s">
        <v>191</v>
      </c>
      <c r="E23" s="46"/>
    </row>
    <row r="24" spans="2:5" ht="16" customHeight="1">
      <c r="B24" s="7" t="s">
        <v>115</v>
      </c>
      <c r="C24" s="5" t="s">
        <v>112</v>
      </c>
      <c r="D24" s="34" t="s">
        <v>192</v>
      </c>
      <c r="E24" s="46"/>
    </row>
    <row r="25" spans="2:5" ht="16" customHeight="1">
      <c r="B25" s="8"/>
      <c r="C25" s="5" t="s">
        <v>114</v>
      </c>
      <c r="D25" s="35" t="s">
        <v>208</v>
      </c>
      <c r="E25" s="46"/>
    </row>
    <row r="26" spans="2:5" ht="16" customHeight="1" thickBot="1">
      <c r="B26" s="4"/>
      <c r="C26" s="5" t="s">
        <v>113</v>
      </c>
      <c r="D26" s="84" t="s">
        <v>193</v>
      </c>
      <c r="E26" s="46"/>
    </row>
    <row r="27" spans="2:5" ht="16" customHeight="1" thickTop="1">
      <c r="B27" s="8"/>
      <c r="C27" s="8"/>
      <c r="D27" s="15"/>
      <c r="E27" s="1"/>
    </row>
    <row r="28" spans="2:5" ht="16" customHeight="1">
      <c r="B28" s="8"/>
      <c r="C28" s="8"/>
      <c r="D28" s="15"/>
    </row>
    <row r="29" spans="2:5" ht="16" customHeight="1"/>
    <row r="30" spans="2:5" ht="16" customHeight="1">
      <c r="E30" s="1"/>
    </row>
    <row r="31" spans="2:5" ht="16" customHeight="1">
      <c r="E31" s="1"/>
    </row>
    <row r="32" spans="2:5" ht="16" customHeight="1">
      <c r="E32" s="1"/>
    </row>
    <row r="33" spans="5:5" ht="16" customHeight="1">
      <c r="E33" s="1"/>
    </row>
    <row r="34" spans="5:5" ht="16" customHeight="1">
      <c r="E34" s="1"/>
    </row>
    <row r="35" spans="5:5" ht="16" customHeight="1">
      <c r="E35" s="1"/>
    </row>
    <row r="36" spans="5:5" ht="16"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H47"/>
  <sheetViews>
    <sheetView showGridLines="0" tabSelected="1" zoomScaleNormal="100" zoomScalePageLayoutView="150" workbookViewId="0">
      <selection activeCell="A10" sqref="A10"/>
    </sheetView>
  </sheetViews>
  <sheetFormatPr defaultColWidth="3.5" defaultRowHeight="24" customHeight="1"/>
  <cols>
    <col min="1" max="1" width="3.5" style="1"/>
    <col min="2" max="2" width="55.58203125" style="1" customWidth="1"/>
    <col min="3" max="3" width="52" style="1" customWidth="1"/>
    <col min="4" max="4" width="35.33203125" style="1" bestFit="1" customWidth="1"/>
    <col min="5" max="5" width="15.08203125" style="1" bestFit="1" customWidth="1"/>
    <col min="6" max="6" width="32.83203125" style="1" bestFit="1" customWidth="1"/>
    <col min="7" max="7" width="32.08203125" style="2" customWidth="1"/>
    <col min="8" max="8" width="46.5" style="2" customWidth="1"/>
    <col min="9" max="16384" width="3.5" style="1"/>
  </cols>
  <sheetData>
    <row r="1" spans="2:8" ht="16" customHeight="1"/>
    <row r="2" spans="2:8" ht="25" customHeight="1">
      <c r="B2" s="3" t="s">
        <v>19</v>
      </c>
      <c r="C2" s="17"/>
      <c r="E2" s="25"/>
    </row>
    <row r="3" spans="2:8" ht="16" customHeight="1">
      <c r="B3" s="47"/>
      <c r="E3" s="25" t="s">
        <v>116</v>
      </c>
    </row>
    <row r="4" spans="2:8" ht="15" customHeight="1" thickBot="1">
      <c r="D4" s="25" t="s">
        <v>18</v>
      </c>
      <c r="E4" s="25" t="s">
        <v>166</v>
      </c>
      <c r="F4" s="26" t="s">
        <v>165</v>
      </c>
      <c r="G4" s="25" t="s">
        <v>164</v>
      </c>
      <c r="H4" s="9"/>
    </row>
    <row r="5" spans="2:8" ht="16.5" customHeight="1">
      <c r="B5" s="7" t="s">
        <v>124</v>
      </c>
      <c r="C5" s="61" t="s">
        <v>179</v>
      </c>
      <c r="D5" s="66" t="s">
        <v>15</v>
      </c>
      <c r="E5" s="67" t="s">
        <v>117</v>
      </c>
      <c r="F5" s="68" t="s">
        <v>104</v>
      </c>
      <c r="G5" s="48"/>
    </row>
    <row r="6" spans="2:8" ht="16.5" customHeight="1">
      <c r="B6" s="52" t="s">
        <v>118</v>
      </c>
      <c r="C6" s="61" t="s">
        <v>176</v>
      </c>
      <c r="D6" s="86">
        <f>166480000000/6.1592</f>
        <v>27029484348.616703</v>
      </c>
      <c r="E6" s="64" t="s">
        <v>117</v>
      </c>
      <c r="F6" s="70" t="s">
        <v>194</v>
      </c>
      <c r="G6" s="48"/>
    </row>
    <row r="7" spans="2:8" ht="16.5" customHeight="1">
      <c r="C7" s="65" t="s">
        <v>177</v>
      </c>
      <c r="D7" s="85">
        <f>9773000000/6.1592</f>
        <v>1586732043.1224835</v>
      </c>
      <c r="E7" s="64" t="s">
        <v>117</v>
      </c>
      <c r="F7" s="70" t="s">
        <v>194</v>
      </c>
      <c r="G7" s="48"/>
    </row>
    <row r="8" spans="2:8" s="60" customFormat="1" ht="16.5" customHeight="1">
      <c r="B8" s="62"/>
      <c r="C8" s="61" t="s">
        <v>178</v>
      </c>
      <c r="D8" s="85">
        <f>30576000000/6.1592</f>
        <v>4964281075.4643459</v>
      </c>
      <c r="E8" s="64" t="s">
        <v>117</v>
      </c>
      <c r="F8" s="70" t="s">
        <v>194</v>
      </c>
      <c r="G8" s="48"/>
      <c r="H8" s="59"/>
    </row>
    <row r="9" spans="2:8" ht="16" customHeight="1">
      <c r="B9" s="8"/>
      <c r="C9" s="61" t="s">
        <v>180</v>
      </c>
      <c r="D9" s="85">
        <v>7895000000</v>
      </c>
      <c r="E9" s="64" t="s">
        <v>117</v>
      </c>
      <c r="F9" s="70" t="s">
        <v>194</v>
      </c>
      <c r="G9" s="48"/>
    </row>
    <row r="10" spans="2:8" ht="16" customHeight="1">
      <c r="B10" s="8"/>
      <c r="C10" s="61" t="s">
        <v>181</v>
      </c>
      <c r="D10" s="85">
        <v>10167000000</v>
      </c>
      <c r="E10" s="64" t="s">
        <v>117</v>
      </c>
      <c r="F10" s="70" t="s">
        <v>194</v>
      </c>
      <c r="G10" s="48"/>
    </row>
    <row r="11" spans="2:8" ht="16" customHeight="1">
      <c r="B11" s="7" t="s">
        <v>125</v>
      </c>
      <c r="C11" s="61" t="s">
        <v>196</v>
      </c>
      <c r="D11" s="78" t="s">
        <v>198</v>
      </c>
      <c r="E11" s="64" t="s">
        <v>119</v>
      </c>
      <c r="F11" s="87">
        <v>2.2000000000000002</v>
      </c>
      <c r="G11" s="48"/>
    </row>
    <row r="12" spans="2:8" ht="16" customHeight="1">
      <c r="B12" s="49" t="s">
        <v>118</v>
      </c>
      <c r="C12" s="61" t="s">
        <v>199</v>
      </c>
      <c r="D12" s="78" t="s">
        <v>200</v>
      </c>
      <c r="E12" s="64" t="s">
        <v>120</v>
      </c>
      <c r="F12" s="87">
        <v>2.2000000000000002</v>
      </c>
      <c r="G12" s="48"/>
    </row>
    <row r="13" spans="2:8" ht="16" customHeight="1">
      <c r="B13" s="50"/>
      <c r="C13" s="63" t="s">
        <v>201</v>
      </c>
      <c r="D13" s="78" t="s">
        <v>202</v>
      </c>
      <c r="E13" s="64"/>
      <c r="F13" s="87">
        <v>2.2000000000000002</v>
      </c>
      <c r="G13" s="48"/>
    </row>
    <row r="14" spans="2:8" ht="16" customHeight="1">
      <c r="B14" s="50"/>
      <c r="C14" s="63" t="s">
        <v>123</v>
      </c>
      <c r="D14" s="69" t="s">
        <v>15</v>
      </c>
      <c r="E14" s="64"/>
      <c r="F14" s="70" t="s">
        <v>104</v>
      </c>
      <c r="G14" s="48"/>
    </row>
    <row r="15" spans="2:8" ht="16" customHeight="1">
      <c r="B15" s="7" t="s">
        <v>126</v>
      </c>
      <c r="C15" s="61" t="s">
        <v>121</v>
      </c>
      <c r="D15" s="78" t="s">
        <v>195</v>
      </c>
      <c r="E15" s="64" t="s">
        <v>119</v>
      </c>
      <c r="F15" s="70" t="s">
        <v>104</v>
      </c>
      <c r="G15" s="48"/>
    </row>
    <row r="16" spans="2:8" ht="16" customHeight="1">
      <c r="B16" s="49" t="s">
        <v>118</v>
      </c>
      <c r="C16" s="61" t="s">
        <v>122</v>
      </c>
      <c r="D16" s="78" t="s">
        <v>195</v>
      </c>
      <c r="E16" s="64" t="s">
        <v>120</v>
      </c>
      <c r="F16" s="70" t="s">
        <v>104</v>
      </c>
      <c r="G16" s="48"/>
    </row>
    <row r="17" spans="2:8" ht="16" customHeight="1">
      <c r="B17" s="50"/>
      <c r="C17" s="63" t="s">
        <v>196</v>
      </c>
      <c r="D17" s="85">
        <v>7619000000</v>
      </c>
      <c r="E17" s="79" t="s">
        <v>197</v>
      </c>
      <c r="F17" s="70" t="s">
        <v>194</v>
      </c>
      <c r="G17" s="48"/>
    </row>
    <row r="18" spans="2:8" ht="16" customHeight="1">
      <c r="B18" s="82"/>
      <c r="C18" s="63" t="s">
        <v>123</v>
      </c>
      <c r="D18" s="69" t="s">
        <v>15</v>
      </c>
      <c r="E18" s="64"/>
      <c r="F18" s="70" t="s">
        <v>104</v>
      </c>
      <c r="G18" s="48"/>
    </row>
    <row r="19" spans="2:8" ht="16" customHeight="1">
      <c r="B19" s="62" t="s">
        <v>183</v>
      </c>
      <c r="C19" s="61" t="s">
        <v>182</v>
      </c>
      <c r="D19" s="159" t="s">
        <v>190</v>
      </c>
      <c r="E19" s="160"/>
      <c r="F19" s="87">
        <v>2.1</v>
      </c>
      <c r="G19" s="48"/>
      <c r="H19" s="1"/>
    </row>
    <row r="20" spans="2:8" ht="16" customHeight="1">
      <c r="B20" s="16" t="s">
        <v>110</v>
      </c>
      <c r="C20" s="61" t="s">
        <v>47</v>
      </c>
      <c r="D20" s="157" t="s">
        <v>12</v>
      </c>
      <c r="E20" s="158"/>
      <c r="F20" s="71"/>
      <c r="G20" s="48"/>
      <c r="H20" s="1"/>
    </row>
    <row r="21" spans="2:8" ht="16" customHeight="1">
      <c r="B21" s="8"/>
      <c r="C21" s="61" t="s">
        <v>111</v>
      </c>
      <c r="D21" s="157" t="s">
        <v>106</v>
      </c>
      <c r="E21" s="158"/>
      <c r="F21" s="72" t="s">
        <v>13</v>
      </c>
      <c r="G21" s="48"/>
      <c r="H21" s="1"/>
    </row>
    <row r="22" spans="2:8" ht="16" customHeight="1">
      <c r="B22" s="16"/>
      <c r="C22" s="61" t="s">
        <v>134</v>
      </c>
      <c r="D22" s="157" t="s">
        <v>106</v>
      </c>
      <c r="E22" s="158"/>
      <c r="F22" s="72" t="s">
        <v>13</v>
      </c>
      <c r="G22" s="48"/>
      <c r="H22" s="1"/>
    </row>
    <row r="23" spans="2:8" ht="16" customHeight="1">
      <c r="B23" s="11" t="s">
        <v>127</v>
      </c>
      <c r="C23" s="12" t="s">
        <v>20</v>
      </c>
      <c r="D23" s="159" t="s">
        <v>195</v>
      </c>
      <c r="E23" s="160"/>
      <c r="F23" s="70" t="s">
        <v>13</v>
      </c>
      <c r="G23" s="48"/>
      <c r="H23" s="1"/>
    </row>
    <row r="24" spans="2:8" ht="16" customHeight="1">
      <c r="B24" s="16" t="s">
        <v>135</v>
      </c>
      <c r="C24" s="12" t="s">
        <v>21</v>
      </c>
      <c r="D24" s="159" t="s">
        <v>195</v>
      </c>
      <c r="E24" s="160"/>
      <c r="F24" s="70" t="s">
        <v>13</v>
      </c>
      <c r="G24" s="48"/>
      <c r="H24" s="1"/>
    </row>
    <row r="25" spans="2:8" ht="16" customHeight="1">
      <c r="B25" s="10"/>
      <c r="C25" s="5" t="s">
        <v>131</v>
      </c>
      <c r="D25" s="157" t="s">
        <v>12</v>
      </c>
      <c r="E25" s="158"/>
      <c r="F25" s="72" t="s">
        <v>104</v>
      </c>
      <c r="G25" s="48"/>
      <c r="H25" s="1"/>
    </row>
    <row r="26" spans="2:8" ht="16" customHeight="1">
      <c r="B26" s="11" t="s">
        <v>128</v>
      </c>
      <c r="C26" s="12" t="s">
        <v>22</v>
      </c>
      <c r="D26" s="159" t="s">
        <v>195</v>
      </c>
      <c r="E26" s="160"/>
      <c r="F26" s="70" t="s">
        <v>104</v>
      </c>
      <c r="G26" s="48"/>
      <c r="H26" s="1"/>
    </row>
    <row r="27" spans="2:8" ht="16" customHeight="1">
      <c r="B27" s="11" t="s">
        <v>129</v>
      </c>
      <c r="C27" s="12" t="s">
        <v>48</v>
      </c>
      <c r="D27" s="157" t="s">
        <v>203</v>
      </c>
      <c r="E27" s="158"/>
      <c r="F27" s="72" t="s">
        <v>13</v>
      </c>
      <c r="G27" s="48"/>
      <c r="H27" s="1"/>
    </row>
    <row r="28" spans="2:8" ht="16" customHeight="1">
      <c r="B28" s="11" t="s">
        <v>130</v>
      </c>
      <c r="C28" s="12" t="s">
        <v>132</v>
      </c>
      <c r="D28" s="161" t="s">
        <v>189</v>
      </c>
      <c r="E28" s="162"/>
      <c r="F28" s="70" t="s">
        <v>109</v>
      </c>
      <c r="G28" s="48"/>
      <c r="H28" s="1"/>
    </row>
    <row r="29" spans="2:8" ht="16" customHeight="1">
      <c r="B29" s="25" t="s">
        <v>108</v>
      </c>
      <c r="C29" s="12" t="s">
        <v>133</v>
      </c>
      <c r="D29" s="161" t="s">
        <v>189</v>
      </c>
      <c r="E29" s="162"/>
      <c r="F29" s="71"/>
      <c r="G29" s="48"/>
      <c r="H29" s="1"/>
    </row>
    <row r="30" spans="2:8" ht="16" customHeight="1">
      <c r="C30" s="12" t="s">
        <v>105</v>
      </c>
      <c r="D30" s="157" t="s">
        <v>107</v>
      </c>
      <c r="E30" s="158"/>
      <c r="F30" s="72" t="s">
        <v>13</v>
      </c>
      <c r="G30" s="48"/>
      <c r="H30" s="1"/>
    </row>
    <row r="31" spans="2:8" ht="16" customHeight="1" thickBot="1">
      <c r="B31" s="33"/>
      <c r="C31" s="14" t="s">
        <v>102</v>
      </c>
      <c r="D31" s="165" t="s">
        <v>107</v>
      </c>
      <c r="E31" s="166"/>
      <c r="F31" s="73" t="s">
        <v>13</v>
      </c>
      <c r="G31" s="48"/>
    </row>
    <row r="32" spans="2:8" ht="16" customHeight="1">
      <c r="B32" s="31"/>
      <c r="C32" s="31"/>
      <c r="D32" s="32"/>
      <c r="E32" s="32"/>
      <c r="F32" s="32"/>
      <c r="G32" s="1"/>
      <c r="H32" s="1"/>
    </row>
    <row r="33" spans="2:8" ht="16" customHeight="1">
      <c r="G33" s="1"/>
      <c r="H33" s="1"/>
    </row>
    <row r="34" spans="2:8" ht="16" customHeight="1" thickBot="1">
      <c r="D34" s="169" t="s">
        <v>42</v>
      </c>
      <c r="E34" s="170"/>
      <c r="G34" s="1"/>
      <c r="H34" s="1"/>
    </row>
    <row r="35" spans="2:8" ht="16" customHeight="1">
      <c r="B35" s="7" t="s">
        <v>136</v>
      </c>
      <c r="C35" s="61" t="s">
        <v>138</v>
      </c>
      <c r="D35" s="167" t="s">
        <v>191</v>
      </c>
      <c r="E35" s="168"/>
      <c r="F35" s="68" t="s">
        <v>109</v>
      </c>
      <c r="G35" s="48"/>
    </row>
    <row r="36" spans="2:8" ht="16" customHeight="1">
      <c r="B36" s="49" t="s">
        <v>118</v>
      </c>
      <c r="C36" s="5" t="s">
        <v>140</v>
      </c>
      <c r="D36" s="74" t="s">
        <v>15</v>
      </c>
      <c r="E36" s="64" t="s">
        <v>119</v>
      </c>
      <c r="F36" s="70" t="s">
        <v>109</v>
      </c>
      <c r="G36" s="48"/>
    </row>
    <row r="37" spans="2:8" ht="16" customHeight="1">
      <c r="C37" s="5" t="s">
        <v>141</v>
      </c>
      <c r="D37" s="74" t="s">
        <v>15</v>
      </c>
      <c r="E37" s="64" t="s">
        <v>117</v>
      </c>
      <c r="F37" s="70" t="s">
        <v>109</v>
      </c>
      <c r="G37" s="48"/>
    </row>
    <row r="38" spans="2:8" ht="16" customHeight="1">
      <c r="B38" s="7" t="s">
        <v>142</v>
      </c>
      <c r="C38" s="4" t="s">
        <v>138</v>
      </c>
      <c r="D38" s="163" t="s">
        <v>191</v>
      </c>
      <c r="E38" s="164"/>
      <c r="F38" s="70" t="s">
        <v>109</v>
      </c>
      <c r="G38" s="48"/>
    </row>
    <row r="39" spans="2:8" ht="16" customHeight="1">
      <c r="B39" s="7" t="s">
        <v>137</v>
      </c>
      <c r="C39" s="4" t="s">
        <v>139</v>
      </c>
      <c r="D39" s="163" t="s">
        <v>190</v>
      </c>
      <c r="E39" s="164"/>
      <c r="F39" s="70" t="s">
        <v>109</v>
      </c>
      <c r="G39" s="48"/>
    </row>
    <row r="40" spans="2:8" ht="16" customHeight="1">
      <c r="B40" s="49" t="s">
        <v>118</v>
      </c>
      <c r="C40" s="5" t="s">
        <v>146</v>
      </c>
      <c r="D40" s="88">
        <f>433000000/6.1592</f>
        <v>70301337.836082608</v>
      </c>
      <c r="E40" s="64" t="s">
        <v>117</v>
      </c>
      <c r="F40" s="87">
        <v>2.7</v>
      </c>
      <c r="G40" s="48"/>
    </row>
    <row r="41" spans="2:8" ht="16" customHeight="1">
      <c r="B41" s="7" t="s">
        <v>143</v>
      </c>
      <c r="C41" s="4" t="s">
        <v>147</v>
      </c>
      <c r="D41" s="163" t="s">
        <v>191</v>
      </c>
      <c r="E41" s="164"/>
      <c r="F41" s="70" t="s">
        <v>109</v>
      </c>
      <c r="G41" s="48"/>
    </row>
    <row r="42" spans="2:8" ht="16" customHeight="1">
      <c r="B42" s="49" t="s">
        <v>118</v>
      </c>
      <c r="C42" s="5" t="s">
        <v>146</v>
      </c>
      <c r="D42" s="74" t="s">
        <v>15</v>
      </c>
      <c r="E42" s="64" t="s">
        <v>117</v>
      </c>
      <c r="F42" s="70" t="s">
        <v>109</v>
      </c>
      <c r="G42" s="48"/>
    </row>
    <row r="43" spans="2:8" ht="16" customHeight="1">
      <c r="B43" s="7" t="s">
        <v>144</v>
      </c>
      <c r="C43" s="4" t="s">
        <v>148</v>
      </c>
      <c r="D43" s="163" t="s">
        <v>191</v>
      </c>
      <c r="E43" s="164"/>
      <c r="F43" s="70" t="s">
        <v>109</v>
      </c>
      <c r="G43" s="48"/>
    </row>
    <row r="44" spans="2:8" ht="16" customHeight="1">
      <c r="B44" s="49" t="s">
        <v>118</v>
      </c>
      <c r="C44" s="5" t="s">
        <v>146</v>
      </c>
      <c r="D44" s="74" t="s">
        <v>15</v>
      </c>
      <c r="E44" s="64" t="s">
        <v>117</v>
      </c>
      <c r="F44" s="70" t="s">
        <v>109</v>
      </c>
      <c r="G44" s="48"/>
    </row>
    <row r="45" spans="2:8" ht="16" customHeight="1">
      <c r="B45" s="7" t="s">
        <v>145</v>
      </c>
      <c r="C45" s="4" t="s">
        <v>149</v>
      </c>
      <c r="D45" s="163" t="s">
        <v>191</v>
      </c>
      <c r="E45" s="164"/>
      <c r="F45" s="70" t="s">
        <v>109</v>
      </c>
      <c r="G45" s="48"/>
    </row>
    <row r="46" spans="2:8" s="60" customFormat="1" ht="16" customHeight="1" thickBot="1">
      <c r="B46" s="80" t="s">
        <v>118</v>
      </c>
      <c r="C46" s="81" t="s">
        <v>146</v>
      </c>
      <c r="D46" s="75" t="s">
        <v>15</v>
      </c>
      <c r="E46" s="76" t="s">
        <v>117</v>
      </c>
      <c r="F46" s="77" t="s">
        <v>109</v>
      </c>
      <c r="G46" s="48"/>
      <c r="H46" s="59"/>
    </row>
    <row r="47" spans="2:8" ht="16" customHeight="1"/>
  </sheetData>
  <mergeCells count="20">
    <mergeCell ref="D28:E28"/>
    <mergeCell ref="D29:E29"/>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A72"/>
  <sheetViews>
    <sheetView topLeftCell="V1" zoomScaleNormal="100" zoomScalePageLayoutView="85" workbookViewId="0">
      <selection activeCell="AC4" sqref="AC4"/>
    </sheetView>
  </sheetViews>
  <sheetFormatPr defaultColWidth="10.83203125" defaultRowHeight="10.5"/>
  <cols>
    <col min="1" max="1" width="3.58203125" style="90" customWidth="1"/>
    <col min="2" max="2" width="7.33203125" style="89" customWidth="1"/>
    <col min="3" max="3" width="40.5" style="90" customWidth="1"/>
    <col min="4" max="4" width="22.08203125" style="90" customWidth="1"/>
    <col min="5" max="5" width="40.5" style="90" customWidth="1"/>
    <col min="6" max="6" width="14.33203125" style="90" customWidth="1"/>
    <col min="7" max="7" width="22.5" style="90" customWidth="1"/>
    <col min="8" max="8" width="16.08203125" style="90" customWidth="1"/>
    <col min="9" max="9" width="11.83203125" style="90" customWidth="1"/>
    <col min="10" max="12" width="10.83203125" style="90"/>
    <col min="13" max="14" width="11.75" style="90" bestFit="1" customWidth="1"/>
    <col min="15" max="15" width="12.5" style="90" bestFit="1" customWidth="1"/>
    <col min="16" max="16" width="13.33203125" style="90" bestFit="1" customWidth="1"/>
    <col min="17" max="17" width="10.83203125" style="90"/>
    <col min="18" max="20" width="11.75" style="90" bestFit="1" customWidth="1"/>
    <col min="21" max="21" width="13.33203125" style="90" bestFit="1" customWidth="1"/>
    <col min="22" max="23" width="10.83203125" style="90"/>
    <col min="24" max="24" width="12.58203125" style="90" customWidth="1"/>
    <col min="25" max="26" width="10.83203125" style="90"/>
    <col min="27" max="28" width="11.75" style="90" bestFit="1" customWidth="1"/>
    <col min="29" max="30" width="12.5" style="90" bestFit="1" customWidth="1"/>
    <col min="31" max="34" width="10.83203125" style="90"/>
    <col min="35" max="35" width="11.75" style="90" bestFit="1" customWidth="1"/>
    <col min="36" max="36" width="12.5" style="90" bestFit="1" customWidth="1"/>
    <col min="37" max="39" width="10.83203125" style="90"/>
    <col min="40" max="40" width="11.75" style="90" bestFit="1" customWidth="1"/>
    <col min="41" max="41" width="13.33203125" style="90" bestFit="1" customWidth="1"/>
    <col min="42" max="43" width="12.5" style="90" bestFit="1" customWidth="1"/>
    <col min="44" max="44" width="11.75" style="90" bestFit="1" customWidth="1"/>
    <col min="45" max="46" width="10.83203125" style="90"/>
    <col min="47" max="48" width="12.5" style="90" bestFit="1" customWidth="1"/>
    <col min="49" max="49" width="10.83203125" style="90"/>
    <col min="50" max="50" width="12.5" style="90" bestFit="1" customWidth="1"/>
    <col min="51" max="52" width="10.83203125" style="90"/>
    <col min="53" max="53" width="12.5" style="90" bestFit="1" customWidth="1"/>
    <col min="54" max="55" width="11.75" style="90" bestFit="1" customWidth="1"/>
    <col min="56" max="56" width="10.83203125" style="90"/>
    <col min="57" max="57" width="12.5" style="90" bestFit="1" customWidth="1"/>
    <col min="58" max="58" width="11.75" style="90" bestFit="1" customWidth="1"/>
    <col min="59" max="59" width="12.5" style="90" bestFit="1" customWidth="1"/>
    <col min="60" max="61" width="11.75" style="90" bestFit="1" customWidth="1"/>
    <col min="62" max="64" width="10.83203125" style="90"/>
    <col min="65" max="65" width="11.75" style="90" bestFit="1" customWidth="1"/>
    <col min="66" max="66" width="12.5" style="90" bestFit="1" customWidth="1"/>
    <col min="67" max="16384" width="10.83203125" style="90"/>
  </cols>
  <sheetData>
    <row r="1" spans="2:131" ht="16" customHeight="1">
      <c r="D1" s="90" t="s">
        <v>206</v>
      </c>
    </row>
    <row r="2" spans="2:131">
      <c r="B2" s="148" t="s">
        <v>87</v>
      </c>
      <c r="G2" s="91" t="s">
        <v>154</v>
      </c>
      <c r="H2" s="92" t="s">
        <v>90</v>
      </c>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row>
    <row r="3" spans="2:131">
      <c r="B3" s="95" t="s">
        <v>88</v>
      </c>
      <c r="G3" s="96" t="s">
        <v>210</v>
      </c>
      <c r="H3" s="97" t="s">
        <v>95</v>
      </c>
    </row>
    <row r="4" spans="2:131" ht="42">
      <c r="B4" s="99" t="s">
        <v>94</v>
      </c>
      <c r="H4" s="100" t="s">
        <v>4</v>
      </c>
      <c r="I4" s="101" t="str">
        <f>'[1]1 ABG'!$B$4</f>
        <v>1. ABG EXPLORATION  LIMITED</v>
      </c>
      <c r="J4" s="101" t="str">
        <f>'[2]2 AFREN '!$B$4</f>
        <v>2. AFREN GABON LIMITED</v>
      </c>
      <c r="K4" s="101" t="str">
        <f>'[2]3 ANGA'!$B$4</f>
        <v>3. ANGA RESOURCES LTD</v>
      </c>
      <c r="L4" s="101" t="str">
        <f>'[2]4 ARM'!$B$4</f>
        <v>4. ARM (T) LTD</v>
      </c>
      <c r="M4" s="101" t="str">
        <f>'[2]5 BEACH'!$B$4</f>
        <v>5. BEACH PETROLEUM (TANZANIA) LIMITED**</v>
      </c>
      <c r="N4" s="101" t="str">
        <f>'[2]6 BG INT'!$B$4</f>
        <v>6. BG INTERNATIONAL LIMITED</v>
      </c>
      <c r="O4" s="101" t="str">
        <f>'[2]7 BG TZ'!$B$4</f>
        <v>7. BG TANZANIA LIMITED</v>
      </c>
      <c r="P4" s="101" t="str">
        <f>'[2]8 BULY'!$B$4</f>
        <v>8. BULYANHULU GOLD MINE LIMITED</v>
      </c>
      <c r="Q4" s="101" t="str">
        <f>'[2]9 CANACO'!$B$4</f>
        <v>9. CANACO TANZANIA LTD</v>
      </c>
      <c r="R4" s="101" t="str">
        <f>'[2]10 DODSAL'!$B$4</f>
        <v>10. DODSAL HYDROCARBORN &amp; POWER (Tanzania) LTD**</v>
      </c>
      <c r="S4" s="101" t="str">
        <f>'[2]11 DOMINION'!$B$4</f>
        <v>11. DOMINION TANZANIA LIMITED</v>
      </c>
      <c r="T4" s="101" t="str">
        <f>'[2]12 ETABL'!$B$4</f>
        <v>12. ETABLLISSEMENT  MAUREL  et  PROM</v>
      </c>
      <c r="U4" s="101" t="str">
        <f>'[2]13 GEITA'!$B$4</f>
        <v>13. GEITA GOLD MINING LIMITED</v>
      </c>
      <c r="V4" s="101" t="str">
        <f>'[2]14 HJ STAN'!$B$4</f>
        <v>14. H. J. STANLEY &amp; SONS LTD**</v>
      </c>
      <c r="W4" s="101" t="str">
        <f>'[2]15 HERGE OIL'!$B$4</f>
        <v>15. HERITAGE OIL TANZANIA LIMITED</v>
      </c>
      <c r="X4" s="101" t="str">
        <f>'[2]16 HERITAGE RUKWA'!$B$4</f>
        <v>16. HERITAGE RUKWA (TZ) LIMITED</v>
      </c>
      <c r="Y4" s="101" t="str">
        <f>'[2]17 JACANA'!$B$4</f>
        <v>17. JACANA RESOURCES LTD**</v>
      </c>
      <c r="Z4" s="101" t="str">
        <f>'[2]18 JACKA'!$B$4</f>
        <v>18. JACKA RESOURCES  LIMITED</v>
      </c>
      <c r="AA4" s="101" t="str">
        <f>'[2]19 KABANGA'!$B$4</f>
        <v>19. KABANGA NICKEL CO.LTD**</v>
      </c>
      <c r="AB4" s="101" t="str">
        <f>'[2]20 MANTRA'!$B$4</f>
        <v>20. MANTRA TANZANIA LIMITED</v>
      </c>
      <c r="AC4" s="101" t="str">
        <f>'[2]21 MAWENI'!$B$4</f>
        <v>21. MAWENI LIMESTONE LIMITED**</v>
      </c>
      <c r="AD4" s="101" t="str">
        <f>'[2]22 MBEYA '!$B$4</f>
        <v>22. MBEYA CEMENT COMPANY  LIMITED</v>
      </c>
      <c r="AE4" s="101" t="str">
        <f>'[2]23 MDN TZ'!$B$4</f>
        <v>23. MDN TANZANIA LIMITED</v>
      </c>
      <c r="AF4" s="101" t="str">
        <f>'[2]24 MIDWEST'!$B$4</f>
        <v>24. MIDWEST MINERALS PROCESSOR LIMITED**</v>
      </c>
      <c r="AG4" s="101" t="str">
        <f>'[2]25 MNJINGU'!$B$4</f>
        <v>25.MINJINGU MINES &amp; FERTILISER LTD**</v>
      </c>
      <c r="AH4" s="101" t="str">
        <f>'[2]26 NDOVU'!$B$4</f>
        <v>26. NDOVU RESOURCES LIMITED.</v>
      </c>
      <c r="AI4" s="101" t="str">
        <f>'[2]27 NGWENA'!$B$4</f>
        <v>27. NGWENA LTD**</v>
      </c>
      <c r="AJ4" s="101" t="str">
        <f>'[2]28 NORTH MARA'!$B$4</f>
        <v>28. NORTH MARA GOLD MINE LIMITED</v>
      </c>
      <c r="AK4" s="101" t="str">
        <f>'[2]29 NORTH WST TLS'!$B$4</f>
        <v>29. NORTHWESTERN BASEMETALS</v>
      </c>
      <c r="AL4" s="101" t="str">
        <f>'[2]30 NYANZA GOLD'!$B$4</f>
        <v>30. NYANZA GOLD FIELD LTD**</v>
      </c>
      <c r="AM4" s="101" t="str">
        <f>'[2]31 NYANZA MINES'!$B$4</f>
        <v>31. NYANZA MINES (T) LIMITED**</v>
      </c>
      <c r="AN4" s="101" t="str">
        <f>'[2]32 OPHIR VENT'!$B$4</f>
        <v>32. OPHIR EAST AFRICA VENTURES  LTD</v>
      </c>
      <c r="AO4" s="101" t="str">
        <f>'[2]33 OPHIR BLK 1'!$B$4</f>
        <v>33. OPHIR TANZANIA (BLOCK 1) LIMITED</v>
      </c>
      <c r="AP4" s="101" t="str">
        <f>'[2]34 PANAFRICAN'!$B$4</f>
        <v>34. PANAFRICAN ENERGY  TANZANIA  LTD</v>
      </c>
      <c r="AQ4" s="101" t="str">
        <f>'[2]35 PANGEA'!$B$4</f>
        <v>35. PANGEA MINERALS  LTD</v>
      </c>
      <c r="AR4" s="101" t="str">
        <f>'[2]36 PETROBRAS'!$B$4</f>
        <v>36. PETROBRAS TANZANIA LIMITED</v>
      </c>
      <c r="AS4" s="101" t="str">
        <f>'[2]37 PRNG'!$B$4</f>
        <v>37. PR NG MINERALS LIMITED**</v>
      </c>
      <c r="AT4" s="101" t="str">
        <f>'[2]38 RAS'!$B$4</f>
        <v xml:space="preserve">38. RAS AL KHAIMAH GAS TANZANIA LTD** </v>
      </c>
      <c r="AU4" s="101" t="str">
        <f>'[2]39 RESOLUTE'!$B$4</f>
        <v>39. RESOLUTE TANZANIA LIMITED</v>
      </c>
      <c r="AV4" s="101" t="str">
        <f>'[2]40 SHANTA'!$B$4</f>
        <v>40. SHANTA MINING COMPANY LIMITED</v>
      </c>
      <c r="AW4" s="101" t="str">
        <f>'[2]41 SIWANDU METAL'!$B$4</f>
        <v>41. SIWANDU METAL LTD</v>
      </c>
      <c r="AX4" s="101" t="str">
        <f>'[2]42 SONGAS'!$B$4</f>
        <v>42. SONGAS LIMITED</v>
      </c>
      <c r="AY4" s="101" t="str">
        <f>'[2]43 SONGSHAN'!$B$4</f>
        <v>43. SONGSHAN GEOLOGY MINERALS CO. LTD**</v>
      </c>
      <c r="AZ4" s="101" t="str">
        <f>'[2]44 STMCO'!$B$4</f>
        <v>44. STATE MINING CORPORATION</v>
      </c>
      <c r="BA4" s="101" t="str">
        <f>'[2]45 STATOIL'!$B$4</f>
        <v>45. STATOIL TANZANIA AS</v>
      </c>
      <c r="BB4" s="101" t="str">
        <f>'[2]46 SWALA'!$B$4</f>
        <v>46. SWALA OIL AND GAS Plc</v>
      </c>
      <c r="BC4" s="101" t="str">
        <f>'[2]47 TAD '!$B$4</f>
        <v>47. TAD CORPORATION 2000</v>
      </c>
      <c r="BD4" s="101" t="str">
        <f>'[2]48 TANCAN'!$B$4</f>
        <v>48. TANCAN MINING COMPANY LIMITED</v>
      </c>
      <c r="BE4" s="101" t="str">
        <f>'[2]49 TANGA'!$B$4</f>
        <v>49. TANGA CEMENT COMPANY LIMITED</v>
      </c>
      <c r="BF4" s="101" t="str">
        <f>'[2]50 TPDC'!$B$4</f>
        <v>50. TANZANIA PETROLEUM DEVELOPMENT CORPORATION</v>
      </c>
      <c r="BG4" s="101" t="str">
        <f>'[2]51 TPCC'!$B$4</f>
        <v>51. TANZANIA PORTLAND CEMENT  COMPANY LTD</v>
      </c>
      <c r="BH4" s="101" t="str">
        <f>'[2]52 TZNTE ONE TRD'!$B$4</f>
        <v>52. TANZANITE  ONE  TRADING  LIMITED</v>
      </c>
      <c r="BI4" s="101" t="str">
        <f>'[2]53 TZNTE ONE MIN'!$B$4</f>
        <v>53. TANZANITE ONE  MINING  LTD</v>
      </c>
      <c r="BJ4" s="101" t="str">
        <f>'[2]54 TOL'!$B$4</f>
        <v>54. TOL GASES  LIMITED</v>
      </c>
      <c r="BK4" s="101" t="str">
        <f>'[2]55 URANEX'!$B$4</f>
        <v>55. URANEX TANZANIA LTD</v>
      </c>
      <c r="BL4" s="101" t="str">
        <f>'[2]56 WARTHOG'!$B$4</f>
        <v>56. WARTHOG RESOURCES (T) LTD</v>
      </c>
      <c r="BM4" s="101" t="str">
        <f>'[2]57 WENTWORTH'!$B$4</f>
        <v>57. WENTWORTH GAS LTD</v>
      </c>
      <c r="BN4" s="101" t="str">
        <f>'[2]58 WILLIAMSON'!$B$4</f>
        <v>58. WILLIAMSON DIAMONDS LTD</v>
      </c>
      <c r="BO4" s="101" t="str">
        <f>'[2]59 WILLY'!$B$4</f>
        <v>59. WILLY ENTERPRISES LTD</v>
      </c>
    </row>
    <row r="5" spans="2:131">
      <c r="B5" s="99"/>
      <c r="H5" s="102" t="s">
        <v>5</v>
      </c>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row>
    <row r="6" spans="2:131">
      <c r="H6" s="104" t="s">
        <v>1</v>
      </c>
      <c r="I6" s="105" t="s">
        <v>10</v>
      </c>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row>
    <row r="7" spans="2:131">
      <c r="B7" s="92" t="s">
        <v>89</v>
      </c>
      <c r="C7" s="94"/>
      <c r="D7" s="94"/>
      <c r="E7" s="174" t="s">
        <v>174</v>
      </c>
      <c r="F7" s="175"/>
      <c r="G7" s="176"/>
      <c r="H7" s="179" t="s">
        <v>155</v>
      </c>
      <c r="I7" s="180"/>
    </row>
    <row r="8" spans="2:131" ht="65.150000000000006" customHeight="1">
      <c r="B8" s="171" t="s">
        <v>184</v>
      </c>
      <c r="C8" s="172"/>
      <c r="D8" s="173"/>
      <c r="E8" s="171" t="s">
        <v>185</v>
      </c>
      <c r="F8" s="172"/>
      <c r="G8" s="173"/>
      <c r="H8" s="177" t="s">
        <v>96</v>
      </c>
      <c r="I8" s="178"/>
    </row>
    <row r="9" spans="2:131" ht="21">
      <c r="B9" s="106" t="s">
        <v>86</v>
      </c>
      <c r="C9" s="107"/>
      <c r="D9" s="108" t="s">
        <v>43</v>
      </c>
      <c r="E9" s="109" t="s">
        <v>2</v>
      </c>
      <c r="F9" s="110" t="s">
        <v>150</v>
      </c>
      <c r="G9" s="108" t="s">
        <v>152</v>
      </c>
      <c r="H9" s="111" t="s">
        <v>3</v>
      </c>
      <c r="I9" s="112" t="s">
        <v>226</v>
      </c>
      <c r="J9" s="112" t="s">
        <v>227</v>
      </c>
      <c r="K9" s="112" t="s">
        <v>228</v>
      </c>
      <c r="L9" s="112" t="s">
        <v>229</v>
      </c>
      <c r="M9" s="112" t="s">
        <v>230</v>
      </c>
      <c r="N9" s="112" t="s">
        <v>231</v>
      </c>
      <c r="O9" s="112" t="s">
        <v>232</v>
      </c>
      <c r="P9" s="112" t="s">
        <v>233</v>
      </c>
      <c r="Q9" s="112" t="s">
        <v>234</v>
      </c>
      <c r="R9" s="112" t="s">
        <v>235</v>
      </c>
      <c r="S9" s="112" t="s">
        <v>236</v>
      </c>
      <c r="T9" s="112" t="s">
        <v>237</v>
      </c>
      <c r="U9" s="112" t="s">
        <v>238</v>
      </c>
      <c r="V9" s="112" t="s">
        <v>239</v>
      </c>
      <c r="W9" s="112" t="s">
        <v>240</v>
      </c>
      <c r="X9" s="112" t="s">
        <v>241</v>
      </c>
      <c r="Y9" s="112" t="s">
        <v>242</v>
      </c>
      <c r="Z9" s="112" t="s">
        <v>243</v>
      </c>
      <c r="AA9" s="112" t="s">
        <v>244</v>
      </c>
      <c r="AB9" s="112" t="s">
        <v>245</v>
      </c>
      <c r="AC9" s="112" t="s">
        <v>246</v>
      </c>
      <c r="AD9" s="112" t="s">
        <v>247</v>
      </c>
      <c r="AE9" s="112" t="s">
        <v>248</v>
      </c>
      <c r="AF9" s="112" t="s">
        <v>249</v>
      </c>
      <c r="AG9" s="112" t="s">
        <v>250</v>
      </c>
      <c r="AH9" s="112" t="s">
        <v>252</v>
      </c>
      <c r="AI9" s="112" t="s">
        <v>251</v>
      </c>
      <c r="AJ9" s="112" t="s">
        <v>253</v>
      </c>
      <c r="AK9" s="112" t="s">
        <v>254</v>
      </c>
      <c r="AL9" s="112" t="s">
        <v>255</v>
      </c>
      <c r="AM9" s="112" t="s">
        <v>256</v>
      </c>
      <c r="AN9" s="112" t="s">
        <v>257</v>
      </c>
      <c r="AO9" s="112" t="s">
        <v>258</v>
      </c>
      <c r="AP9" s="112" t="s">
        <v>259</v>
      </c>
      <c r="AQ9" s="112" t="s">
        <v>260</v>
      </c>
      <c r="AR9" s="112" t="s">
        <v>261</v>
      </c>
      <c r="AS9" s="112" t="s">
        <v>262</v>
      </c>
      <c r="AT9" s="112" t="s">
        <v>263</v>
      </c>
      <c r="AU9" s="112" t="s">
        <v>264</v>
      </c>
      <c r="AV9" s="112" t="s">
        <v>265</v>
      </c>
      <c r="AW9" s="112" t="s">
        <v>266</v>
      </c>
      <c r="AX9" s="112" t="s">
        <v>267</v>
      </c>
      <c r="AY9" s="112" t="s">
        <v>268</v>
      </c>
      <c r="AZ9" s="112" t="s">
        <v>269</v>
      </c>
      <c r="BA9" s="112" t="s">
        <v>270</v>
      </c>
      <c r="BB9" s="112" t="s">
        <v>271</v>
      </c>
      <c r="BC9" s="112" t="s">
        <v>272</v>
      </c>
      <c r="BD9" s="112" t="s">
        <v>273</v>
      </c>
      <c r="BE9" s="112" t="s">
        <v>274</v>
      </c>
      <c r="BF9" s="112" t="s">
        <v>275</v>
      </c>
      <c r="BG9" s="112" t="s">
        <v>276</v>
      </c>
      <c r="BH9" s="112" t="s">
        <v>277</v>
      </c>
      <c r="BI9" s="112" t="s">
        <v>278</v>
      </c>
      <c r="BJ9" s="112" t="s">
        <v>279</v>
      </c>
      <c r="BK9" s="112" t="s">
        <v>280</v>
      </c>
      <c r="BL9" s="112" t="s">
        <v>281</v>
      </c>
      <c r="BM9" s="112" t="s">
        <v>282</v>
      </c>
      <c r="BN9" s="112" t="s">
        <v>283</v>
      </c>
      <c r="BO9" s="112" t="s">
        <v>284</v>
      </c>
    </row>
    <row r="10" spans="2:131">
      <c r="B10" s="113">
        <v>11</v>
      </c>
      <c r="C10" s="114" t="s">
        <v>50</v>
      </c>
      <c r="D10" s="115"/>
      <c r="E10" s="116"/>
      <c r="F10" s="117"/>
      <c r="G10" s="118"/>
      <c r="H10" s="119">
        <f t="shared" ref="H10:H53" si="0">SUM(I10:BO10)</f>
        <v>0</v>
      </c>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row>
    <row r="11" spans="2:131">
      <c r="B11" s="121">
        <v>111</v>
      </c>
      <c r="C11" s="122" t="s">
        <v>51</v>
      </c>
      <c r="D11" s="123"/>
      <c r="E11" s="116"/>
      <c r="F11" s="117"/>
      <c r="G11" s="118"/>
      <c r="H11" s="119">
        <f t="shared" si="0"/>
        <v>0</v>
      </c>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row>
    <row r="12" spans="2:131">
      <c r="B12" s="124">
        <v>1112</v>
      </c>
      <c r="C12" s="125" t="s">
        <v>52</v>
      </c>
      <c r="D12" s="126" t="s">
        <v>204</v>
      </c>
      <c r="E12" s="116" t="s">
        <v>213</v>
      </c>
      <c r="F12" s="117" t="s">
        <v>211</v>
      </c>
      <c r="G12" s="118"/>
      <c r="H12" s="119">
        <f t="shared" si="0"/>
        <v>492490140371.05005</v>
      </c>
      <c r="I12" s="120"/>
      <c r="J12" s="120"/>
      <c r="K12" s="120"/>
      <c r="L12" s="120"/>
      <c r="M12" s="120"/>
      <c r="N12" s="120"/>
      <c r="O12" s="120"/>
      <c r="P12" s="120"/>
      <c r="Q12" s="120"/>
      <c r="R12" s="120"/>
      <c r="S12" s="120"/>
      <c r="T12" s="120"/>
      <c r="U12" s="120">
        <f>'[2]13 GEITA'!$H$23</f>
        <v>60002285015.900002</v>
      </c>
      <c r="V12" s="120">
        <f>'[2]14 HJ STAN'!$H$36</f>
        <v>55087023.099999994</v>
      </c>
      <c r="W12" s="120"/>
      <c r="X12" s="120"/>
      <c r="Y12" s="120"/>
      <c r="Z12" s="120"/>
      <c r="AA12" s="120"/>
      <c r="AB12" s="120"/>
      <c r="AC12" s="120"/>
      <c r="AD12" s="120">
        <f>'[2]22 MBEYA '!$H$23</f>
        <v>4374067077.7399998</v>
      </c>
      <c r="AE12" s="120"/>
      <c r="AF12" s="120">
        <f>'[2]24 MIDWEST'!$H$23</f>
        <v>266573398</v>
      </c>
      <c r="AG12" s="120">
        <f>'[2]25 MNJINGU'!$H$36</f>
        <v>379286635</v>
      </c>
      <c r="AH12" s="120"/>
      <c r="AI12" s="120"/>
      <c r="AJ12" s="120"/>
      <c r="AK12" s="120"/>
      <c r="AL12" s="120"/>
      <c r="AM12" s="120">
        <f>'[2]31 NYANZA MINES'!$H$36</f>
        <v>80592781</v>
      </c>
      <c r="AN12" s="120"/>
      <c r="AO12" s="120">
        <f>'[2]33 OPHIR BLK 1'!$H$23</f>
        <v>361936957487.20007</v>
      </c>
      <c r="AP12" s="120">
        <f>'[2]34 PANAFRICAN'!$H$23</f>
        <v>25953640775.130001</v>
      </c>
      <c r="AQ12" s="120"/>
      <c r="AR12" s="120"/>
      <c r="AS12" s="120"/>
      <c r="AT12" s="120"/>
      <c r="AU12" s="120">
        <f>'[2]39 RESOLUTE'!$H$23</f>
        <v>5555953077.1999998</v>
      </c>
      <c r="AV12" s="120"/>
      <c r="AW12" s="120"/>
      <c r="AX12" s="120">
        <f>'[2]42 SONGAS'!$H$23</f>
        <v>11472306594.48</v>
      </c>
      <c r="AY12" s="120">
        <f>'[2]43 SONGSHAN'!$H$36</f>
        <v>850800</v>
      </c>
      <c r="AZ12" s="120"/>
      <c r="BA12" s="120"/>
      <c r="BB12" s="120"/>
      <c r="BC12" s="120"/>
      <c r="BD12" s="120"/>
      <c r="BE12" s="120">
        <f>'[2]49 TANGA'!$H$23</f>
        <v>12584959261.6</v>
      </c>
      <c r="BF12" s="120"/>
      <c r="BG12" s="120">
        <f>'[2]51 TPCC'!$H$23</f>
        <v>9618800000</v>
      </c>
      <c r="BH12" s="120">
        <f>'[2]52 TZNTE ONE TRD'!$H$23</f>
        <v>58703936</v>
      </c>
      <c r="BI12" s="120"/>
      <c r="BJ12" s="120">
        <f>'[2]54 TOL'!$H$23</f>
        <v>65076508.700000003</v>
      </c>
      <c r="BK12" s="120"/>
      <c r="BL12" s="120"/>
      <c r="BM12" s="120"/>
      <c r="BN12" s="120"/>
      <c r="BO12" s="120">
        <f>'[2]59 WILLY'!$H$36</f>
        <v>85000000</v>
      </c>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row>
    <row r="13" spans="2:131">
      <c r="B13" s="124">
        <v>1112</v>
      </c>
      <c r="C13" s="125" t="s">
        <v>53</v>
      </c>
      <c r="D13" s="126" t="s">
        <v>191</v>
      </c>
      <c r="E13" s="116"/>
      <c r="F13" s="98"/>
      <c r="G13" s="118"/>
      <c r="H13" s="119">
        <f t="shared" si="0"/>
        <v>0</v>
      </c>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row>
    <row r="14" spans="2:131">
      <c r="B14" s="124">
        <v>112</v>
      </c>
      <c r="C14" s="125" t="s">
        <v>54</v>
      </c>
      <c r="D14" s="126" t="s">
        <v>204</v>
      </c>
      <c r="E14" s="116" t="s">
        <v>212</v>
      </c>
      <c r="F14" s="117" t="s">
        <v>211</v>
      </c>
      <c r="G14" s="118"/>
      <c r="H14" s="119">
        <f t="shared" si="0"/>
        <v>162885682381.33502</v>
      </c>
      <c r="I14" s="120">
        <f>'[2]1 ABG'!$H$26+'[2]1 ABG'!$H$27</f>
        <v>991278663.03999996</v>
      </c>
      <c r="J14" s="120"/>
      <c r="K14" s="120"/>
      <c r="L14" s="120">
        <f>'[2]4 ARM'!$H$39+'[2]4 ARM'!$H$40</f>
        <v>34767874.200000003</v>
      </c>
      <c r="M14" s="120">
        <f>'[2]5 BEACH'!$H$39</f>
        <v>67901849</v>
      </c>
      <c r="N14" s="120">
        <f>'[2]6 BG INT'!$H$26+'[2]6 BG INT'!$H$27</f>
        <v>704780488.02999997</v>
      </c>
      <c r="O14" s="120">
        <f>'[2]7 BG TZ'!$H$26+'[2]7 BG TZ'!$H$27</f>
        <v>9592006272.1000004</v>
      </c>
      <c r="P14" s="120">
        <f>'[2]8 BULY'!$H$26+'[2]8 BULY'!$H$27</f>
        <v>34946232998.380005</v>
      </c>
      <c r="Q14" s="120">
        <f>'[2]9 CANACO'!$H$39+'[2]9 CANACO'!$H$40</f>
        <v>233354229.28999999</v>
      </c>
      <c r="R14" s="120">
        <f>'[2]10 DODSAL'!$H$39+'[2]10 DODSAL'!$H$40</f>
        <v>678595810.23000002</v>
      </c>
      <c r="S14" s="120"/>
      <c r="T14" s="120">
        <f>'[2]12 ETABL'!$H$26+'[2]12 ETABL'!$H$27</f>
        <v>84232230.150000021</v>
      </c>
      <c r="U14" s="120">
        <f>'[2]13 GEITA'!$H$26+'[2]13 GEITA'!$H$27</f>
        <v>25540788629.089996</v>
      </c>
      <c r="V14" s="120">
        <f>'[2]14 HJ STAN'!$H$39+'[2]14 HJ STAN'!$H$40</f>
        <v>65397509.770000003</v>
      </c>
      <c r="W14" s="120">
        <f>'[2]15 HERGE OIL'!$H$39+'[2]15 HERGE OIL'!$H$40</f>
        <v>79013082.039999992</v>
      </c>
      <c r="X14" s="120">
        <f>'[2]16 HERITAGE RUKWA'!$H$39+'[2]16 HERITAGE RUKWA'!$H$40</f>
        <v>87553474.770000011</v>
      </c>
      <c r="Y14" s="120">
        <f>'[2]17 JACANA'!$H$39+'[2]17 JACANA'!$H$40</f>
        <v>121903816.94999999</v>
      </c>
      <c r="Z14" s="120"/>
      <c r="AA14" s="120">
        <f>'[2]19 KABANGA'!$H$26+'[2]19 KABANGA'!$H$27</f>
        <v>1669422249.0700004</v>
      </c>
      <c r="AB14" s="120">
        <f>'[2]20 MANTRA'!$H$26+'[2]20 MANTRA'!$H$27</f>
        <v>2969019166</v>
      </c>
      <c r="AC14" s="120">
        <f>'[2]21 MAWENI'!$H$26+'[2]21 MAWENI'!$H$27</f>
        <v>1056866884.7199999</v>
      </c>
      <c r="AD14" s="120">
        <f>'[2]22 MBEYA '!$H$26+'[2]22 MBEYA '!$H$27</f>
        <v>2478465875.6300001</v>
      </c>
      <c r="AE14" s="120">
        <f>'[2]23 MDN TZ'!$H$39+'[2]23 MDN TZ'!$H$40</f>
        <v>102517841</v>
      </c>
      <c r="AF14" s="120">
        <f>'[2]24 MIDWEST'!$H$26+'[2]24 MIDWEST'!$H$27</f>
        <v>75800129.289999992</v>
      </c>
      <c r="AG14" s="120">
        <f>'[2]25 MNJINGU'!$H$39+'[2]25 MNJINGU'!$H$40</f>
        <v>133929799</v>
      </c>
      <c r="AH14" s="120">
        <f>'[2]26 NDOVU'!$H$26+'[2]26 NDOVU'!$H$27</f>
        <v>105322316</v>
      </c>
      <c r="AI14" s="120">
        <f>'[2]27 NGWENA'!$H$39+'[2]27 NGWENA'!$H$40</f>
        <v>542380535</v>
      </c>
      <c r="AJ14" s="120">
        <f>'[2]28 NORTH MARA'!$H$26+'[2]28 NORTH MARA'!$H$27</f>
        <v>18540975591.459999</v>
      </c>
      <c r="AK14" s="120"/>
      <c r="AL14" s="120"/>
      <c r="AM14" s="120">
        <f>'[2]31 NYANZA MINES'!$H$39+'[2]31 NYANZA MINES'!$H$40</f>
        <v>99988582</v>
      </c>
      <c r="AN14" s="120">
        <f>'[2]32 OPHIR VENT'!$H$26+'[2]32 OPHIR VENT'!$H$27</f>
        <v>1324500588.4099998</v>
      </c>
      <c r="AO14" s="120"/>
      <c r="AP14" s="120">
        <f>'[2]34 PANAFRICAN'!$H$26+'[2]34 PANAFRICAN'!$H$27</f>
        <v>2636506043.1800003</v>
      </c>
      <c r="AQ14" s="120">
        <f>'[2]35 PANGEA'!$H$26+'[2]35 PANGEA'!$H$27</f>
        <v>14529046659.800005</v>
      </c>
      <c r="AR14" s="120">
        <f>'[2]36 PETROBRAS'!$H$26+'[2]36 PETROBRAS'!$H$27</f>
        <v>722917629.74000013</v>
      </c>
      <c r="AS14" s="120">
        <f>'[2]37 PRNG'!$H$39+'[2]37 PRNG'!$H$40</f>
        <v>182594333</v>
      </c>
      <c r="AT14" s="120">
        <f>'[2]38 RAS'!$H$26+'[2]38 RAS'!$H$27</f>
        <v>221384487</v>
      </c>
      <c r="AU14" s="120">
        <f>'[2]39 RESOLUTE'!$H$26+'[2]39 RESOLUTE'!$H$27</f>
        <v>7376700531.3400002</v>
      </c>
      <c r="AV14" s="120">
        <f>'[2]40 SHANTA'!$H$26+'[2]40 SHANTA'!$H$27</f>
        <v>4174461041</v>
      </c>
      <c r="AW14" s="120"/>
      <c r="AX14" s="120">
        <f>'[2]42 SONGAS'!$H$26+'[2]42 SONGAS'!$H$27</f>
        <v>702112442</v>
      </c>
      <c r="AY14" s="120">
        <f>'[2]43 SONGSHAN'!$H$39+'[2]43 SONGSHAN'!$H$40</f>
        <v>5725600</v>
      </c>
      <c r="AZ14" s="120">
        <f>'[2]44 STMCO'!$H$39</f>
        <v>223792244</v>
      </c>
      <c r="BA14" s="120">
        <f>'[2]45 STATOIL'!$H$26+'[2]45 STATOIL'!$H$27</f>
        <v>13786346241.919998</v>
      </c>
      <c r="BB14" s="120">
        <f>'[2]46 SWALA'!$H$39+'[2]46 SWALA'!$H$40</f>
        <v>143610000.04999998</v>
      </c>
      <c r="BC14" s="120">
        <f>'[2]47 TAD '!$H$39+'[2]47 TAD '!$H$40</f>
        <v>137692697.40000001</v>
      </c>
      <c r="BD14" s="120">
        <f>'[2]48 TANCAN'!$H$39+'[2]48 TANCAN'!$H$40</f>
        <v>307973627.34500003</v>
      </c>
      <c r="BE14" s="120">
        <f>'[2]49 TANGA'!$H$26+'[2]49 TANGA'!$H$27</f>
        <v>5154760940.9499998</v>
      </c>
      <c r="BF14" s="120">
        <f>'[2]50 TPDC'!$H$26</f>
        <v>147975460</v>
      </c>
      <c r="BG14" s="120">
        <f>'[2]51 TPCC'!$H$26+'[2]51 TPCC'!$H$27</f>
        <v>5067765539.1199999</v>
      </c>
      <c r="BH14" s="120">
        <f>'[2]52 TZNTE ONE TRD'!$H$26+'[2]52 TZNTE ONE TRD'!$H$27</f>
        <v>327060250</v>
      </c>
      <c r="BI14" s="120">
        <f>'[2]53 TZNTE ONE MIN'!$H$26+'[2]53 TZNTE ONE MIN'!$H$27</f>
        <v>502072491.75</v>
      </c>
      <c r="BJ14" s="120">
        <f>'[2]54 TOL'!$H$26</f>
        <v>434965370</v>
      </c>
      <c r="BK14" s="120">
        <f>'[2]55 URANEX'!$H$39+'[2]55 URANEX'!$H$40</f>
        <v>105044913</v>
      </c>
      <c r="BL14" s="120"/>
      <c r="BM14" s="120">
        <f>'[2]57 WENTWORTH'!$H$26+'[2]57 WENTWORTH'!$H$27</f>
        <v>826324046.85000002</v>
      </c>
      <c r="BN14" s="120">
        <f>'[2]58 WILLIAMSON'!$H$26+'[2]58 WILLIAMSON'!$H$27</f>
        <v>2749634683.2700005</v>
      </c>
      <c r="BO14" s="120">
        <f>'[2]59 WILLY'!$H$39+'[2]59 WILLY'!$H$40</f>
        <v>92218624</v>
      </c>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row>
    <row r="15" spans="2:131">
      <c r="B15" s="124">
        <v>113</v>
      </c>
      <c r="C15" s="125" t="s">
        <v>55</v>
      </c>
      <c r="D15" s="126" t="s">
        <v>205</v>
      </c>
      <c r="E15" s="116"/>
      <c r="F15" s="117"/>
      <c r="G15" s="118"/>
      <c r="H15" s="119">
        <f t="shared" si="0"/>
        <v>0</v>
      </c>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row>
    <row r="16" spans="2:131">
      <c r="B16" s="127">
        <v>114</v>
      </c>
      <c r="C16" s="122" t="s">
        <v>56</v>
      </c>
      <c r="D16" s="123"/>
      <c r="E16" s="116"/>
      <c r="F16" s="117"/>
      <c r="G16" s="118"/>
      <c r="H16" s="119">
        <f t="shared" si="0"/>
        <v>0</v>
      </c>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row>
    <row r="17" spans="2:131">
      <c r="B17" s="124">
        <v>1141</v>
      </c>
      <c r="C17" s="125" t="s">
        <v>57</v>
      </c>
      <c r="D17" s="126" t="s">
        <v>204</v>
      </c>
      <c r="E17" s="116" t="s">
        <v>214</v>
      </c>
      <c r="F17" s="117" t="s">
        <v>211</v>
      </c>
      <c r="G17" s="118"/>
      <c r="H17" s="119">
        <f t="shared" si="0"/>
        <v>175878823207.82999</v>
      </c>
      <c r="I17" s="120">
        <f>'[2]1 ABG'!$H$54</f>
        <v>7653962.7000000002</v>
      </c>
      <c r="J17" s="120"/>
      <c r="K17" s="120"/>
      <c r="L17" s="120">
        <f>'[2]4 ARM'!$H$41</f>
        <v>243502017.70000002</v>
      </c>
      <c r="M17" s="120"/>
      <c r="N17" s="120"/>
      <c r="O17" s="120">
        <f>'[2]7 BG TZ'!$H$54</f>
        <v>213712634.09999999</v>
      </c>
      <c r="P17" s="120">
        <f>'[2]8 BULY'!$H$54</f>
        <v>25103625471.700001</v>
      </c>
      <c r="Q17" s="120"/>
      <c r="R17" s="120"/>
      <c r="S17" s="120"/>
      <c r="T17" s="120">
        <f>'[2]12 ETABL'!$H$28</f>
        <v>128175037.59999999</v>
      </c>
      <c r="U17" s="120">
        <f>'[2]13 GEITA'!$H$54</f>
        <v>14242057694.299999</v>
      </c>
      <c r="V17" s="120">
        <f>'[2]14 HJ STAN'!$H$41</f>
        <v>121879200.76000001</v>
      </c>
      <c r="W17" s="120"/>
      <c r="X17" s="120"/>
      <c r="Y17" s="120"/>
      <c r="Z17" s="120"/>
      <c r="AA17" s="120"/>
      <c r="AB17" s="120">
        <f>'[2]20 MANTRA'!$H$54</f>
        <v>10698814</v>
      </c>
      <c r="AC17" s="120">
        <f>'[2]21 MAWENI'!$H$54</f>
        <v>9094199689</v>
      </c>
      <c r="AD17" s="120">
        <f>'[2]22 MBEYA '!$H$28+'[2]22 MBEYA '!$H$54</f>
        <v>5274249908.6599998</v>
      </c>
      <c r="AE17" s="120"/>
      <c r="AF17" s="120"/>
      <c r="AG17" s="120">
        <f>'[2]25 MNJINGU'!$H$41</f>
        <v>99789880</v>
      </c>
      <c r="AH17" s="120"/>
      <c r="AI17" s="120"/>
      <c r="AJ17" s="120">
        <f>'[2]28 NORTH MARA'!$H$54</f>
        <v>11469868632.200001</v>
      </c>
      <c r="AK17" s="120"/>
      <c r="AL17" s="120"/>
      <c r="AM17" s="120">
        <f>'[2]31 NYANZA MINES'!$H$41</f>
        <v>155725957</v>
      </c>
      <c r="AN17" s="120"/>
      <c r="AO17" s="120"/>
      <c r="AP17" s="120">
        <f>'[2]34 PANAFRICAN'!$H$28</f>
        <v>25441324040.02</v>
      </c>
      <c r="AQ17" s="120">
        <f>'[2]35 PANGEA'!$H$54</f>
        <v>19575581820</v>
      </c>
      <c r="AR17" s="120"/>
      <c r="AS17" s="120"/>
      <c r="AT17" s="120"/>
      <c r="AU17" s="120">
        <f>'[2]39 RESOLUTE'!$H$54</f>
        <v>1078845903.7</v>
      </c>
      <c r="AV17" s="120">
        <f>'[2]40 SHANTA'!$H$54</f>
        <v>2025540773.8900003</v>
      </c>
      <c r="AW17" s="120"/>
      <c r="AX17" s="120">
        <f>'[2]42 SONGAS'!$H$28+'[2]42 SONGAS'!$H$54</f>
        <v>19416589043.689999</v>
      </c>
      <c r="AY17" s="120"/>
      <c r="AZ17" s="120"/>
      <c r="BA17" s="120">
        <f>'[2]45 STATOIL'!$H$54</f>
        <v>275381244.69999999</v>
      </c>
      <c r="BB17" s="120"/>
      <c r="BC17" s="120"/>
      <c r="BD17" s="120"/>
      <c r="BE17" s="120">
        <f>'[2]49 TANGA'!$H$28+'[2]49 TANGA'!$H$54</f>
        <v>17851781267.549999</v>
      </c>
      <c r="BF17" s="120">
        <f>'[2]50 TPDC'!$H$28</f>
        <v>1217281281</v>
      </c>
      <c r="BG17" s="120">
        <f>'[2]51 TPCC'!$H$28+'[2]51 TPCC'!$H$54</f>
        <v>20348131441.82</v>
      </c>
      <c r="BH17" s="120">
        <f>'[2]52 TZNTE ONE TRD'!$H$28+'[2]52 TZNTE ONE TRD'!$H$54</f>
        <v>519867998.76999992</v>
      </c>
      <c r="BI17" s="120">
        <f>'[2]53 TZNTE ONE MIN'!$H$54</f>
        <v>48233827.899999999</v>
      </c>
      <c r="BJ17" s="120"/>
      <c r="BK17" s="120"/>
      <c r="BL17" s="120"/>
      <c r="BM17" s="120"/>
      <c r="BN17" s="120">
        <f>'[2]58 WILLIAMSON'!$H$54</f>
        <v>1379888924.5000007</v>
      </c>
      <c r="BO17" s="120">
        <f>'[2]59 WILLY'!$H$41+'[2]59 WILLY'!$H$54</f>
        <v>535236740.57000005</v>
      </c>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row>
    <row r="18" spans="2:131">
      <c r="B18" s="124">
        <v>1142</v>
      </c>
      <c r="C18" s="125" t="s">
        <v>58</v>
      </c>
      <c r="D18" s="126" t="s">
        <v>204</v>
      </c>
      <c r="E18" s="116" t="s">
        <v>225</v>
      </c>
      <c r="F18" s="117" t="s">
        <v>211</v>
      </c>
      <c r="G18" s="118"/>
      <c r="H18" s="119">
        <f t="shared" si="0"/>
        <v>8885191799.1199989</v>
      </c>
      <c r="I18" s="120"/>
      <c r="J18" s="120"/>
      <c r="K18" s="120"/>
      <c r="L18" s="120"/>
      <c r="M18" s="120">
        <f>'[2]5 BEACH'!$H$42</f>
        <v>3953917</v>
      </c>
      <c r="N18" s="120"/>
      <c r="O18" s="120">
        <f>'[2]7 BG TZ'!$H$55</f>
        <v>47056195.100000001</v>
      </c>
      <c r="P18" s="120">
        <f>'[2]8 BULY'!$H$55</f>
        <v>13448297.6</v>
      </c>
      <c r="Q18" s="120"/>
      <c r="R18" s="120"/>
      <c r="S18" s="120"/>
      <c r="T18" s="120">
        <f>'[2]12 ETABL'!$H$29+'[2]12 ETABL'!$M$108</f>
        <v>5948978.9000000013</v>
      </c>
      <c r="U18" s="120">
        <f>'[2]13 GEITA'!$H$55</f>
        <v>20873415.600000001</v>
      </c>
      <c r="V18" s="120"/>
      <c r="W18" s="120"/>
      <c r="X18" s="120"/>
      <c r="Y18" s="120"/>
      <c r="Z18" s="120"/>
      <c r="AA18" s="120"/>
      <c r="AB18" s="120"/>
      <c r="AC18" s="120">
        <f>'[2]21 MAWENI'!$H$55</f>
        <v>646628.80000000005</v>
      </c>
      <c r="AD18" s="120">
        <f>'[2]22 MBEYA '!$H$55</f>
        <v>7595746</v>
      </c>
      <c r="AE18" s="120"/>
      <c r="AF18" s="120"/>
      <c r="AG18" s="120"/>
      <c r="AH18" s="120"/>
      <c r="AI18" s="120"/>
      <c r="AJ18" s="120">
        <f>'[2]28 NORTH MARA'!$H$55</f>
        <v>42164446.899999999</v>
      </c>
      <c r="AK18" s="120"/>
      <c r="AL18" s="120"/>
      <c r="AM18" s="120"/>
      <c r="AN18" s="120"/>
      <c r="AO18" s="120"/>
      <c r="AP18" s="120">
        <f>'[2]34 PANAFRICAN'!$H$29+'[2]34 PANAFRICAN'!$H$55</f>
        <v>8292420956.5499983</v>
      </c>
      <c r="AQ18" s="120">
        <f>'[2]35 PANGEA'!$H$55</f>
        <v>147749571.90000001</v>
      </c>
      <c r="AR18" s="120">
        <f>'[2]36 PETROBRAS'!$H$29</f>
        <v>15827851.879999999</v>
      </c>
      <c r="AS18" s="120"/>
      <c r="AT18" s="120"/>
      <c r="AU18" s="120">
        <f>'[2]39 RESOLUTE'!$H$55</f>
        <v>231851</v>
      </c>
      <c r="AV18" s="120"/>
      <c r="AW18" s="120"/>
      <c r="AX18" s="120">
        <f>'[2]42 SONGAS'!$H$55</f>
        <v>1030142</v>
      </c>
      <c r="AY18" s="120"/>
      <c r="AZ18" s="120"/>
      <c r="BA18" s="120">
        <f>'[2]45 STATOIL'!$H$55</f>
        <v>110309328.2</v>
      </c>
      <c r="BB18" s="120"/>
      <c r="BC18" s="120"/>
      <c r="BD18" s="120"/>
      <c r="BE18" s="120"/>
      <c r="BF18" s="120"/>
      <c r="BG18" s="120">
        <f>'[2]51 TPCC'!$H$29</f>
        <v>175295782.79000002</v>
      </c>
      <c r="BH18" s="120"/>
      <c r="BI18" s="120">
        <f>'[2]53 TZNTE ONE MIN'!$H$55</f>
        <v>463534</v>
      </c>
      <c r="BJ18" s="120"/>
      <c r="BK18" s="120"/>
      <c r="BL18" s="120"/>
      <c r="BM18" s="120"/>
      <c r="BN18" s="120">
        <f>'[2]58 WILLIAMSON'!$H$55</f>
        <v>175154.9</v>
      </c>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row>
    <row r="19" spans="2:131">
      <c r="B19" s="127">
        <v>1145</v>
      </c>
      <c r="C19" s="122" t="s">
        <v>59</v>
      </c>
      <c r="D19" s="115"/>
      <c r="E19" s="116"/>
      <c r="F19" s="117"/>
      <c r="G19" s="118"/>
      <c r="H19" s="119">
        <f t="shared" si="0"/>
        <v>0</v>
      </c>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row>
    <row r="20" spans="2:131">
      <c r="B20" s="124">
        <v>114521</v>
      </c>
      <c r="C20" s="125" t="s">
        <v>60</v>
      </c>
      <c r="D20" s="126" t="s">
        <v>204</v>
      </c>
      <c r="E20" s="116" t="str">
        <f>'[1]1 ABG'!$B$10</f>
        <v>Rent and License Fees</v>
      </c>
      <c r="F20" s="117" t="s">
        <v>215</v>
      </c>
      <c r="G20" s="118"/>
      <c r="H20" s="119">
        <f t="shared" si="0"/>
        <v>15292136057.370001</v>
      </c>
      <c r="I20" s="120">
        <f>'[2]1 ABG'!$M$89</f>
        <v>291264576</v>
      </c>
      <c r="J20" s="120">
        <f>'[2]2 AFREN '!$M$98</f>
        <v>55500874.240000002</v>
      </c>
      <c r="K20" s="120">
        <f>'[2]3 ANGA'!$M$146</f>
        <v>287850105</v>
      </c>
      <c r="L20" s="120"/>
      <c r="M20" s="120">
        <f>'[2]5 BEACH'!$M$98</f>
        <v>96202971.370000005</v>
      </c>
      <c r="N20" s="120"/>
      <c r="O20" s="120">
        <f>'[2]7 BG TZ'!$M$98</f>
        <v>477852949.85000002</v>
      </c>
      <c r="P20" s="120">
        <f>'[2]8 BULY'!$H$10+'[2]8 BULY'!$M$89</f>
        <v>859760073</v>
      </c>
      <c r="Q20" s="120">
        <f>'[2]9 CANACO'!$M$89</f>
        <v>368880569.30000001</v>
      </c>
      <c r="R20" s="120">
        <f>'[2]10 DODSAL'!$M$98</f>
        <v>113527647.52000003</v>
      </c>
      <c r="S20" s="120"/>
      <c r="T20" s="120">
        <f>'[2]12 ETABL'!$M$98</f>
        <v>158823900</v>
      </c>
      <c r="U20" s="120">
        <f>'[2]13 GEITA'!$M$89</f>
        <v>1698884698</v>
      </c>
      <c r="V20" s="120"/>
      <c r="W20" s="120"/>
      <c r="X20" s="120">
        <f>'[2]16 HERITAGE RUKWA'!$M$98</f>
        <v>73754014.510000005</v>
      </c>
      <c r="Y20" s="120">
        <f>'[2]17 JACANA'!$M$89</f>
        <v>246965498</v>
      </c>
      <c r="Z20" s="120">
        <f>'[2]18 JACKA'!$M$98</f>
        <v>66980814.68</v>
      </c>
      <c r="AA20" s="120">
        <f>'[2]19 KABANGA'!$M$89</f>
        <v>685361556</v>
      </c>
      <c r="AB20" s="120">
        <f>'[2]20 MANTRA'!$M$89</f>
        <v>2703587528</v>
      </c>
      <c r="AC20" s="120">
        <f>'[2]21 MAWENI'!$H$10</f>
        <v>58706675</v>
      </c>
      <c r="AD20" s="120">
        <f>'[2]22 MBEYA '!$H$10</f>
        <v>597732999.80000007</v>
      </c>
      <c r="AE20" s="120">
        <f>'[2]23 MDN TZ'!$M$89</f>
        <v>73010424</v>
      </c>
      <c r="AF20" s="120"/>
      <c r="AG20" s="120">
        <f>'[2]25 MNJINGU'!$M$89</f>
        <v>20865672</v>
      </c>
      <c r="AH20" s="120">
        <f>'[2]26 NDOVU'!$M$98</f>
        <v>25275828</v>
      </c>
      <c r="AI20" s="120">
        <f>'[2]27 NGWENA'!$M$89</f>
        <v>227714778.5</v>
      </c>
      <c r="AJ20" s="120">
        <f>'[2]28 NORTH MARA'!$M$89</f>
        <v>543783244</v>
      </c>
      <c r="AK20" s="120">
        <f>'[2]29 NORTH WST TLS'!$M$89</f>
        <v>374730502</v>
      </c>
      <c r="AL20" s="120">
        <f>'[2]30 NYANZA GOLD'!$M$89</f>
        <v>438399296</v>
      </c>
      <c r="AM20" s="120"/>
      <c r="AN20" s="120"/>
      <c r="AO20" s="120"/>
      <c r="AP20" s="120">
        <f>'[2]34 PANAFRICAN'!$M$98</f>
        <v>60320459.149999999</v>
      </c>
      <c r="AQ20" s="120">
        <f>'[2]35 PANGEA'!$M$89</f>
        <v>409338246</v>
      </c>
      <c r="AR20" s="120">
        <f>'[2]36 PETROBRAS'!$M$98</f>
        <v>50605552.509999998</v>
      </c>
      <c r="AS20" s="120">
        <f>'[2]37 PRNG'!$H$10+'[2]37 PRNG'!$M$89</f>
        <v>15915255</v>
      </c>
      <c r="AT20" s="120"/>
      <c r="AU20" s="120">
        <f>'[2]39 RESOLUTE'!$M$89</f>
        <v>712657896</v>
      </c>
      <c r="AV20" s="120">
        <f>'[2]40 SHANTA'!$M$89</f>
        <v>251372416</v>
      </c>
      <c r="AW20" s="120">
        <f>'[2]41 SIWANDU METAL'!$M$89</f>
        <v>219055557</v>
      </c>
      <c r="AX20" s="120"/>
      <c r="AY20" s="120">
        <f>'[2]43 SONGSHAN'!$M$89</f>
        <v>239569906</v>
      </c>
      <c r="AZ20" s="120">
        <f>'[2]44 STMCO'!$M$89</f>
        <v>54252690</v>
      </c>
      <c r="BA20" s="120">
        <f>'[2]45 STATOIL'!$M$98</f>
        <v>168549556.79999998</v>
      </c>
      <c r="BB20" s="120">
        <f>'[2]46 SWALA'!$M$98</f>
        <v>221816599.59999999</v>
      </c>
      <c r="BC20" s="120">
        <f>'[2]47 TAD '!$M$89</f>
        <v>1462499365</v>
      </c>
      <c r="BD20" s="120"/>
      <c r="BE20" s="120">
        <f>'[2]49 TANGA'!$H$10</f>
        <v>9607701.2599999998</v>
      </c>
      <c r="BF20" s="120"/>
      <c r="BG20" s="120">
        <f>'[2]51 TPCC'!$H$10</f>
        <v>28291641.280000001</v>
      </c>
      <c r="BH20" s="120"/>
      <c r="BI20" s="120"/>
      <c r="BJ20" s="120"/>
      <c r="BK20" s="120">
        <f>'[2]55 URANEX'!$M$89</f>
        <v>596794161</v>
      </c>
      <c r="BL20" s="120">
        <f>'[2]56 WARTHOG'!$M$89</f>
        <v>239191060</v>
      </c>
      <c r="BM20" s="120"/>
      <c r="BN20" s="120"/>
      <c r="BO20" s="120">
        <f>'[2]59 WILLY'!$H$10</f>
        <v>6880800</v>
      </c>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row>
    <row r="21" spans="2:131">
      <c r="B21" s="124"/>
      <c r="C21" s="125" t="s">
        <v>61</v>
      </c>
      <c r="D21" s="126" t="s">
        <v>191</v>
      </c>
      <c r="E21" s="116"/>
      <c r="F21" s="117"/>
      <c r="G21" s="118"/>
      <c r="H21" s="119">
        <f t="shared" si="0"/>
        <v>0</v>
      </c>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row>
    <row r="22" spans="2:131">
      <c r="B22" s="124">
        <v>11451</v>
      </c>
      <c r="C22" s="125" t="s">
        <v>62</v>
      </c>
      <c r="D22" s="126" t="s">
        <v>205</v>
      </c>
      <c r="E22" s="116"/>
      <c r="F22" s="117"/>
      <c r="G22" s="128"/>
      <c r="H22" s="119">
        <f t="shared" si="0"/>
        <v>0</v>
      </c>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row>
    <row r="23" spans="2:131">
      <c r="B23" s="121">
        <v>115</v>
      </c>
      <c r="C23" s="122" t="s">
        <v>63</v>
      </c>
      <c r="D23" s="115"/>
      <c r="E23" s="116"/>
      <c r="F23" s="117"/>
      <c r="G23" s="118"/>
      <c r="H23" s="119">
        <f t="shared" si="0"/>
        <v>0</v>
      </c>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row>
    <row r="24" spans="2:131">
      <c r="B24" s="124">
        <v>1151</v>
      </c>
      <c r="C24" s="125" t="s">
        <v>64</v>
      </c>
      <c r="D24" s="126" t="s">
        <v>204</v>
      </c>
      <c r="E24" s="116" t="s">
        <v>216</v>
      </c>
      <c r="F24" s="117" t="s">
        <v>211</v>
      </c>
      <c r="G24" s="118"/>
      <c r="H24" s="119">
        <f t="shared" si="0"/>
        <v>22136928140.16</v>
      </c>
      <c r="I24" s="120">
        <f>'[2]1 ABG'!$H$56</f>
        <v>2969209.8</v>
      </c>
      <c r="J24" s="120"/>
      <c r="K24" s="120"/>
      <c r="L24" s="120"/>
      <c r="M24" s="120"/>
      <c r="N24" s="120"/>
      <c r="O24" s="120">
        <f>'[2]7 BG TZ'!$H$56</f>
        <v>204228550.80000001</v>
      </c>
      <c r="P24" s="120">
        <f>'[2]8 BULY'!$H$56</f>
        <v>5561160315.6999998</v>
      </c>
      <c r="Q24" s="120"/>
      <c r="R24" s="120"/>
      <c r="S24" s="120"/>
      <c r="T24" s="120"/>
      <c r="U24" s="120">
        <f>'[2]13 GEITA'!$H$56</f>
        <v>2315748624.6999998</v>
      </c>
      <c r="V24" s="120"/>
      <c r="W24" s="120"/>
      <c r="X24" s="120"/>
      <c r="Y24" s="120"/>
      <c r="Z24" s="120"/>
      <c r="AA24" s="120"/>
      <c r="AB24" s="120"/>
      <c r="AC24" s="120">
        <f>'[2]21 MAWENI'!$H$56</f>
        <v>3724183460.4000001</v>
      </c>
      <c r="AD24" s="120">
        <f>'[2]22 MBEYA '!$H$56</f>
        <v>737425040.60000002</v>
      </c>
      <c r="AE24" s="120"/>
      <c r="AF24" s="120"/>
      <c r="AG24" s="120"/>
      <c r="AH24" s="120"/>
      <c r="AI24" s="120"/>
      <c r="AJ24" s="120"/>
      <c r="AK24" s="120"/>
      <c r="AL24" s="120"/>
      <c r="AM24" s="120"/>
      <c r="AN24" s="120"/>
      <c r="AO24" s="120"/>
      <c r="AP24" s="120"/>
      <c r="AQ24" s="120">
        <f>'[2]35 PANGEA'!$H$56</f>
        <v>3216397012.5999999</v>
      </c>
      <c r="AR24" s="120"/>
      <c r="AS24" s="120"/>
      <c r="AT24" s="120"/>
      <c r="AU24" s="120">
        <f>'[2]39 RESOLUTE'!$H$56</f>
        <v>129187409</v>
      </c>
      <c r="AV24" s="120">
        <f>'[2]40 SHANTA'!$H$56</f>
        <v>554585072.72000027</v>
      </c>
      <c r="AW24" s="120"/>
      <c r="AX24" s="120">
        <f>'[2]42 SONGAS'!$H$56</f>
        <v>434349128.91999996</v>
      </c>
      <c r="AY24" s="120"/>
      <c r="AZ24" s="120"/>
      <c r="BA24" s="120">
        <f>'[2]45 STATOIL'!$H$56</f>
        <v>235378246.69999999</v>
      </c>
      <c r="BB24" s="120"/>
      <c r="BC24" s="120"/>
      <c r="BD24" s="120"/>
      <c r="BE24" s="120">
        <f>'[2]49 TANGA'!$H$56</f>
        <v>2806796797.6999998</v>
      </c>
      <c r="BF24" s="120"/>
      <c r="BG24" s="120">
        <f>'[2]51 TPCC'!$H$56</f>
        <v>2031385989.3200006</v>
      </c>
      <c r="BH24" s="120">
        <f>'[2]52 TZNTE ONE TRD'!$H$56</f>
        <v>12456954</v>
      </c>
      <c r="BI24" s="120">
        <f>'[2]53 TZNTE ONE MIN'!$H$56</f>
        <v>29089967.5</v>
      </c>
      <c r="BJ24" s="120"/>
      <c r="BK24" s="120"/>
      <c r="BL24" s="120"/>
      <c r="BM24" s="120"/>
      <c r="BN24" s="120">
        <f>'[2]58 WILLIAMSON'!$H$56</f>
        <v>112828422.7</v>
      </c>
      <c r="BO24" s="120">
        <f>'[2]59 WILLY'!$H$56</f>
        <v>28757937</v>
      </c>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row>
    <row r="25" spans="2:131">
      <c r="B25" s="124">
        <v>1152</v>
      </c>
      <c r="C25" s="125" t="s">
        <v>65</v>
      </c>
      <c r="D25" s="126" t="s">
        <v>205</v>
      </c>
      <c r="E25" s="116"/>
      <c r="F25" s="117"/>
      <c r="G25" s="118"/>
      <c r="H25" s="119">
        <f t="shared" si="0"/>
        <v>0</v>
      </c>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row>
    <row r="26" spans="2:131">
      <c r="B26" s="124">
        <v>1153</v>
      </c>
      <c r="C26" s="125" t="s">
        <v>66</v>
      </c>
      <c r="D26" s="126" t="s">
        <v>205</v>
      </c>
      <c r="E26" s="116"/>
      <c r="F26" s="117"/>
      <c r="G26" s="118"/>
      <c r="H26" s="119">
        <f t="shared" si="0"/>
        <v>0</v>
      </c>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row>
    <row r="27" spans="2:131">
      <c r="B27" s="124">
        <v>116</v>
      </c>
      <c r="C27" s="125" t="s">
        <v>67</v>
      </c>
      <c r="D27" s="126" t="s">
        <v>204</v>
      </c>
      <c r="E27" s="116" t="s">
        <v>217</v>
      </c>
      <c r="F27" s="117" t="s">
        <v>218</v>
      </c>
      <c r="G27" s="118"/>
      <c r="H27" s="119">
        <f t="shared" si="0"/>
        <v>160097953037.12527</v>
      </c>
      <c r="I27" s="129">
        <v>659861902.14606857</v>
      </c>
      <c r="J27" s="120">
        <v>847462231.93999994</v>
      </c>
      <c r="K27" s="120"/>
      <c r="L27" s="120"/>
      <c r="M27" s="120">
        <v>1127490436.04</v>
      </c>
      <c r="N27" s="120">
        <v>973552057.78000021</v>
      </c>
      <c r="O27" s="120">
        <v>15071662705.450001</v>
      </c>
      <c r="P27" s="120">
        <v>6322201413.7000122</v>
      </c>
      <c r="Q27" s="120"/>
      <c r="R27" s="120">
        <v>625515604.67000008</v>
      </c>
      <c r="S27" s="120">
        <v>1488548974</v>
      </c>
      <c r="T27" s="120">
        <v>1569612623.5500004</v>
      </c>
      <c r="U27" s="120">
        <v>38987519999.899994</v>
      </c>
      <c r="V27" s="120">
        <v>71403640.00000006</v>
      </c>
      <c r="W27" s="120">
        <v>14502537.900000006</v>
      </c>
      <c r="X27" s="120">
        <v>1658543404.0699999</v>
      </c>
      <c r="Y27" s="120">
        <v>17652593.689999998</v>
      </c>
      <c r="Z27" s="120">
        <v>323800000</v>
      </c>
      <c r="AA27" s="120">
        <v>497040648.45999956</v>
      </c>
      <c r="AB27" s="120">
        <v>2132633253.4300003</v>
      </c>
      <c r="AC27" s="120">
        <v>1193946098.4400005</v>
      </c>
      <c r="AD27" s="120">
        <v>2228213199.9200058</v>
      </c>
      <c r="AE27" s="120">
        <v>16193541</v>
      </c>
      <c r="AF27" s="120">
        <v>431941153.37000012</v>
      </c>
      <c r="AG27" s="120">
        <v>62430874</v>
      </c>
      <c r="AH27" s="120">
        <v>406136098.00000006</v>
      </c>
      <c r="AI27" s="120">
        <v>204707873</v>
      </c>
      <c r="AJ27" s="120">
        <v>6622165759.4499969</v>
      </c>
      <c r="AK27" s="120"/>
      <c r="AL27" s="120"/>
      <c r="AM27" s="120">
        <v>104757235</v>
      </c>
      <c r="AN27" s="120">
        <v>352744497.57999992</v>
      </c>
      <c r="AO27" s="120">
        <v>1875566.450012207</v>
      </c>
      <c r="AP27" s="120">
        <v>13589807724.348618</v>
      </c>
      <c r="AQ27" s="120">
        <v>5360909102.1600037</v>
      </c>
      <c r="AR27" s="120">
        <v>449511730.4000001</v>
      </c>
      <c r="AS27" s="120">
        <v>5647744</v>
      </c>
      <c r="AT27" s="120">
        <v>0.27999997138977051</v>
      </c>
      <c r="AU27" s="120">
        <v>3042573071.7900009</v>
      </c>
      <c r="AV27" s="120">
        <v>5193596042.880003</v>
      </c>
      <c r="AW27" s="120"/>
      <c r="AX27" s="120">
        <v>10773992743.849998</v>
      </c>
      <c r="AY27" s="120"/>
      <c r="AZ27" s="120"/>
      <c r="BA27" s="120">
        <v>24311574377.05999</v>
      </c>
      <c r="BB27" s="120">
        <v>815375014.69999981</v>
      </c>
      <c r="BC27" s="120">
        <v>169995000</v>
      </c>
      <c r="BD27" s="120">
        <v>60760797.42056942</v>
      </c>
      <c r="BE27" s="120">
        <v>4240924719.1299896</v>
      </c>
      <c r="BF27" s="120"/>
      <c r="BG27" s="120">
        <v>5062803270.7400131</v>
      </c>
      <c r="BH27" s="120">
        <v>154364379.08999968</v>
      </c>
      <c r="BI27" s="120">
        <v>5590348</v>
      </c>
      <c r="BJ27" s="120"/>
      <c r="BK27" s="120">
        <v>45478091.960000038</v>
      </c>
      <c r="BL27" s="120"/>
      <c r="BM27" s="120">
        <v>276620572.89999986</v>
      </c>
      <c r="BN27" s="120">
        <v>2442134628.4799995</v>
      </c>
      <c r="BO27" s="120">
        <v>82177755</v>
      </c>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row>
    <row r="28" spans="2:131">
      <c r="B28" s="130"/>
      <c r="C28" s="125"/>
      <c r="D28" s="115"/>
      <c r="E28" s="116"/>
      <c r="F28" s="117"/>
      <c r="G28" s="118"/>
      <c r="H28" s="119">
        <f t="shared" si="0"/>
        <v>0</v>
      </c>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row>
    <row r="29" spans="2:131">
      <c r="B29" s="131">
        <v>12</v>
      </c>
      <c r="C29" s="114" t="s">
        <v>68</v>
      </c>
      <c r="D29" s="123"/>
      <c r="E29" s="116"/>
      <c r="F29" s="117"/>
      <c r="G29" s="118"/>
      <c r="H29" s="119">
        <f t="shared" si="0"/>
        <v>0</v>
      </c>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row>
    <row r="30" spans="2:131">
      <c r="B30" s="124">
        <v>1212</v>
      </c>
      <c r="C30" s="125" t="s">
        <v>69</v>
      </c>
      <c r="D30" s="126" t="s">
        <v>204</v>
      </c>
      <c r="E30" s="116" t="s">
        <v>219</v>
      </c>
      <c r="F30" s="117" t="s">
        <v>220</v>
      </c>
      <c r="G30" s="118"/>
      <c r="H30" s="119">
        <f t="shared" si="0"/>
        <v>62213552925.550003</v>
      </c>
      <c r="I30" s="120">
        <f>'[2]1 ABG'!$H$61+'[2]1 ABG'!$H$62</f>
        <v>457113011.41999996</v>
      </c>
      <c r="J30" s="120"/>
      <c r="K30" s="120"/>
      <c r="L30" s="120"/>
      <c r="M30" s="120">
        <f>'[2]5 BEACH'!$H$61</f>
        <v>52248479</v>
      </c>
      <c r="N30" s="120"/>
      <c r="O30" s="120">
        <f>'[2]7 BG TZ'!$H$61+'[2]7 BG TZ'!$H$62</f>
        <v>3221798761.8900003</v>
      </c>
      <c r="P30" s="120">
        <f>'[2]8 BULY'!$H$61+'[2]8 BULY'!$H$62</f>
        <v>14821792386.899998</v>
      </c>
      <c r="Q30" s="120">
        <f>'[2]9 CANACO'!$H$61+'[2]9 CANACO'!$H$62</f>
        <v>144734920.16000003</v>
      </c>
      <c r="R30" s="120">
        <f>'[2]10 DODSAL'!$H$61+'[2]10 DODSAL'!$H$62</f>
        <v>36405597.739999995</v>
      </c>
      <c r="S30" s="120"/>
      <c r="T30" s="120">
        <f>'[2]12 ETABL'!$H$61</f>
        <v>62033071.819999985</v>
      </c>
      <c r="U30" s="120">
        <f>'[2]13 GEITA'!$H$61+'[2]13 GEITA'!$H$62</f>
        <v>10796123737.790001</v>
      </c>
      <c r="V30" s="120">
        <f>'[2]14 HJ STAN'!$H$61</f>
        <v>60663066.600000001</v>
      </c>
      <c r="W30" s="120">
        <f>'[2]15 HERGE OIL'!$H$61</f>
        <v>106555313.72999999</v>
      </c>
      <c r="X30" s="120"/>
      <c r="Y30" s="120"/>
      <c r="Z30" s="120">
        <f>'[2]18 JACKA'!$H$62</f>
        <v>79235012.830000013</v>
      </c>
      <c r="AA30" s="120">
        <f>'[2]19 KABANGA'!$H$61+'[2]19 KABANGA'!$H$62</f>
        <v>350064150.53999996</v>
      </c>
      <c r="AB30" s="120">
        <f>'[2]20 MANTRA'!$H$62+'[2]20 MANTRA'!$H$61</f>
        <v>1823069034</v>
      </c>
      <c r="AC30" s="120">
        <f>'[2]21 MAWENI'!$H$61+'[2]21 MAWENI'!$H$62</f>
        <v>1691625088.01</v>
      </c>
      <c r="AD30" s="120">
        <f>'[2]22 MBEYA '!$H$61+'[2]22 MBEYA '!$H$62</f>
        <v>1099473165.9899998</v>
      </c>
      <c r="AE30" s="120">
        <f>'[2]23 MDN TZ'!$H$61+'[2]23 MDN TZ'!$H$62</f>
        <v>66737756</v>
      </c>
      <c r="AF30" s="120">
        <f>'[2]24 MIDWEST'!$H$61</f>
        <v>74540905</v>
      </c>
      <c r="AG30" s="120">
        <f>'[2]25 MNJINGU'!$H$61</f>
        <v>84771532</v>
      </c>
      <c r="AH30" s="120">
        <f>'[2]26 NDOVU'!$H$62</f>
        <v>68390470.200000003</v>
      </c>
      <c r="AI30" s="120">
        <f>'[2]27 NGWENA'!$H$61+'[2]27 NGWENA'!$H$62</f>
        <v>318436768</v>
      </c>
      <c r="AJ30" s="120">
        <f>'[2]28 NORTH MARA'!$H$61+'[2]28 NORTH MARA'!$H$62</f>
        <v>6939539038.1499996</v>
      </c>
      <c r="AK30" s="120"/>
      <c r="AL30" s="120"/>
      <c r="AM30" s="120">
        <f>'[2]31 NYANZA MINES'!$H$61</f>
        <v>145338368</v>
      </c>
      <c r="AN30" s="120">
        <f>'[2]32 OPHIR VENT'!$H$61+'[2]32 OPHIR VENT'!$H$62</f>
        <v>242633625.07000002</v>
      </c>
      <c r="AO30" s="120"/>
      <c r="AP30" s="120">
        <f>'[2]34 PANAFRICAN'!$H$61+'[2]34 PANAFRICAN'!$H$62</f>
        <v>933972488.83999968</v>
      </c>
      <c r="AQ30" s="120">
        <f>'[2]35 PANGEA'!$H$61+'[2]35 PANGEA'!$H$62</f>
        <v>6114396813.3599987</v>
      </c>
      <c r="AR30" s="120"/>
      <c r="AS30" s="120">
        <f>'[2]37 PRNG'!$H$62</f>
        <v>108707949</v>
      </c>
      <c r="AT30" s="120">
        <f>'[2]38 RAS'!$H$62</f>
        <v>140168858</v>
      </c>
      <c r="AU30" s="120">
        <f>'[2]39 RESOLUTE'!$H$61+'[2]39 RESOLUTE'!$H$62</f>
        <v>2999095723.5900006</v>
      </c>
      <c r="AV30" s="120">
        <f>'[2]40 SHANTA'!$H$61+'[2]40 SHANTA'!$H$62</f>
        <v>1206464154</v>
      </c>
      <c r="AW30" s="120"/>
      <c r="AX30" s="120">
        <f>'[2]42 SONGAS'!$H$61</f>
        <v>403769137.85000002</v>
      </c>
      <c r="AY30" s="120"/>
      <c r="AZ30" s="120">
        <f>'[2]44 STMCO'!$H$62</f>
        <v>91112000</v>
      </c>
      <c r="BA30" s="120">
        <f>'[2]45 STATOIL'!$H$61+'[2]45 STATOIL'!$H$62</f>
        <v>382896317.03999996</v>
      </c>
      <c r="BB30" s="120">
        <f>'[2]46 SWALA'!$H$61+'[2]46 SWALA'!$H$62</f>
        <v>93195312.579999998</v>
      </c>
      <c r="BC30" s="120">
        <f>'[2]47 TAD '!$H$61</f>
        <v>1969189.8</v>
      </c>
      <c r="BD30" s="120">
        <f>'[2]48 TANCAN'!$H$61</f>
        <v>311051836</v>
      </c>
      <c r="BE30" s="120">
        <f>'[2]49 TANGA'!$H$61+'[2]49 TANGA'!$H$62</f>
        <v>2443760715.5099998</v>
      </c>
      <c r="BF30" s="120">
        <f>'[2]50 TPDC'!$H$62</f>
        <v>118306500</v>
      </c>
      <c r="BG30" s="120">
        <f>'[2]51 TPCC'!$H$61+'[2]51 TPCC'!$H$62</f>
        <v>1592510278.0899999</v>
      </c>
      <c r="BH30" s="120"/>
      <c r="BI30" s="120">
        <f>'[2]53 TZNTE ONE MIN'!$H$61</f>
        <v>237200895</v>
      </c>
      <c r="BJ30" s="120">
        <f>'[2]54 TOL'!$H$62</f>
        <v>189341258.66</v>
      </c>
      <c r="BK30" s="120">
        <f>'[2]55 URANEX'!$H$61+'[2]55 URANEX'!$H$62</f>
        <v>82550241</v>
      </c>
      <c r="BL30" s="120"/>
      <c r="BM30" s="120">
        <f>'[2]57 WENTWORTH'!$H$61</f>
        <v>337121933.32999998</v>
      </c>
      <c r="BN30" s="120">
        <f>'[2]58 WILLIAMSON'!$H$61</f>
        <v>1670078063.0599997</v>
      </c>
      <c r="BO30" s="120">
        <f>'[2]59 WILLY'!$H$61</f>
        <v>12560000</v>
      </c>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row>
    <row r="31" spans="2:131">
      <c r="B31" s="130"/>
      <c r="C31" s="132"/>
      <c r="D31" s="115"/>
      <c r="E31" s="116"/>
      <c r="F31" s="117"/>
      <c r="G31" s="118"/>
      <c r="H31" s="119">
        <f t="shared" si="0"/>
        <v>0</v>
      </c>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row>
    <row r="32" spans="2:131">
      <c r="B32" s="131">
        <v>14</v>
      </c>
      <c r="C32" s="114" t="s">
        <v>0</v>
      </c>
      <c r="D32" s="115"/>
      <c r="E32" s="116"/>
      <c r="F32" s="117"/>
      <c r="G32" s="118"/>
      <c r="H32" s="119">
        <f t="shared" si="0"/>
        <v>0</v>
      </c>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row>
    <row r="33" spans="2:131">
      <c r="B33" s="127">
        <v>141</v>
      </c>
      <c r="C33" s="122" t="s">
        <v>70</v>
      </c>
      <c r="D33" s="115"/>
      <c r="E33" s="116"/>
      <c r="F33" s="117"/>
      <c r="G33" s="118"/>
      <c r="H33" s="119">
        <f t="shared" si="0"/>
        <v>0</v>
      </c>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row>
    <row r="34" spans="2:131">
      <c r="B34" s="127">
        <v>1412</v>
      </c>
      <c r="C34" s="122" t="s">
        <v>71</v>
      </c>
      <c r="D34" s="115"/>
      <c r="E34" s="116"/>
      <c r="F34" s="117"/>
      <c r="G34" s="118"/>
      <c r="H34" s="119">
        <f t="shared" si="0"/>
        <v>0</v>
      </c>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row>
    <row r="35" spans="2:131">
      <c r="B35" s="124">
        <v>1412</v>
      </c>
      <c r="C35" s="125" t="s">
        <v>72</v>
      </c>
      <c r="D35" s="126" t="s">
        <v>204</v>
      </c>
      <c r="E35" s="116" t="s">
        <v>221</v>
      </c>
      <c r="F35" s="117" t="s">
        <v>222</v>
      </c>
      <c r="G35" s="118"/>
      <c r="H35" s="119">
        <f t="shared" si="0"/>
        <v>4466790938</v>
      </c>
      <c r="I35" s="120"/>
      <c r="J35" s="120"/>
      <c r="K35" s="120"/>
      <c r="L35" s="120"/>
      <c r="M35" s="120"/>
      <c r="N35" s="120"/>
      <c r="O35" s="120"/>
      <c r="P35" s="120"/>
      <c r="Q35" s="120"/>
      <c r="R35" s="120"/>
      <c r="S35" s="120"/>
      <c r="T35" s="120"/>
      <c r="U35" s="120"/>
      <c r="V35" s="120"/>
      <c r="W35" s="120"/>
      <c r="X35" s="120"/>
      <c r="Y35" s="120"/>
      <c r="Z35" s="120"/>
      <c r="AA35" s="120"/>
      <c r="AB35" s="120"/>
      <c r="AC35" s="120"/>
      <c r="AD35" s="120">
        <f>'[2]22 MBEYA '!$H$68</f>
        <v>704555500</v>
      </c>
      <c r="AE35" s="120"/>
      <c r="AF35" s="120"/>
      <c r="AG35" s="120"/>
      <c r="AH35" s="120"/>
      <c r="AI35" s="120"/>
      <c r="AJ35" s="120"/>
      <c r="AK35" s="120"/>
      <c r="AL35" s="120"/>
      <c r="AM35" s="120"/>
      <c r="AN35" s="120"/>
      <c r="AO35" s="120"/>
      <c r="AP35" s="120"/>
      <c r="AQ35" s="120"/>
      <c r="AR35" s="120"/>
      <c r="AS35" s="120"/>
      <c r="AT35" s="120"/>
      <c r="AU35" s="120"/>
      <c r="AV35" s="120"/>
      <c r="AW35" s="120"/>
      <c r="AX35" s="120">
        <f>'[2]42 SONGAS'!$M$147</f>
        <v>3762235438</v>
      </c>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row>
    <row r="36" spans="2:131">
      <c r="B36" s="124">
        <v>14122</v>
      </c>
      <c r="C36" s="125" t="s">
        <v>73</v>
      </c>
      <c r="D36" s="126" t="s">
        <v>204</v>
      </c>
      <c r="E36" s="116" t="s">
        <v>223</v>
      </c>
      <c r="F36" s="117" t="s">
        <v>222</v>
      </c>
      <c r="G36" s="118"/>
      <c r="H36" s="119">
        <f t="shared" si="0"/>
        <v>0</v>
      </c>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row>
    <row r="37" spans="2:131">
      <c r="B37" s="124">
        <v>1413</v>
      </c>
      <c r="C37" s="125" t="s">
        <v>74</v>
      </c>
      <c r="D37" s="126" t="s">
        <v>205</v>
      </c>
      <c r="E37" s="116"/>
      <c r="F37" s="117"/>
      <c r="G37" s="128"/>
      <c r="H37" s="119">
        <f t="shared" si="0"/>
        <v>0</v>
      </c>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row>
    <row r="38" spans="2:131">
      <c r="B38" s="127">
        <v>1415</v>
      </c>
      <c r="C38" s="122" t="s">
        <v>75</v>
      </c>
      <c r="D38" s="123"/>
      <c r="E38" s="116"/>
      <c r="F38" s="117"/>
      <c r="G38" s="128"/>
      <c r="H38" s="119">
        <f t="shared" si="0"/>
        <v>0</v>
      </c>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row>
    <row r="39" spans="2:131">
      <c r="B39" s="124">
        <v>14151</v>
      </c>
      <c r="C39" s="125" t="s">
        <v>76</v>
      </c>
      <c r="D39" s="126" t="s">
        <v>204</v>
      </c>
      <c r="E39" s="116" t="str">
        <f>'[1]1 ABG'!$B$8</f>
        <v>Royalties for minerals</v>
      </c>
      <c r="F39" s="117" t="s">
        <v>224</v>
      </c>
      <c r="G39" s="118"/>
      <c r="H39" s="119">
        <f t="shared" si="0"/>
        <v>116868419093.23842</v>
      </c>
      <c r="I39" s="120"/>
      <c r="J39" s="120"/>
      <c r="K39" s="120"/>
      <c r="L39" s="120"/>
      <c r="M39" s="120"/>
      <c r="N39" s="120"/>
      <c r="O39" s="120"/>
      <c r="P39" s="120">
        <f>'[2]8 BULY'!$M$87</f>
        <v>17974009823.769997</v>
      </c>
      <c r="Q39" s="120"/>
      <c r="R39" s="120"/>
      <c r="S39" s="120"/>
      <c r="T39" s="120"/>
      <c r="U39" s="120">
        <f>'[2]13 GEITA'!$M$87</f>
        <v>42013959878</v>
      </c>
      <c r="V39" s="120">
        <f>'[2]14 HJ STAN'!$H$8</f>
        <v>33630643.769999996</v>
      </c>
      <c r="W39" s="120"/>
      <c r="X39" s="120"/>
      <c r="Y39" s="120"/>
      <c r="Z39" s="120"/>
      <c r="AA39" s="120"/>
      <c r="AB39" s="120"/>
      <c r="AC39" s="120">
        <f>'[2]21 MAWENI'!$H$8</f>
        <v>82014341.120000005</v>
      </c>
      <c r="AD39" s="120">
        <f>'[2]22 MBEYA '!$H$8</f>
        <v>138921995</v>
      </c>
      <c r="AE39" s="120"/>
      <c r="AF39" s="120"/>
      <c r="AG39" s="120">
        <f>'[2]25 MNJINGU'!$H$8</f>
        <v>5494200</v>
      </c>
      <c r="AH39" s="120"/>
      <c r="AI39" s="120"/>
      <c r="AJ39" s="120">
        <f>'[2]28 NORTH MARA'!$M$87</f>
        <v>22677290906</v>
      </c>
      <c r="AK39" s="120"/>
      <c r="AL39" s="120"/>
      <c r="AM39" s="120">
        <f>'[2]31 NYANZA MINES'!$M$87</f>
        <v>24189479</v>
      </c>
      <c r="AN39" s="120"/>
      <c r="AO39" s="120"/>
      <c r="AP39" s="120"/>
      <c r="AQ39" s="120">
        <f>'[2]35 PANGEA'!$M$87</f>
        <v>17082927652.840008</v>
      </c>
      <c r="AR39" s="120"/>
      <c r="AS39" s="120"/>
      <c r="AT39" s="120"/>
      <c r="AU39" s="120">
        <f>'[2]39 RESOLUTE'!$M$87</f>
        <v>3703998389</v>
      </c>
      <c r="AV39" s="120">
        <f>'[2]40 SHANTA'!$M$87</f>
        <v>7089705674.1784</v>
      </c>
      <c r="AW39" s="120"/>
      <c r="AX39" s="120"/>
      <c r="AY39" s="120"/>
      <c r="AZ39" s="120"/>
      <c r="BA39" s="120"/>
      <c r="BB39" s="120"/>
      <c r="BC39" s="120"/>
      <c r="BD39" s="120"/>
      <c r="BE39" s="120">
        <f>'[2]49 TANGA'!$H$8</f>
        <v>527574742.91000003</v>
      </c>
      <c r="BF39" s="120"/>
      <c r="BG39" s="120">
        <f>'[2]51 TPCC'!$H$8</f>
        <v>575700030</v>
      </c>
      <c r="BH39" s="120">
        <f>'[2]52 TZNTE ONE TRD'!$M$87</f>
        <v>47265086</v>
      </c>
      <c r="BI39" s="120">
        <f>'[2]53 TZNTE ONE MIN'!$M$87</f>
        <v>341832422</v>
      </c>
      <c r="BJ39" s="120">
        <f>'[2]54 TOL'!$H$8</f>
        <v>38679133.650000006</v>
      </c>
      <c r="BK39" s="120"/>
      <c r="BL39" s="120"/>
      <c r="BM39" s="120"/>
      <c r="BN39" s="120">
        <f>'[2]58 WILLIAMSON'!$M$87</f>
        <v>4373893638</v>
      </c>
      <c r="BO39" s="120">
        <f>'[2]59 WILLY'!$H$8</f>
        <v>137331058</v>
      </c>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row>
    <row r="40" spans="2:131">
      <c r="B40" s="124">
        <v>14152</v>
      </c>
      <c r="C40" s="125" t="s">
        <v>77</v>
      </c>
      <c r="D40" s="126" t="s">
        <v>205</v>
      </c>
      <c r="E40" s="116"/>
      <c r="F40" s="117"/>
      <c r="G40" s="118"/>
      <c r="H40" s="119">
        <f t="shared" si="0"/>
        <v>0</v>
      </c>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row>
    <row r="41" spans="2:131">
      <c r="B41" s="127">
        <v>1415</v>
      </c>
      <c r="C41" s="122" t="s">
        <v>78</v>
      </c>
      <c r="D41" s="123"/>
      <c r="E41" s="116"/>
      <c r="F41" s="117"/>
      <c r="G41" s="118"/>
      <c r="H41" s="119">
        <f t="shared" si="0"/>
        <v>0</v>
      </c>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row>
    <row r="42" spans="2:131">
      <c r="B42" s="124">
        <v>14153</v>
      </c>
      <c r="C42" s="125" t="s">
        <v>79</v>
      </c>
      <c r="D42" s="126" t="s">
        <v>205</v>
      </c>
      <c r="E42" s="116"/>
      <c r="F42" s="117"/>
      <c r="G42" s="118"/>
      <c r="H42" s="119">
        <f t="shared" si="0"/>
        <v>0</v>
      </c>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row>
    <row r="43" spans="2:131">
      <c r="B43" s="124">
        <v>14154</v>
      </c>
      <c r="C43" s="125" t="s">
        <v>80</v>
      </c>
      <c r="D43" s="126" t="s">
        <v>205</v>
      </c>
      <c r="E43" s="116"/>
      <c r="F43" s="117"/>
      <c r="G43" s="118"/>
      <c r="H43" s="119">
        <f t="shared" si="0"/>
        <v>0</v>
      </c>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row>
    <row r="44" spans="2:131">
      <c r="B44" s="124">
        <v>14155</v>
      </c>
      <c r="C44" s="125" t="s">
        <v>91</v>
      </c>
      <c r="D44" s="126" t="s">
        <v>205</v>
      </c>
      <c r="E44" s="116"/>
      <c r="F44" s="117"/>
      <c r="G44" s="118"/>
      <c r="H44" s="119">
        <f t="shared" si="0"/>
        <v>0</v>
      </c>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row>
    <row r="45" spans="2:131">
      <c r="B45" s="124">
        <v>14156</v>
      </c>
      <c r="C45" s="125" t="s">
        <v>92</v>
      </c>
      <c r="D45" s="126" t="s">
        <v>205</v>
      </c>
      <c r="E45" s="116"/>
      <c r="F45" s="117"/>
      <c r="G45" s="118"/>
      <c r="H45" s="119">
        <f t="shared" si="0"/>
        <v>0</v>
      </c>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row>
    <row r="46" spans="2:131">
      <c r="B46" s="127">
        <v>142</v>
      </c>
      <c r="C46" s="122" t="s">
        <v>81</v>
      </c>
      <c r="D46" s="123"/>
      <c r="E46" s="116"/>
      <c r="F46" s="117"/>
      <c r="G46" s="118"/>
      <c r="H46" s="119">
        <f t="shared" si="0"/>
        <v>0</v>
      </c>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row>
    <row r="47" spans="2:131">
      <c r="B47" s="133">
        <v>1421</v>
      </c>
      <c r="C47" s="125" t="s">
        <v>82</v>
      </c>
      <c r="D47" s="126" t="s">
        <v>205</v>
      </c>
      <c r="E47" s="134"/>
      <c r="F47" s="135"/>
      <c r="G47" s="118"/>
      <c r="H47" s="119">
        <f t="shared" si="0"/>
        <v>0</v>
      </c>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row>
    <row r="48" spans="2:131">
      <c r="B48" s="124">
        <v>1422</v>
      </c>
      <c r="C48" s="125" t="s">
        <v>83</v>
      </c>
      <c r="D48" s="126" t="s">
        <v>205</v>
      </c>
      <c r="E48" s="116"/>
      <c r="F48" s="117"/>
      <c r="G48" s="136"/>
      <c r="H48" s="119">
        <f t="shared" si="0"/>
        <v>0</v>
      </c>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row>
    <row r="49" spans="2:131">
      <c r="B49" s="133">
        <v>143</v>
      </c>
      <c r="C49" s="125" t="s">
        <v>84</v>
      </c>
      <c r="D49" s="126" t="s">
        <v>205</v>
      </c>
      <c r="E49" s="116"/>
      <c r="F49" s="117"/>
      <c r="G49" s="118"/>
      <c r="H49" s="119">
        <f t="shared" si="0"/>
        <v>0</v>
      </c>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row>
    <row r="50" spans="2:131">
      <c r="B50" s="124">
        <v>144</v>
      </c>
      <c r="C50" s="125" t="s">
        <v>85</v>
      </c>
      <c r="D50" s="126" t="s">
        <v>205</v>
      </c>
      <c r="E50" s="116"/>
      <c r="F50" s="117"/>
      <c r="G50" s="118"/>
      <c r="H50" s="119">
        <f t="shared" si="0"/>
        <v>0</v>
      </c>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row>
    <row r="51" spans="2:131">
      <c r="B51" s="124"/>
      <c r="C51" s="125"/>
      <c r="D51" s="123"/>
      <c r="E51" s="116"/>
      <c r="F51" s="117"/>
      <c r="G51" s="118"/>
      <c r="H51" s="119">
        <f t="shared" si="0"/>
        <v>0</v>
      </c>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row>
    <row r="52" spans="2:131" ht="21">
      <c r="B52" s="124" t="s">
        <v>285</v>
      </c>
      <c r="C52" s="137" t="s">
        <v>286</v>
      </c>
      <c r="D52" s="126" t="s">
        <v>205</v>
      </c>
      <c r="E52" s="116"/>
      <c r="F52" s="117"/>
      <c r="G52" s="118"/>
      <c r="H52" s="119">
        <f t="shared" si="0"/>
        <v>0</v>
      </c>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row>
    <row r="53" spans="2:131">
      <c r="B53" s="138"/>
      <c r="C53" s="139"/>
      <c r="D53" s="140"/>
      <c r="E53" s="141"/>
      <c r="F53" s="142"/>
      <c r="G53" s="143"/>
      <c r="H53" s="119">
        <f t="shared" si="0"/>
        <v>0</v>
      </c>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row>
    <row r="54" spans="2:131">
      <c r="G54" s="144"/>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row>
    <row r="55" spans="2:131">
      <c r="E55" s="145"/>
      <c r="F55" s="145"/>
      <c r="G55" s="146" t="s">
        <v>153</v>
      </c>
      <c r="H55" s="147" t="s">
        <v>151</v>
      </c>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row>
    <row r="56" spans="2:131">
      <c r="B56" s="148" t="s">
        <v>93</v>
      </c>
      <c r="G56" s="149">
        <f>'[2]Summary tables for report'!$C$13</f>
        <v>1221215617950.7788</v>
      </c>
      <c r="H56" s="150">
        <f>SUM(H10:H53)</f>
        <v>1221215617950.7788</v>
      </c>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row>
    <row r="57" spans="2:131">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row>
    <row r="58" spans="2:131">
      <c r="B58" s="90"/>
    </row>
    <row r="59" spans="2:131">
      <c r="B59" s="90"/>
    </row>
    <row r="60" spans="2:131">
      <c r="B60" s="90"/>
    </row>
    <row r="61" spans="2:131">
      <c r="B61" s="90"/>
    </row>
    <row r="62" spans="2:131">
      <c r="B62" s="90"/>
    </row>
    <row r="63" spans="2:131">
      <c r="B63" s="90"/>
    </row>
    <row r="64" spans="2:131">
      <c r="B64" s="90"/>
    </row>
    <row r="65" spans="2:2">
      <c r="B65" s="90"/>
    </row>
    <row r="66" spans="2:2">
      <c r="B66" s="90"/>
    </row>
    <row r="67" spans="2:2">
      <c r="B67" s="90"/>
    </row>
    <row r="68" spans="2:2">
      <c r="B68" s="90"/>
    </row>
    <row r="69" spans="2:2">
      <c r="B69" s="90"/>
    </row>
    <row r="70" spans="2:2">
      <c r="B70" s="90"/>
    </row>
    <row r="72" spans="2:2">
      <c r="B72" s="90"/>
    </row>
  </sheetData>
  <mergeCells count="5">
    <mergeCell ref="B8:D8"/>
    <mergeCell ref="E8:G8"/>
    <mergeCell ref="E7:G7"/>
    <mergeCell ref="H8:I8"/>
    <mergeCell ref="H7:I7"/>
  </mergeCells>
  <conditionalFormatting sqref="D12:D52">
    <cfRule type="containsText" dxfId="0" priority="1" operator="containsText" text="Including;Not Applicable;Not included">
      <formula>NOT(ISERROR(SEARCH("Including;Not Applicable;Not included",D12)))</formula>
    </cfRule>
  </conditionalFormatting>
  <dataValidations xWindow="744" yWindow="547"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12:D15 D30 D35:D37 D39:D40 D42:D45 D47:D50 D52">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37"/>
    <col min="2" max="2" width="10.33203125" style="37" customWidth="1"/>
    <col min="3" max="3" width="8" style="37" customWidth="1"/>
    <col min="4" max="4" width="60.33203125" style="37" customWidth="1"/>
    <col min="5" max="5" width="2" style="40" customWidth="1"/>
    <col min="6" max="16384" width="3.5" style="37"/>
  </cols>
  <sheetData>
    <row r="1" spans="2:5" ht="16" customHeight="1">
      <c r="E1" s="37"/>
    </row>
    <row r="2" spans="2:5" ht="25" customHeight="1">
      <c r="B2" s="38" t="s">
        <v>156</v>
      </c>
      <c r="E2" s="37"/>
    </row>
    <row r="3" spans="2:5" ht="16" customHeight="1">
      <c r="B3" s="39" t="s">
        <v>41</v>
      </c>
      <c r="E3" s="37"/>
    </row>
    <row r="4" spans="2:5" ht="16" customHeight="1">
      <c r="B4" s="44" t="s">
        <v>159</v>
      </c>
      <c r="C4" s="44" t="s">
        <v>158</v>
      </c>
      <c r="D4" s="1" t="s">
        <v>160</v>
      </c>
      <c r="E4" s="37"/>
    </row>
    <row r="5" spans="2:5" ht="16" customHeight="1">
      <c r="B5" s="41">
        <v>42023</v>
      </c>
      <c r="C5" s="42" t="s">
        <v>162</v>
      </c>
      <c r="D5" s="45" t="s">
        <v>163</v>
      </c>
      <c r="E5" s="37"/>
    </row>
    <row r="6" spans="2:5" ht="16" customHeight="1" thickBot="1">
      <c r="B6" s="36">
        <v>41991</v>
      </c>
      <c r="C6" s="43" t="s">
        <v>157</v>
      </c>
      <c r="D6" s="56" t="s">
        <v>161</v>
      </c>
      <c r="E6" s="37"/>
    </row>
    <row r="7" spans="2:5" ht="16" customHeight="1" thickBot="1">
      <c r="B7" s="36">
        <v>42061</v>
      </c>
      <c r="C7" s="55" t="s">
        <v>186</v>
      </c>
      <c r="D7" s="57" t="s">
        <v>171</v>
      </c>
      <c r="E7" s="37"/>
    </row>
    <row r="8" spans="2:5" ht="16" customHeight="1">
      <c r="D8" s="58" t="s">
        <v>172</v>
      </c>
      <c r="E8" s="37"/>
    </row>
    <row r="9" spans="2:5" ht="16" customHeight="1">
      <c r="D9" s="37" t="s">
        <v>175</v>
      </c>
      <c r="E9" s="37"/>
    </row>
    <row r="10" spans="2:5" ht="16" customHeight="1">
      <c r="B10" s="36">
        <v>42068</v>
      </c>
      <c r="C10" s="55" t="s">
        <v>170</v>
      </c>
      <c r="D10" s="37" t="s">
        <v>187</v>
      </c>
      <c r="E10" s="37"/>
    </row>
    <row r="11" spans="2:5" ht="16" customHeight="1">
      <c r="E11" s="37"/>
    </row>
    <row r="12" spans="2:5" ht="16" customHeight="1">
      <c r="E12" s="37"/>
    </row>
    <row r="13" spans="2:5" ht="16" customHeight="1">
      <c r="E13" s="37"/>
    </row>
    <row r="14" spans="2:5" ht="16" customHeight="1">
      <c r="E14" s="37"/>
    </row>
    <row r="15" spans="2:5" ht="16" customHeight="1">
      <c r="E15" s="37"/>
    </row>
    <row r="16" spans="2:5" ht="16" customHeight="1">
      <c r="E16" s="37"/>
    </row>
    <row r="17" spans="5:5" ht="16" customHeight="1">
      <c r="E17" s="37"/>
    </row>
    <row r="18" spans="5:5" ht="16" customHeight="1">
      <c r="E18" s="37"/>
    </row>
    <row r="19" spans="5:5" ht="16" customHeight="1">
      <c r="E19" s="37"/>
    </row>
    <row r="20" spans="5:5" ht="16" customHeight="1">
      <c r="E20" s="37"/>
    </row>
    <row r="21" spans="5:5" ht="16" customHeight="1">
      <c r="E21" s="37"/>
    </row>
    <row r="22" spans="5:5" ht="16" customHeight="1">
      <c r="E22" s="37"/>
    </row>
    <row r="23" spans="5:5" ht="16" customHeight="1">
      <c r="E23" s="37"/>
    </row>
    <row r="24" spans="5:5" ht="16" customHeight="1">
      <c r="E24" s="37"/>
    </row>
    <row r="25" spans="5:5" ht="16" customHeight="1">
      <c r="E25" s="37"/>
    </row>
    <row r="26" spans="5:5" ht="16" customHeight="1">
      <c r="E26" s="37"/>
    </row>
    <row r="27" spans="5:5" ht="16" customHeight="1">
      <c r="E27" s="37"/>
    </row>
    <row r="28" spans="5:5" ht="16" customHeight="1">
      <c r="E28" s="37"/>
    </row>
    <row r="29" spans="5:5" ht="16" customHeight="1">
      <c r="E29" s="37"/>
    </row>
    <row r="30" spans="5:5" ht="16" customHeight="1">
      <c r="E30" s="37"/>
    </row>
    <row r="31" spans="5:5" ht="16" customHeight="1">
      <c r="E31" s="37"/>
    </row>
    <row r="32" spans="5:5" ht="16" customHeight="1">
      <c r="E32" s="37"/>
    </row>
    <row r="33" spans="5:5" ht="16" customHeight="1">
      <c r="E33" s="37"/>
    </row>
    <row r="34" spans="5:5" ht="16" customHeight="1"/>
    <row r="35" spans="5:5" ht="16" customHeight="1"/>
    <row r="36" spans="5:5" ht="16" customHeight="1">
      <c r="E36" s="37"/>
    </row>
    <row r="37" spans="5:5" ht="16" customHeight="1">
      <c r="E37" s="37"/>
    </row>
    <row r="38" spans="5:5" ht="16" customHeight="1">
      <c r="E38" s="37"/>
    </row>
    <row r="39" spans="5:5" ht="16" customHeight="1">
      <c r="E39" s="37"/>
    </row>
    <row r="40" spans="5:5" ht="16" customHeight="1">
      <c r="E40" s="37"/>
    </row>
    <row r="41" spans="5:5" ht="16" customHeight="1">
      <c r="E41" s="3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CA3803-53F5-4CC2-9BE8-1A4BA61D1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874436C-F625-46CC-B010-1B72ACA1637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Kaisa Toroskainen</cp:lastModifiedBy>
  <cp:lastPrinted>2015-03-05T09:58:56Z</cp:lastPrinted>
  <dcterms:created xsi:type="dcterms:W3CDTF">2014-08-29T11:25:27Z</dcterms:created>
  <dcterms:modified xsi:type="dcterms:W3CDTF">2016-10-27T12:19:26Z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