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020" yWindow="80" windowWidth="19520" windowHeight="13200" tabRatio="888" activeTab="6"/>
  </bookViews>
  <sheets>
    <sheet name="page1" sheetId="13" r:id="rId1"/>
    <sheet name="page2" sheetId="14" r:id="rId2"/>
    <sheet name="page3" sheetId="15" r:id="rId3"/>
    <sheet name="page4" sheetId="16" r:id="rId4"/>
    <sheet name="page5" sheetId="17" r:id="rId5"/>
    <sheet name="page6" sheetId="18" r:id="rId6"/>
    <sheet name="page7" sheetId="19" r:id="rId7"/>
  </sheets>
  <externalReferences>
    <externalReference r:id="rId8"/>
    <externalReference r:id="rId9"/>
  </externalReferences>
  <definedNames>
    <definedName name="_\K">#REF!</definedName>
    <definedName name="_New3" localSheetId="5">#REF!</definedName>
    <definedName name="_New3">#REF!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\a" localSheetId="1">page2!#REF!</definedName>
    <definedName name="\a" localSheetId="2">page3!#REF!</definedName>
    <definedName name="\a" localSheetId="3">page4!#REF!</definedName>
    <definedName name="\a" localSheetId="4">page5!#REF!</definedName>
    <definedName name="\a" localSheetId="5">#REF!</definedName>
    <definedName name="\a" localSheetId="6">#REF!</definedName>
    <definedName name="\a">#REF!</definedName>
    <definedName name="\c" localSheetId="2">#REF!</definedName>
    <definedName name="\c" localSheetId="3">page4!#REF!</definedName>
    <definedName name="\c" localSheetId="4">page5!#REF!</definedName>
    <definedName name="\c" localSheetId="5">#REF!</definedName>
    <definedName name="\c" localSheetId="6">#REF!</definedName>
    <definedName name="\c">#REF!</definedName>
    <definedName name="\m">#REF!</definedName>
    <definedName name="\s" localSheetId="2">page3!#REF!</definedName>
    <definedName name="\s" localSheetId="3">page4!#REF!</definedName>
    <definedName name="\s" localSheetId="4">page5!#REF!</definedName>
    <definedName name="\s" localSheetId="5">#REF!</definedName>
    <definedName name="\s" localSheetId="6">#REF!</definedName>
    <definedName name="\s">#REF!</definedName>
    <definedName name="\v" localSheetId="2">page3!#REF!</definedName>
    <definedName name="\v" localSheetId="3">page4!#REF!</definedName>
    <definedName name="\v" localSheetId="4">page5!#REF!</definedName>
    <definedName name="\v" localSheetId="5">#REF!</definedName>
    <definedName name="\v" localSheetId="6">#REF!</definedName>
    <definedName name="\v">#REF!</definedName>
    <definedName name="\x" localSheetId="5">#REF!</definedName>
    <definedName name="\x">#REF!</definedName>
    <definedName name="\z" localSheetId="2">#REF!</definedName>
    <definedName name="\z" localSheetId="3">page4!#REF!</definedName>
    <definedName name="\z" localSheetId="4">page5!#REF!</definedName>
    <definedName name="\z" localSheetId="5">#REF!</definedName>
    <definedName name="\z" localSheetId="6">#REF!</definedName>
    <definedName name="\z">#REF!</definedName>
    <definedName name="aaa">#REF!</definedName>
    <definedName name="adv">#REF!</definedName>
    <definedName name="ag">#REF!</definedName>
    <definedName name="dfd">#REF!</definedName>
    <definedName name="gdfd">#REF!</definedName>
    <definedName name="jjk" localSheetId="5">#REF!</definedName>
    <definedName name="jjk">#REF!</definedName>
    <definedName name="love" localSheetId="5">#REF!</definedName>
    <definedName name="love">#REF!</definedName>
    <definedName name="m">#REF!</definedName>
    <definedName name="_xlnm.Print_Area" localSheetId="0">page1!$A$1:$G$54</definedName>
    <definedName name="_xlnm.Print_Area" localSheetId="1">page2!$A$1:$K$49</definedName>
    <definedName name="_xlnm.Print_Area" localSheetId="2">page3!$A$1:$J$49</definedName>
    <definedName name="_xlnm.Print_Area" localSheetId="3">page4!$A$1:$J$47</definedName>
    <definedName name="_xlnm.Print_Area" localSheetId="4">page5!$A$1:$K$50</definedName>
    <definedName name="_xlnm.Print_Area" localSheetId="5">page6!$A$1:$M$52</definedName>
    <definedName name="_xlnm.Print_Area" localSheetId="6">page7!$A$1:$H$50</definedName>
    <definedName name="Print_Area_MI" localSheetId="1">page2!$A$6:$K$26</definedName>
    <definedName name="Print_Area_MI" localSheetId="2">page3!$A$6:$H$26</definedName>
    <definedName name="Print_Area_MI" localSheetId="3">page4!$A$6:$F$33</definedName>
    <definedName name="Print_Area_MI" localSheetId="4">page5!$A$6:$F$32</definedName>
    <definedName name="Print_Area_MI" localSheetId="5">#REF!</definedName>
    <definedName name="Print_Area_MI" localSheetId="6">#REF!</definedName>
    <definedName name="Print_Area_MI">#REF!</definedName>
    <definedName name="q" localSheetId="5">'[1]52 to 54'!#REF!</definedName>
    <definedName name="q">'[1]52 to 54'!#REF!</definedName>
    <definedName name="s">#REF!</definedName>
    <definedName name="t">#REF!</definedName>
    <definedName name="u">#REF!</definedName>
  </definedNames>
  <calcPr calcId="140001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3" i="13" l="1"/>
  <c r="K33" i="13"/>
  <c r="J34" i="13"/>
  <c r="K34" i="13"/>
  <c r="J35" i="13"/>
  <c r="K35" i="13"/>
  <c r="J36" i="13"/>
  <c r="K36" i="13"/>
  <c r="J37" i="13"/>
  <c r="K37" i="13"/>
  <c r="J38" i="13"/>
  <c r="K38" i="13"/>
  <c r="J39" i="13"/>
  <c r="K39" i="13"/>
  <c r="J40" i="13"/>
  <c r="K40" i="13"/>
  <c r="K32" i="13"/>
  <c r="J32" i="13"/>
  <c r="J30" i="13"/>
  <c r="K30" i="13"/>
  <c r="J31" i="13"/>
  <c r="K31" i="13"/>
  <c r="N30" i="14"/>
  <c r="N34" i="14"/>
  <c r="O34" i="14"/>
  <c r="P34" i="14"/>
  <c r="Q34" i="14"/>
  <c r="N35" i="14"/>
  <c r="O35" i="14"/>
  <c r="P35" i="14"/>
  <c r="Q35" i="14"/>
  <c r="N36" i="14"/>
  <c r="O36" i="14"/>
  <c r="P36" i="14"/>
  <c r="Q36" i="14"/>
  <c r="N37" i="14"/>
  <c r="O37" i="14"/>
  <c r="P37" i="14"/>
  <c r="Q37" i="14"/>
  <c r="N38" i="14"/>
  <c r="O38" i="14"/>
  <c r="P38" i="14"/>
  <c r="Q38" i="14"/>
  <c r="N39" i="14"/>
  <c r="O39" i="14"/>
  <c r="P39" i="14"/>
  <c r="Q39" i="14"/>
  <c r="N40" i="14"/>
  <c r="O40" i="14"/>
  <c r="P40" i="14"/>
  <c r="Q40" i="14"/>
  <c r="N41" i="14"/>
  <c r="O41" i="14"/>
  <c r="P41" i="14"/>
  <c r="Q41" i="14"/>
  <c r="N31" i="14"/>
  <c r="O31" i="14"/>
  <c r="P31" i="14"/>
  <c r="Q31" i="14"/>
  <c r="N32" i="14"/>
  <c r="O32" i="14"/>
  <c r="P32" i="14"/>
  <c r="Q32" i="14"/>
  <c r="Q33" i="14"/>
  <c r="P33" i="14"/>
  <c r="O33" i="14"/>
  <c r="N33" i="14"/>
  <c r="M37" i="15"/>
  <c r="N37" i="15"/>
  <c r="O37" i="15"/>
  <c r="M38" i="15"/>
  <c r="N38" i="15"/>
  <c r="O38" i="15"/>
  <c r="M39" i="15"/>
  <c r="N39" i="15"/>
  <c r="O39" i="15"/>
  <c r="M40" i="15"/>
  <c r="N40" i="15"/>
  <c r="O40" i="15"/>
  <c r="M41" i="15"/>
  <c r="N41" i="15"/>
  <c r="O41" i="15"/>
  <c r="M42" i="15"/>
  <c r="N42" i="15"/>
  <c r="O42" i="15"/>
  <c r="M43" i="15"/>
  <c r="N43" i="15"/>
  <c r="O43" i="15"/>
  <c r="M44" i="15"/>
  <c r="N44" i="15"/>
  <c r="O44" i="15"/>
  <c r="O36" i="15"/>
  <c r="N36" i="15"/>
  <c r="M36" i="15"/>
  <c r="M34" i="15"/>
  <c r="N34" i="15"/>
  <c r="O34" i="15"/>
  <c r="M35" i="15"/>
  <c r="N35" i="15"/>
  <c r="O35" i="15"/>
  <c r="M33" i="15"/>
  <c r="M35" i="16"/>
  <c r="N35" i="16"/>
  <c r="O35" i="16"/>
  <c r="P35" i="16"/>
  <c r="M36" i="16"/>
  <c r="N36" i="16"/>
  <c r="O36" i="16"/>
  <c r="P36" i="16"/>
  <c r="M37" i="16"/>
  <c r="N37" i="16"/>
  <c r="O37" i="16"/>
  <c r="P37" i="16"/>
  <c r="M38" i="16"/>
  <c r="N38" i="16"/>
  <c r="O38" i="16"/>
  <c r="P38" i="16"/>
  <c r="M39" i="16"/>
  <c r="N39" i="16"/>
  <c r="O39" i="16"/>
  <c r="P39" i="16"/>
  <c r="M40" i="16"/>
  <c r="N40" i="16"/>
  <c r="O40" i="16"/>
  <c r="P40" i="16"/>
  <c r="M41" i="16"/>
  <c r="N41" i="16"/>
  <c r="O41" i="16"/>
  <c r="P41" i="16"/>
  <c r="M42" i="16"/>
  <c r="N42" i="16"/>
  <c r="O42" i="16"/>
  <c r="P42" i="16"/>
  <c r="M32" i="16"/>
  <c r="N32" i="16"/>
  <c r="O32" i="16"/>
  <c r="P32" i="16"/>
  <c r="M33" i="16"/>
  <c r="N33" i="16"/>
  <c r="O33" i="16"/>
  <c r="P33" i="16"/>
  <c r="P31" i="16"/>
  <c r="O31" i="16"/>
  <c r="N31" i="16"/>
  <c r="M31" i="16"/>
  <c r="M34" i="16"/>
  <c r="N34" i="16"/>
  <c r="O34" i="16"/>
  <c r="P34" i="16"/>
  <c r="P40" i="17"/>
  <c r="Q40" i="17"/>
  <c r="R40" i="17"/>
  <c r="P41" i="17"/>
  <c r="Q41" i="17"/>
  <c r="R41" i="17"/>
  <c r="P42" i="17"/>
  <c r="Q42" i="17"/>
  <c r="R42" i="17"/>
  <c r="P43" i="17"/>
  <c r="Q43" i="17"/>
  <c r="R43" i="17"/>
  <c r="P44" i="17"/>
  <c r="Q44" i="17"/>
  <c r="R44" i="17"/>
  <c r="P45" i="17"/>
  <c r="Q45" i="17"/>
  <c r="R45" i="17"/>
  <c r="P46" i="17"/>
  <c r="Q46" i="17"/>
  <c r="R46" i="17"/>
  <c r="P47" i="17"/>
  <c r="Q47" i="17"/>
  <c r="R47" i="17"/>
  <c r="R39" i="17"/>
  <c r="Q39" i="17"/>
  <c r="P39" i="17"/>
  <c r="P37" i="17"/>
  <c r="Q37" i="17"/>
  <c r="R37" i="17"/>
  <c r="P38" i="17"/>
  <c r="Q38" i="17"/>
  <c r="R38" i="17"/>
  <c r="R36" i="17"/>
  <c r="Q36" i="17"/>
  <c r="P36" i="17"/>
  <c r="Q51" i="18"/>
  <c r="Q52" i="18"/>
  <c r="Q53" i="18"/>
  <c r="Q54" i="18"/>
  <c r="Q55" i="18"/>
  <c r="Q56" i="18"/>
  <c r="Q57" i="18"/>
  <c r="Q58" i="18"/>
  <c r="Q50" i="18"/>
  <c r="Q48" i="18"/>
  <c r="Q49" i="18"/>
  <c r="Q37" i="18"/>
  <c r="R37" i="18"/>
  <c r="Q38" i="18"/>
  <c r="R38" i="18"/>
  <c r="Q39" i="18"/>
  <c r="R39" i="18"/>
  <c r="Q40" i="18"/>
  <c r="R40" i="18"/>
  <c r="Q41" i="18"/>
  <c r="R41" i="18"/>
  <c r="Q42" i="18"/>
  <c r="R42" i="18"/>
  <c r="Q43" i="18"/>
  <c r="R43" i="18"/>
  <c r="Q44" i="18"/>
  <c r="R44" i="18"/>
  <c r="R36" i="18"/>
  <c r="Q36" i="18"/>
  <c r="Q34" i="18"/>
  <c r="R34" i="18"/>
  <c r="Q35" i="18"/>
  <c r="R35" i="18"/>
  <c r="Q47" i="18"/>
  <c r="R33" i="18"/>
  <c r="Q33" i="18"/>
  <c r="M38" i="19"/>
  <c r="N38" i="19"/>
  <c r="M39" i="19"/>
  <c r="N39" i="19"/>
  <c r="M40" i="19"/>
  <c r="N40" i="19"/>
  <c r="M41" i="19"/>
  <c r="N41" i="19"/>
  <c r="M42" i="19"/>
  <c r="N42" i="19"/>
  <c r="M43" i="19"/>
  <c r="N43" i="19"/>
  <c r="M44" i="19"/>
  <c r="N44" i="19"/>
  <c r="M45" i="19"/>
  <c r="N45" i="19"/>
  <c r="N37" i="19"/>
  <c r="M37" i="19"/>
  <c r="M35" i="19"/>
  <c r="N35" i="19"/>
  <c r="M36" i="19"/>
  <c r="N36" i="19"/>
  <c r="O30" i="14"/>
  <c r="P30" i="14"/>
  <c r="Q30" i="14"/>
  <c r="K29" i="13"/>
  <c r="J29" i="13"/>
  <c r="K25" i="19"/>
  <c r="L24" i="14"/>
  <c r="H11" i="19"/>
  <c r="G11" i="19"/>
  <c r="F11" i="19"/>
  <c r="E11" i="19"/>
  <c r="D11" i="19"/>
  <c r="L12" i="18"/>
  <c r="J12" i="18"/>
  <c r="I12" i="18"/>
  <c r="H12" i="18"/>
  <c r="G12" i="18"/>
  <c r="E12" i="18"/>
  <c r="C12" i="18"/>
  <c r="D12" i="17"/>
  <c r="G12" i="17"/>
  <c r="H12" i="17"/>
  <c r="C12" i="17"/>
  <c r="C12" i="13"/>
  <c r="D11" i="16"/>
  <c r="E11" i="16"/>
  <c r="F11" i="16"/>
  <c r="G11" i="16"/>
  <c r="H11" i="16"/>
  <c r="I11" i="16"/>
  <c r="J11" i="16"/>
  <c r="C11" i="16"/>
  <c r="D10" i="15"/>
  <c r="E10" i="15"/>
  <c r="F10" i="15"/>
  <c r="G10" i="15"/>
  <c r="H10" i="15"/>
  <c r="I10" i="15"/>
  <c r="J10" i="15"/>
  <c r="C10" i="15"/>
  <c r="D10" i="14"/>
  <c r="E10" i="14"/>
  <c r="F10" i="14"/>
  <c r="G10" i="14"/>
  <c r="H10" i="14"/>
  <c r="I10" i="14"/>
  <c r="J10" i="14"/>
  <c r="K10" i="14"/>
  <c r="C10" i="14"/>
  <c r="E12" i="13"/>
  <c r="F12" i="13"/>
  <c r="G12" i="13"/>
  <c r="D12" i="13"/>
  <c r="N34" i="19"/>
  <c r="M34" i="19"/>
  <c r="I25" i="19"/>
  <c r="Q23" i="19"/>
  <c r="P23" i="19"/>
  <c r="I23" i="19"/>
  <c r="K23" i="19"/>
  <c r="L23" i="19"/>
  <c r="I22" i="19"/>
  <c r="I21" i="19"/>
  <c r="I20" i="19"/>
  <c r="I19" i="19"/>
  <c r="I18" i="19"/>
  <c r="I17" i="19"/>
  <c r="I16" i="19"/>
  <c r="I15" i="19"/>
  <c r="I14" i="19"/>
  <c r="I13" i="19"/>
  <c r="C11" i="19"/>
  <c r="I10" i="19"/>
  <c r="I9" i="19"/>
  <c r="N26" i="18"/>
  <c r="N24" i="18"/>
  <c r="N23" i="18"/>
  <c r="N22" i="18"/>
  <c r="N21" i="18"/>
  <c r="N20" i="18"/>
  <c r="N19" i="18"/>
  <c r="N18" i="18"/>
  <c r="N17" i="18"/>
  <c r="N16" i="18"/>
  <c r="N15" i="18"/>
  <c r="N14" i="18"/>
  <c r="N11" i="18"/>
  <c r="N10" i="18"/>
  <c r="N34" i="17"/>
  <c r="N33" i="17"/>
  <c r="N32" i="17"/>
  <c r="N31" i="17"/>
  <c r="N30" i="17"/>
  <c r="N29" i="17"/>
  <c r="N28" i="17"/>
  <c r="N27" i="17"/>
  <c r="L26" i="17"/>
  <c r="L24" i="17"/>
  <c r="L23" i="17"/>
  <c r="L22" i="17"/>
  <c r="L21" i="17"/>
  <c r="L20" i="17"/>
  <c r="L19" i="17"/>
  <c r="L18" i="17"/>
  <c r="L17" i="17"/>
  <c r="L16" i="17"/>
  <c r="L15" i="17"/>
  <c r="L14" i="17"/>
  <c r="N11" i="17"/>
  <c r="L11" i="17"/>
  <c r="N10" i="17"/>
  <c r="L10" i="17"/>
  <c r="K30" i="16"/>
  <c r="K29" i="16"/>
  <c r="N28" i="16"/>
  <c r="M28" i="16"/>
  <c r="K25" i="16"/>
  <c r="K23" i="16"/>
  <c r="K22" i="16"/>
  <c r="K21" i="16"/>
  <c r="K20" i="16"/>
  <c r="K19" i="16"/>
  <c r="K18" i="16"/>
  <c r="K17" i="16"/>
  <c r="K16" i="16"/>
  <c r="K15" i="16"/>
  <c r="K14" i="16"/>
  <c r="K13" i="16"/>
  <c r="K10" i="16"/>
  <c r="N9" i="16"/>
  <c r="M9" i="16"/>
  <c r="K9" i="16"/>
  <c r="O33" i="15"/>
  <c r="N33" i="15"/>
  <c r="L31" i="15"/>
  <c r="L30" i="15"/>
  <c r="L29" i="15"/>
  <c r="M28" i="15"/>
  <c r="L28" i="15"/>
  <c r="M27" i="15"/>
  <c r="L27" i="15"/>
  <c r="L26" i="15"/>
  <c r="L25" i="15"/>
  <c r="K24" i="15"/>
  <c r="K22" i="15"/>
  <c r="K21" i="15"/>
  <c r="K20" i="15"/>
  <c r="K19" i="15"/>
  <c r="K18" i="15"/>
  <c r="P17" i="15"/>
  <c r="K17" i="15"/>
  <c r="K16" i="15"/>
  <c r="K15" i="15"/>
  <c r="K14" i="15"/>
  <c r="K13" i="15"/>
  <c r="T12" i="15"/>
  <c r="T16" i="15"/>
  <c r="S12" i="15"/>
  <c r="S16" i="15"/>
  <c r="R12" i="15"/>
  <c r="R16" i="15"/>
  <c r="Q12" i="15"/>
  <c r="Q16" i="15"/>
  <c r="K12" i="15"/>
  <c r="K9" i="15"/>
  <c r="K8" i="15"/>
  <c r="Q82" i="14"/>
  <c r="P82" i="14"/>
  <c r="O82" i="14"/>
  <c r="N82" i="14"/>
  <c r="Q81" i="14"/>
  <c r="P81" i="14"/>
  <c r="O81" i="14"/>
  <c r="N81" i="14"/>
  <c r="Q80" i="14"/>
  <c r="P80" i="14"/>
  <c r="O80" i="14"/>
  <c r="N80" i="14"/>
  <c r="Q79" i="14"/>
  <c r="P79" i="14"/>
  <c r="O79" i="14"/>
  <c r="N79" i="14"/>
  <c r="Q78" i="14"/>
  <c r="P78" i="14"/>
  <c r="O78" i="14"/>
  <c r="N78" i="14"/>
  <c r="Q77" i="14"/>
  <c r="P77" i="14"/>
  <c r="O77" i="14"/>
  <c r="N77" i="14"/>
  <c r="Q76" i="14"/>
  <c r="P76" i="14"/>
  <c r="O76" i="14"/>
  <c r="N76" i="14"/>
  <c r="Q75" i="14"/>
  <c r="P75" i="14"/>
  <c r="O75" i="14"/>
  <c r="N75" i="14"/>
  <c r="Q74" i="14"/>
  <c r="P74" i="14"/>
  <c r="O74" i="14"/>
  <c r="N74" i="14"/>
  <c r="Q73" i="14"/>
  <c r="P73" i="14"/>
  <c r="O73" i="14"/>
  <c r="N73" i="14"/>
  <c r="Q72" i="14"/>
  <c r="P72" i="14"/>
  <c r="O72" i="14"/>
  <c r="N72" i="14"/>
  <c r="Q71" i="14"/>
  <c r="P71" i="14"/>
  <c r="O71" i="14"/>
  <c r="N71" i="14"/>
  <c r="L66" i="14"/>
  <c r="L65" i="14"/>
  <c r="M64" i="14"/>
  <c r="L64" i="14"/>
  <c r="M63" i="14"/>
  <c r="L63" i="14"/>
  <c r="L62" i="14"/>
  <c r="L61" i="14"/>
  <c r="L60" i="14"/>
  <c r="L59" i="14"/>
  <c r="L58" i="14"/>
  <c r="L57" i="14"/>
  <c r="L56" i="14"/>
  <c r="L55" i="14"/>
  <c r="L54" i="14"/>
  <c r="M53" i="14"/>
  <c r="L53" i="14"/>
  <c r="L52" i="14"/>
  <c r="L51" i="14"/>
  <c r="L50" i="14"/>
  <c r="L49" i="14"/>
  <c r="L48" i="14"/>
  <c r="L47" i="14"/>
  <c r="L22" i="14"/>
  <c r="L21" i="14"/>
  <c r="L20" i="14"/>
  <c r="L19" i="14"/>
  <c r="L18" i="14"/>
  <c r="L17" i="14"/>
  <c r="L16" i="14"/>
  <c r="L15" i="14"/>
  <c r="L14" i="14"/>
  <c r="L13" i="14"/>
  <c r="L12" i="14"/>
  <c r="N9" i="14"/>
  <c r="L9" i="14"/>
  <c r="M8" i="14"/>
  <c r="L8" i="14"/>
  <c r="H26" i="13"/>
  <c r="J26" i="13"/>
  <c r="H24" i="13"/>
  <c r="J24" i="13"/>
  <c r="H23" i="13"/>
  <c r="J23" i="13"/>
  <c r="H22" i="13"/>
  <c r="J22" i="13"/>
  <c r="H21" i="13"/>
  <c r="J21" i="13"/>
  <c r="H20" i="13"/>
  <c r="J20" i="13"/>
  <c r="H19" i="13"/>
  <c r="J19" i="13"/>
  <c r="H18" i="13"/>
  <c r="J18" i="13"/>
  <c r="H17" i="13"/>
  <c r="J17" i="13"/>
  <c r="H16" i="13"/>
  <c r="J16" i="13"/>
  <c r="H15" i="13"/>
  <c r="J15" i="13"/>
  <c r="H14" i="13"/>
  <c r="J14" i="13"/>
  <c r="H11" i="13"/>
  <c r="H10" i="13"/>
  <c r="I11" i="19"/>
  <c r="K11" i="19"/>
  <c r="L11" i="19"/>
  <c r="L25" i="19"/>
  <c r="M25" i="19"/>
  <c r="K10" i="15"/>
  <c r="N12" i="18"/>
  <c r="L12" i="17"/>
  <c r="K11" i="16"/>
  <c r="L10" i="14"/>
  <c r="H12" i="13"/>
  <c r="M11" i="19"/>
  <c r="M23" i="19"/>
</calcChain>
</file>

<file path=xl/comments1.xml><?xml version="1.0" encoding="utf-8"?>
<comments xmlns="http://schemas.openxmlformats.org/spreadsheetml/2006/main">
  <authors>
    <author>Admin</author>
  </authors>
  <commentList>
    <comment ref="K19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<sst xmlns="http://schemas.openxmlformats.org/spreadsheetml/2006/main" count="444" uniqueCount="142">
  <si>
    <t>FY</t>
  </si>
  <si>
    <t>2013-2014</t>
  </si>
  <si>
    <t>2014-2015</t>
  </si>
  <si>
    <t xml:space="preserve">November </t>
  </si>
  <si>
    <t xml:space="preserve">December </t>
  </si>
  <si>
    <t>March</t>
  </si>
  <si>
    <t xml:space="preserve">April </t>
  </si>
  <si>
    <t>May</t>
  </si>
  <si>
    <t>June</t>
  </si>
  <si>
    <t>2014 Aug</t>
  </si>
  <si>
    <t>2014 Sept</t>
  </si>
  <si>
    <t>2014 Oct</t>
  </si>
  <si>
    <t>2014 Nov</t>
  </si>
  <si>
    <t>2014 Dec</t>
  </si>
  <si>
    <t>2015 Jan</t>
  </si>
  <si>
    <t>2015 Feb</t>
  </si>
  <si>
    <t>2015 Mar</t>
  </si>
  <si>
    <t>2015 May</t>
  </si>
  <si>
    <t>2015 June</t>
  </si>
  <si>
    <t>2015 July</t>
  </si>
  <si>
    <t>Total</t>
  </si>
  <si>
    <t>July</t>
  </si>
  <si>
    <t>February</t>
  </si>
  <si>
    <t xml:space="preserve"> </t>
  </si>
  <si>
    <t>August</t>
  </si>
  <si>
    <t>September</t>
  </si>
  <si>
    <t>October</t>
  </si>
  <si>
    <t>January</t>
  </si>
  <si>
    <t>-</t>
  </si>
  <si>
    <t>Others</t>
  </si>
  <si>
    <r>
      <t xml:space="preserve"> Rice</t>
    </r>
    <r>
      <rPr>
        <b/>
        <vertAlign val="superscript"/>
        <sz val="10"/>
        <color indexed="56"/>
        <rFont val="Arial"/>
        <family val="2"/>
      </rPr>
      <t xml:space="preserve"> *</t>
    </r>
  </si>
  <si>
    <t xml:space="preserve"> Maize</t>
  </si>
  <si>
    <t>Value</t>
  </si>
  <si>
    <t xml:space="preserve"> Quantity</t>
  </si>
  <si>
    <t>Quantity</t>
  </si>
  <si>
    <t>2011-2012</t>
  </si>
  <si>
    <t>2012-2013
(Apr - Mar)</t>
  </si>
  <si>
    <t>* Include Broken Rice</t>
  </si>
  <si>
    <t xml:space="preserve">           (Cont'd)</t>
  </si>
  <si>
    <t xml:space="preserve">       </t>
  </si>
  <si>
    <t>2015Apr</t>
  </si>
  <si>
    <t>Matpe</t>
  </si>
  <si>
    <t>Green mung bean</t>
  </si>
  <si>
    <t>Pesingon</t>
  </si>
  <si>
    <t xml:space="preserve">Gram </t>
  </si>
  <si>
    <t xml:space="preserve"> Value</t>
  </si>
  <si>
    <t>(r)</t>
  </si>
  <si>
    <t xml:space="preserve">  (Cont'd)</t>
  </si>
  <si>
    <t xml:space="preserve"> Matpe</t>
  </si>
  <si>
    <t xml:space="preserve"> Green mung bean</t>
  </si>
  <si>
    <t xml:space="preserve"> Pesingon</t>
  </si>
  <si>
    <t xml:space="preserve"> Gram </t>
  </si>
  <si>
    <t>Pedesein</t>
  </si>
  <si>
    <t>Gram</t>
  </si>
  <si>
    <t>2011-2013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</si>
  <si>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</si>
  <si>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</si>
  <si>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</si>
  <si>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</si>
  <si>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</si>
  <si>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</si>
  <si>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</si>
  <si>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</si>
  <si>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June</t>
  </si>
  <si>
    <t>2014 July</t>
  </si>
  <si>
    <t>Other  pulses</t>
  </si>
  <si>
    <t>Sesame seeds</t>
  </si>
  <si>
    <t>Onion</t>
  </si>
  <si>
    <t>Tamarind</t>
  </si>
  <si>
    <t xml:space="preserve">  Value</t>
  </si>
  <si>
    <t xml:space="preserve">     #</t>
  </si>
  <si>
    <t xml:space="preserve"> b      </t>
  </si>
  <si>
    <t xml:space="preserve"> (Cont'd)</t>
  </si>
  <si>
    <t xml:space="preserve"> Other  pulses</t>
  </si>
  <si>
    <t xml:space="preserve"> Sesame seeds</t>
  </si>
  <si>
    <t xml:space="preserve"> Tamarind</t>
  </si>
  <si>
    <t>Raw rubber</t>
  </si>
  <si>
    <t>Hide and skin</t>
  </si>
  <si>
    <t>Fresh and dried
 Prawns</t>
  </si>
  <si>
    <t>Fish and Fished 
 Product</t>
  </si>
  <si>
    <t>311.0</t>
  </si>
  <si>
    <t xml:space="preserve"> Raw Rubber</t>
  </si>
  <si>
    <t xml:space="preserve"> Hide and skin</t>
  </si>
  <si>
    <t xml:space="preserve"> Fresh and dried
 Prawns</t>
  </si>
  <si>
    <t xml:space="preserve"> Fish and Fished
 Product</t>
  </si>
  <si>
    <t>Crab</t>
  </si>
  <si>
    <t>Teak Log</t>
  </si>
  <si>
    <t>Teak Conversion</t>
  </si>
  <si>
    <t>Hardwood Log</t>
  </si>
  <si>
    <t>Quantity (thou.metric.
ton)</t>
  </si>
  <si>
    <t>Quantity (thou.cubic.
ton)</t>
  </si>
  <si>
    <t xml:space="preserve">  -</t>
  </si>
  <si>
    <t xml:space="preserve">        -</t>
  </si>
  <si>
    <t xml:space="preserve">       #</t>
  </si>
  <si>
    <t>#</t>
  </si>
  <si>
    <t>`</t>
  </si>
  <si>
    <t>2010-2012</t>
  </si>
  <si>
    <t xml:space="preserve"> Teak Log</t>
  </si>
  <si>
    <t xml:space="preserve"> Teak Conversion</t>
  </si>
  <si>
    <t xml:space="preserve"> Hardwood Log</t>
  </si>
  <si>
    <t>Hardwood 
Conversion</t>
  </si>
  <si>
    <t xml:space="preserve"> Plywood  </t>
  </si>
  <si>
    <t xml:space="preserve">  Base metal   </t>
  </si>
  <si>
    <t>Gas</t>
  </si>
  <si>
    <t>and Veneer</t>
  </si>
  <si>
    <t xml:space="preserve"> and ores </t>
  </si>
  <si>
    <t>Quantity
(thou.cubic.
ton)</t>
  </si>
  <si>
    <t>Quantity (million.cubic.
 feet)</t>
  </si>
  <si>
    <t>*</t>
  </si>
  <si>
    <t>* Thousand kilogram</t>
  </si>
  <si>
    <t xml:space="preserve"> Hardwood Conversion</t>
  </si>
  <si>
    <t xml:space="preserve"> Base metal and ores    </t>
  </si>
  <si>
    <t xml:space="preserve"> Gas</t>
  </si>
  <si>
    <t>Jade</t>
  </si>
  <si>
    <t>Sugar</t>
  </si>
  <si>
    <t>Garment</t>
  </si>
  <si>
    <t>(thou.number)</t>
  </si>
  <si>
    <t xml:space="preserve"> Source: Customs Department.</t>
  </si>
  <si>
    <t xml:space="preserve">      </t>
  </si>
  <si>
    <t xml:space="preserve"> Jade</t>
  </si>
  <si>
    <t xml:space="preserve"> Garment</t>
  </si>
  <si>
    <t>2015 Aug</t>
  </si>
  <si>
    <t>p</t>
  </si>
  <si>
    <t>2015-2016
(April-September)</t>
  </si>
  <si>
    <t>2015 Sept</t>
  </si>
  <si>
    <t>2015Sept</t>
  </si>
  <si>
    <t>P</t>
  </si>
  <si>
    <t>1 of 7</t>
  </si>
  <si>
    <r>
      <t xml:space="preserve"> Rice</t>
    </r>
    <r>
      <rPr>
        <vertAlign val="superscript"/>
        <sz val="10"/>
        <color indexed="9"/>
        <rFont val="Zurich Ex BT"/>
        <family val="2"/>
      </rPr>
      <t xml:space="preserve"> </t>
    </r>
  </si>
  <si>
    <t>1.6 EXPORTS OF PRINCIPAL COMMODITIES</t>
  </si>
  <si>
    <t>Include border trade</t>
  </si>
  <si>
    <t>Value = US $ Million, Quantity = thousand metric ton</t>
  </si>
  <si>
    <t>2 of 7</t>
  </si>
  <si>
    <t>3 of 7</t>
  </si>
  <si>
    <t/>
  </si>
  <si>
    <t>4 of 7</t>
  </si>
  <si>
    <t>5 of 7</t>
  </si>
  <si>
    <t>6 of 7</t>
  </si>
  <si>
    <r>
      <t xml:space="preserve">  </t>
    </r>
    <r>
      <rPr>
        <sz val="10"/>
        <color indexed="9"/>
        <rFont val="Arial"/>
        <family val="2"/>
      </rPr>
      <t>*</t>
    </r>
  </si>
  <si>
    <r>
      <t xml:space="preserve"> ( r )  </t>
    </r>
    <r>
      <rPr>
        <sz val="10"/>
        <color indexed="9"/>
        <rFont val="Arial"/>
        <family val="2"/>
      </rPr>
      <t>*</t>
    </r>
  </si>
  <si>
    <t>7 of 7</t>
  </si>
  <si>
    <t>Include border trade, US $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</si>
</sst>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&quot;€&quot;\ #,##0;\-&quot;€&quot;\ #,##0"/>
    <numFmt numFmtId="167" formatCode="0.000"/>
    <numFmt numFmtId="168" formatCode="&quot;€&quot;\ #,##0;[Red]\-&quot;€&quot;\ #,##0"/>
    <numFmt numFmtId="170" formatCode="0.0_)"/>
    <numFmt numFmtId="171" formatCode="0.00_)"/>
    <numFmt numFmtId="172" formatCode="0_)"/>
    <numFmt numFmtId="173" formatCode="#,##0.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56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Helvetica"/>
    </font>
    <font>
      <sz val="12"/>
      <name val="Times New Roman"/>
      <family val="1"/>
    </font>
    <font>
      <b/>
      <sz val="12"/>
      <color indexed="9"/>
      <name val="Arial"/>
      <family val="2"/>
    </font>
    <font>
      <sz val="10"/>
      <color indexed="8"/>
      <name val="Zurich Ex BT"/>
      <family val="2"/>
    </font>
    <font>
      <b/>
      <vertAlign val="superscript"/>
      <sz val="10"/>
      <color indexed="56"/>
      <name val="Arial"/>
      <family val="2"/>
    </font>
    <font>
      <sz val="10"/>
      <color indexed="10"/>
      <name val="Zurich Ex BT"/>
      <family val="2"/>
    </font>
    <font>
      <sz val="10"/>
      <name val="Zurich Ex BT"/>
      <family val="2"/>
    </font>
    <font>
      <sz val="8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10"/>
      <color indexed="9"/>
      <name val="Zurich Ex BT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Zurich Ex BT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u/>
      <sz val="9"/>
      <color theme="0"/>
      <name val="Calibri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</borders>
  <cellStyleXfs count="7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0" fontId="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9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5" fontId="8" fillId="0" borderId="0"/>
    <xf numFmtId="165" fontId="8" fillId="0" borderId="0"/>
    <xf numFmtId="165" fontId="8" fillId="0" borderId="0"/>
    <xf numFmtId="166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1" fillId="0" borderId="0"/>
    <xf numFmtId="0" fontId="1" fillId="0" borderId="0"/>
    <xf numFmtId="166" fontId="8" fillId="0" borderId="0"/>
    <xf numFmtId="167" fontId="8" fillId="0" borderId="0"/>
    <xf numFmtId="167" fontId="8" fillId="0" borderId="0"/>
    <xf numFmtId="168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</cellStyleXfs>
  <cellXfs count="473"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0" xfId="0" applyFont="1"/>
    <xf numFmtId="0" fontId="10" fillId="3" borderId="0" xfId="0" applyFont="1" applyFill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11" fillId="0" borderId="0" xfId="0" applyFont="1"/>
    <xf numFmtId="0" fontId="13" fillId="0" borderId="0" xfId="0" applyFont="1"/>
    <xf numFmtId="171" fontId="2" fillId="2" borderId="1" xfId="0" applyNumberFormat="1" applyFont="1" applyFill="1" applyBorder="1" applyAlignment="1" applyProtection="1">
      <alignment horizontal="center" vertical="center"/>
    </xf>
    <xf numFmtId="0" fontId="4" fillId="4" borderId="0" xfId="0" applyFont="1" applyFill="1" applyAlignment="1">
      <alignment horizontal="left" vertical="center" indent="1"/>
    </xf>
    <xf numFmtId="165" fontId="7" fillId="4" borderId="2" xfId="0" applyNumberFormat="1" applyFont="1" applyFill="1" applyBorder="1" applyAlignment="1" applyProtection="1">
      <alignment horizontal="right" vertical="center" indent="3"/>
    </xf>
    <xf numFmtId="165" fontId="7" fillId="4" borderId="3" xfId="0" applyNumberFormat="1" applyFont="1" applyFill="1" applyBorder="1" applyAlignment="1" applyProtection="1">
      <alignment horizontal="right" vertical="center" indent="3"/>
    </xf>
    <xf numFmtId="0" fontId="4" fillId="0" borderId="0" xfId="0" applyFont="1" applyAlignment="1">
      <alignment horizontal="left" vertical="center" indent="1"/>
    </xf>
    <xf numFmtId="165" fontId="7" fillId="0" borderId="4" xfId="0" applyNumberFormat="1" applyFont="1" applyBorder="1" applyAlignment="1" applyProtection="1">
      <alignment horizontal="right" vertical="center" indent="3"/>
    </xf>
    <xf numFmtId="165" fontId="7" fillId="0" borderId="5" xfId="0" applyNumberFormat="1" applyFont="1" applyBorder="1" applyAlignment="1" applyProtection="1">
      <alignment horizontal="right" vertical="center" indent="3"/>
    </xf>
    <xf numFmtId="165" fontId="7" fillId="4" borderId="4" xfId="0" applyNumberFormat="1" applyFont="1" applyFill="1" applyBorder="1" applyAlignment="1" applyProtection="1">
      <alignment horizontal="right" vertical="center" indent="3"/>
    </xf>
    <xf numFmtId="165" fontId="7" fillId="4" borderId="5" xfId="0" applyNumberFormat="1" applyFont="1" applyFill="1" applyBorder="1" applyAlignment="1" applyProtection="1">
      <alignment horizontal="right" vertical="center" indent="3"/>
    </xf>
    <xf numFmtId="0" fontId="10" fillId="3" borderId="0" xfId="0" applyFont="1" applyFill="1" applyBorder="1" applyAlignment="1">
      <alignment horizontal="left" vertical="center"/>
    </xf>
    <xf numFmtId="165" fontId="7" fillId="3" borderId="0" xfId="0" applyNumberFormat="1" applyFont="1" applyFill="1" applyBorder="1" applyAlignment="1" applyProtection="1">
      <alignment horizontal="right" vertical="center" indent="3"/>
    </xf>
    <xf numFmtId="170" fontId="7" fillId="3" borderId="0" xfId="0" applyNumberFormat="1" applyFont="1" applyFill="1" applyBorder="1" applyAlignment="1">
      <alignment horizontal="right" vertical="center" indent="3"/>
    </xf>
    <xf numFmtId="170" fontId="7" fillId="3" borderId="0" xfId="0" applyNumberFormat="1" applyFont="1" applyFill="1" applyBorder="1" applyAlignment="1" applyProtection="1">
      <alignment horizontal="right" vertical="center" indent="3"/>
    </xf>
    <xf numFmtId="0" fontId="4" fillId="2" borderId="0" xfId="0" applyFont="1" applyFill="1" applyAlignment="1">
      <alignment horizontal="left" vertical="center" indent="1"/>
    </xf>
    <xf numFmtId="165" fontId="7" fillId="2" borderId="4" xfId="0" applyNumberFormat="1" applyFont="1" applyFill="1" applyBorder="1" applyAlignment="1" applyProtection="1">
      <alignment horizontal="right" vertical="center" indent="3"/>
    </xf>
    <xf numFmtId="165" fontId="7" fillId="2" borderId="5" xfId="0" applyNumberFormat="1" applyFont="1" applyFill="1" applyBorder="1" applyAlignment="1" applyProtection="1">
      <alignment horizontal="right" vertical="center" indent="3"/>
    </xf>
    <xf numFmtId="0" fontId="4" fillId="4" borderId="0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170" fontId="4" fillId="0" borderId="0" xfId="0" applyNumberFormat="1" applyFont="1" applyAlignment="1">
      <alignment horizontal="right" vertical="center"/>
    </xf>
    <xf numFmtId="20" fontId="3" fillId="0" borderId="0" xfId="0" applyNumberFormat="1" applyFont="1" applyBorder="1"/>
    <xf numFmtId="171" fontId="14" fillId="0" borderId="0" xfId="0" applyNumberFormat="1" applyFont="1"/>
    <xf numFmtId="170" fontId="14" fillId="0" borderId="0" xfId="0" applyNumberFormat="1" applyFont="1" applyAlignment="1">
      <alignment horizontal="right"/>
    </xf>
    <xf numFmtId="171" fontId="14" fillId="0" borderId="0" xfId="0" applyNumberFormat="1" applyFont="1" applyProtection="1"/>
    <xf numFmtId="170" fontId="14" fillId="0" borderId="0" xfId="0" applyNumberFormat="1" applyFont="1" applyProtection="1"/>
    <xf numFmtId="171" fontId="14" fillId="0" borderId="0" xfId="20" applyNumberFormat="1" applyFont="1" applyFill="1"/>
    <xf numFmtId="171" fontId="2" fillId="0" borderId="6" xfId="20" applyNumberFormat="1" applyFont="1" applyFill="1" applyBorder="1" applyAlignment="1" applyProtection="1">
      <alignment horizontal="center" vertical="center"/>
    </xf>
    <xf numFmtId="171" fontId="2" fillId="0" borderId="1" xfId="20" applyNumberFormat="1" applyFont="1" applyFill="1" applyBorder="1" applyAlignment="1" applyProtection="1">
      <alignment horizontal="center" vertical="center"/>
    </xf>
    <xf numFmtId="171" fontId="2" fillId="0" borderId="7" xfId="20" applyNumberFormat="1" applyFont="1" applyFill="1" applyBorder="1" applyAlignment="1" applyProtection="1">
      <alignment horizontal="center" vertical="center"/>
    </xf>
    <xf numFmtId="171" fontId="7" fillId="0" borderId="0" xfId="20" applyNumberFormat="1" applyFont="1" applyFill="1"/>
    <xf numFmtId="170" fontId="7" fillId="4" borderId="2" xfId="20" applyNumberFormat="1" applyFont="1" applyFill="1" applyBorder="1" applyAlignment="1" applyProtection="1">
      <alignment horizontal="right" vertical="center" indent="1"/>
    </xf>
    <xf numFmtId="170" fontId="7" fillId="4" borderId="3" xfId="20" quotePrefix="1" applyNumberFormat="1" applyFont="1" applyFill="1" applyBorder="1" applyAlignment="1" applyProtection="1">
      <alignment horizontal="right" vertical="center" indent="1"/>
    </xf>
    <xf numFmtId="170" fontId="7" fillId="4" borderId="8" xfId="20" quotePrefix="1" applyNumberFormat="1" applyFont="1" applyFill="1" applyBorder="1" applyAlignment="1" applyProtection="1">
      <alignment horizontal="right" vertical="center" indent="1"/>
    </xf>
    <xf numFmtId="170" fontId="7" fillId="0" borderId="4" xfId="20" applyNumberFormat="1" applyFont="1" applyFill="1" applyBorder="1" applyAlignment="1" applyProtection="1">
      <alignment horizontal="right" vertical="center" indent="1"/>
    </xf>
    <xf numFmtId="170" fontId="7" fillId="0" borderId="5" xfId="20" applyNumberFormat="1" applyFont="1" applyFill="1" applyBorder="1" applyAlignment="1" applyProtection="1">
      <alignment horizontal="right" vertical="center" indent="1"/>
    </xf>
    <xf numFmtId="170" fontId="7" fillId="0" borderId="0" xfId="20" applyNumberFormat="1" applyFont="1" applyFill="1" applyBorder="1" applyAlignment="1" applyProtection="1">
      <alignment horizontal="right" vertical="center" indent="1"/>
    </xf>
    <xf numFmtId="170" fontId="7" fillId="4" borderId="4" xfId="20" applyNumberFormat="1" applyFont="1" applyFill="1" applyBorder="1" applyAlignment="1" applyProtection="1">
      <alignment horizontal="right" vertical="center" indent="1"/>
    </xf>
    <xf numFmtId="170" fontId="7" fillId="4" borderId="5" xfId="20" applyNumberFormat="1" applyFont="1" applyFill="1" applyBorder="1" applyAlignment="1" applyProtection="1">
      <alignment horizontal="right" vertical="center" indent="1"/>
    </xf>
    <xf numFmtId="170" fontId="7" fillId="4" borderId="9" xfId="20" applyNumberFormat="1" applyFont="1" applyFill="1" applyBorder="1" applyAlignment="1" applyProtection="1">
      <alignment horizontal="right" vertical="center" indent="1"/>
    </xf>
    <xf numFmtId="170" fontId="7" fillId="3" borderId="0" xfId="20" applyNumberFormat="1" applyFont="1" applyFill="1" applyBorder="1" applyAlignment="1" applyProtection="1">
      <alignment horizontal="right" vertical="center" indent="1"/>
    </xf>
    <xf numFmtId="170" fontId="7" fillId="2" borderId="4" xfId="20" applyNumberFormat="1" applyFont="1" applyFill="1" applyBorder="1" applyAlignment="1" applyProtection="1">
      <alignment horizontal="right" vertical="center" indent="1"/>
    </xf>
    <xf numFmtId="170" fontId="7" fillId="2" borderId="5" xfId="20" applyNumberFormat="1" applyFont="1" applyFill="1" applyBorder="1" applyAlignment="1" applyProtection="1">
      <alignment horizontal="right" vertical="center" indent="1"/>
    </xf>
    <xf numFmtId="170" fontId="7" fillId="2" borderId="0" xfId="20" applyNumberFormat="1" applyFont="1" applyFill="1" applyBorder="1" applyAlignment="1" applyProtection="1">
      <alignment horizontal="right" vertical="center" indent="1"/>
    </xf>
    <xf numFmtId="170" fontId="7" fillId="4" borderId="0" xfId="20" applyNumberFormat="1" applyFont="1" applyFill="1" applyBorder="1" applyAlignment="1" applyProtection="1">
      <alignment horizontal="right" vertical="center" indent="1"/>
    </xf>
    <xf numFmtId="171" fontId="14" fillId="0" borderId="0" xfId="20" quotePrefix="1" applyNumberFormat="1" applyFont="1" applyFill="1"/>
    <xf numFmtId="0" fontId="3" fillId="0" borderId="0" xfId="0" applyFont="1" applyBorder="1"/>
    <xf numFmtId="171" fontId="14" fillId="0" borderId="0" xfId="20" applyNumberFormat="1" applyFont="1" applyFill="1" applyAlignment="1" applyProtection="1">
      <alignment horizontal="left"/>
    </xf>
    <xf numFmtId="171" fontId="7" fillId="0" borderId="0" xfId="38" applyNumberFormat="1" applyFont="1"/>
    <xf numFmtId="171" fontId="2" fillId="0" borderId="10" xfId="38" applyNumberFormat="1" applyFont="1" applyBorder="1" applyAlignment="1" applyProtection="1">
      <alignment horizontal="center" vertical="center"/>
    </xf>
    <xf numFmtId="170" fontId="2" fillId="0" borderId="11" xfId="71" applyNumberFormat="1" applyFont="1" applyBorder="1" applyAlignment="1">
      <alignment horizontal="center" vertical="center"/>
    </xf>
    <xf numFmtId="170" fontId="7" fillId="4" borderId="2" xfId="38" applyNumberFormat="1" applyFont="1" applyFill="1" applyBorder="1" applyAlignment="1" applyProtection="1">
      <alignment horizontal="right" vertical="center" indent="1"/>
    </xf>
    <xf numFmtId="170" fontId="7" fillId="4" borderId="2" xfId="38" applyNumberFormat="1" applyFont="1" applyFill="1" applyBorder="1" applyAlignment="1">
      <alignment horizontal="right" vertical="center" indent="1"/>
    </xf>
    <xf numFmtId="170" fontId="7" fillId="4" borderId="2" xfId="71" applyNumberFormat="1" applyFont="1" applyFill="1" applyBorder="1" applyAlignment="1" applyProtection="1">
      <alignment horizontal="right" vertical="center" indent="1"/>
    </xf>
    <xf numFmtId="170" fontId="7" fillId="4" borderId="3" xfId="71" quotePrefix="1" applyNumberFormat="1" applyFont="1" applyFill="1" applyBorder="1" applyAlignment="1" applyProtection="1">
      <alignment horizontal="right" vertical="center" indent="1"/>
    </xf>
    <xf numFmtId="170" fontId="7" fillId="0" borderId="4" xfId="38" applyNumberFormat="1" applyFont="1" applyBorder="1" applyAlignment="1" applyProtection="1">
      <alignment horizontal="right" vertical="center" indent="1"/>
    </xf>
    <xf numFmtId="170" fontId="7" fillId="0" borderId="5" xfId="38" applyNumberFormat="1" applyFont="1" applyBorder="1" applyAlignment="1" applyProtection="1">
      <alignment horizontal="right" vertical="center" indent="1"/>
    </xf>
    <xf numFmtId="170" fontId="7" fillId="4" borderId="4" xfId="38" applyNumberFormat="1" applyFont="1" applyFill="1" applyBorder="1" applyAlignment="1" applyProtection="1">
      <alignment horizontal="right" vertical="center" indent="1"/>
    </xf>
    <xf numFmtId="170" fontId="7" fillId="4" borderId="5" xfId="38" applyNumberFormat="1" applyFont="1" applyFill="1" applyBorder="1" applyAlignment="1" applyProtection="1">
      <alignment horizontal="right" vertical="center" indent="1"/>
    </xf>
    <xf numFmtId="170" fontId="7" fillId="3" borderId="0" xfId="38" applyNumberFormat="1" applyFont="1" applyFill="1" applyBorder="1" applyAlignment="1">
      <alignment horizontal="right" vertical="center" indent="1"/>
    </xf>
    <xf numFmtId="170" fontId="7" fillId="3" borderId="0" xfId="38" applyNumberFormat="1" applyFont="1" applyFill="1" applyBorder="1" applyAlignment="1" applyProtection="1">
      <alignment horizontal="right" vertical="center" indent="1"/>
    </xf>
    <xf numFmtId="49" fontId="7" fillId="3" borderId="0" xfId="71" applyNumberFormat="1" applyFont="1" applyFill="1" applyBorder="1" applyAlignment="1" applyProtection="1">
      <alignment horizontal="right" vertical="center" indent="1"/>
    </xf>
    <xf numFmtId="170" fontId="3" fillId="2" borderId="4" xfId="38" applyNumberFormat="1" applyFont="1" applyFill="1" applyBorder="1" applyAlignment="1">
      <alignment horizontal="right" vertical="center" indent="1"/>
    </xf>
    <xf numFmtId="170" fontId="3" fillId="2" borderId="4" xfId="38" applyNumberFormat="1" applyFont="1" applyFill="1" applyBorder="1" applyAlignment="1" applyProtection="1">
      <alignment horizontal="right" vertical="center" indent="1"/>
    </xf>
    <xf numFmtId="170" fontId="3" fillId="2" borderId="5" xfId="38" applyNumberFormat="1" applyFont="1" applyFill="1" applyBorder="1" applyAlignment="1" applyProtection="1">
      <alignment horizontal="right" vertical="center" indent="1"/>
    </xf>
    <xf numFmtId="170" fontId="3" fillId="4" borderId="4" xfId="38" applyNumberFormat="1" applyFont="1" applyFill="1" applyBorder="1" applyAlignment="1">
      <alignment horizontal="right" vertical="center" indent="1"/>
    </xf>
    <xf numFmtId="170" fontId="3" fillId="4" borderId="4" xfId="38" applyNumberFormat="1" applyFont="1" applyFill="1" applyBorder="1" applyAlignment="1" applyProtection="1">
      <alignment horizontal="right" vertical="center" indent="1"/>
    </xf>
    <xf numFmtId="170" fontId="7" fillId="2" borderId="4" xfId="38" applyNumberFormat="1" applyFont="1" applyFill="1" applyBorder="1" applyAlignment="1" applyProtection="1">
      <alignment horizontal="right" vertical="center" indent="1"/>
    </xf>
    <xf numFmtId="170" fontId="7" fillId="4" borderId="4" xfId="38" applyNumberFormat="1" applyFont="1" applyFill="1" applyBorder="1" applyAlignment="1">
      <alignment horizontal="right" vertical="center" indent="1"/>
    </xf>
    <xf numFmtId="170" fontId="7" fillId="2" borderId="4" xfId="38" applyNumberFormat="1" applyFont="1" applyFill="1" applyBorder="1" applyAlignment="1">
      <alignment horizontal="right" vertical="center" indent="1"/>
    </xf>
    <xf numFmtId="170" fontId="7" fillId="2" borderId="5" xfId="38" applyNumberFormat="1" applyFont="1" applyFill="1" applyBorder="1" applyAlignment="1" applyProtection="1">
      <alignment horizontal="right" vertical="center" indent="1"/>
    </xf>
    <xf numFmtId="171" fontId="7" fillId="0" borderId="0" xfId="38" applyNumberFormat="1" applyFont="1" applyAlignment="1" applyProtection="1">
      <alignment horizontal="left"/>
    </xf>
    <xf numFmtId="170" fontId="7" fillId="0" borderId="0" xfId="72" applyNumberFormat="1" applyFont="1"/>
    <xf numFmtId="170" fontId="2" fillId="0" borderId="5" xfId="72" applyNumberFormat="1" applyFont="1" applyBorder="1" applyAlignment="1">
      <alignment horizontal="center" vertical="center"/>
    </xf>
    <xf numFmtId="171" fontId="2" fillId="0" borderId="5" xfId="72" applyNumberFormat="1" applyFont="1" applyBorder="1" applyAlignment="1" applyProtection="1">
      <alignment horizontal="center" vertical="center"/>
    </xf>
    <xf numFmtId="170" fontId="2" fillId="0" borderId="3" xfId="73" applyNumberFormat="1" applyFont="1" applyBorder="1" applyAlignment="1" applyProtection="1">
      <alignment horizontal="center" vertical="center"/>
    </xf>
    <xf numFmtId="170" fontId="7" fillId="4" borderId="2" xfId="72" applyNumberFormat="1" applyFont="1" applyFill="1" applyBorder="1" applyAlignment="1">
      <alignment horizontal="right" vertical="center" indent="1"/>
    </xf>
    <xf numFmtId="170" fontId="7" fillId="4" borderId="2" xfId="73" quotePrefix="1" applyNumberFormat="1" applyFont="1" applyFill="1" applyBorder="1" applyAlignment="1" applyProtection="1">
      <alignment horizontal="right" vertical="center" indent="1"/>
    </xf>
    <xf numFmtId="165" fontId="7" fillId="4" borderId="2" xfId="73" applyNumberFormat="1" applyFont="1" applyFill="1" applyBorder="1" applyAlignment="1" applyProtection="1">
      <alignment horizontal="right" vertical="center" indent="1"/>
    </xf>
    <xf numFmtId="49" fontId="7" fillId="4" borderId="3" xfId="73" applyNumberFormat="1" applyFont="1" applyFill="1" applyBorder="1" applyAlignment="1" applyProtection="1">
      <alignment horizontal="right" vertical="center" indent="1"/>
    </xf>
    <xf numFmtId="170" fontId="7" fillId="0" borderId="4" xfId="72" applyNumberFormat="1" applyFont="1" applyBorder="1" applyAlignment="1">
      <alignment horizontal="right" vertical="center" indent="1"/>
    </xf>
    <xf numFmtId="165" fontId="7" fillId="0" borderId="4" xfId="73" applyNumberFormat="1" applyFont="1" applyBorder="1" applyAlignment="1" applyProtection="1">
      <alignment horizontal="right" vertical="center" indent="1"/>
    </xf>
    <xf numFmtId="49" fontId="7" fillId="0" borderId="5" xfId="73" applyNumberFormat="1" applyFont="1" applyBorder="1" applyAlignment="1" applyProtection="1">
      <alignment horizontal="right" vertical="center" indent="1"/>
    </xf>
    <xf numFmtId="170" fontId="7" fillId="4" borderId="4" xfId="72" applyNumberFormat="1" applyFont="1" applyFill="1" applyBorder="1" applyAlignment="1">
      <alignment horizontal="right" vertical="center" indent="1"/>
    </xf>
    <xf numFmtId="170" fontId="7" fillId="4" borderId="5" xfId="72" applyNumberFormat="1" applyFont="1" applyFill="1" applyBorder="1" applyAlignment="1">
      <alignment horizontal="right" vertical="center" indent="1"/>
    </xf>
    <xf numFmtId="170" fontId="7" fillId="3" borderId="0" xfId="72" applyNumberFormat="1" applyFont="1" applyFill="1" applyBorder="1" applyAlignment="1">
      <alignment horizontal="right" vertical="center" indent="1"/>
    </xf>
    <xf numFmtId="165" fontId="7" fillId="3" borderId="0" xfId="73" applyNumberFormat="1" applyFont="1" applyFill="1" applyBorder="1" applyAlignment="1" applyProtection="1">
      <alignment horizontal="right" vertical="center" indent="1"/>
    </xf>
    <xf numFmtId="170" fontId="7" fillId="2" borderId="4" xfId="72" applyNumberFormat="1" applyFont="1" applyFill="1" applyBorder="1" applyAlignment="1">
      <alignment horizontal="right" vertical="center" indent="1"/>
    </xf>
    <xf numFmtId="165" fontId="7" fillId="2" borderId="4" xfId="73" applyNumberFormat="1" applyFont="1" applyFill="1" applyBorder="1" applyAlignment="1" applyProtection="1">
      <alignment horizontal="right" vertical="center" indent="1"/>
    </xf>
    <xf numFmtId="165" fontId="7" fillId="2" borderId="5" xfId="73" applyNumberFormat="1" applyFont="1" applyFill="1" applyBorder="1" applyAlignment="1" applyProtection="1">
      <alignment horizontal="right" vertical="center" indent="1"/>
    </xf>
    <xf numFmtId="165" fontId="7" fillId="4" borderId="4" xfId="73" applyNumberFormat="1" applyFont="1" applyFill="1" applyBorder="1" applyAlignment="1" applyProtection="1">
      <alignment horizontal="right" vertical="center" indent="1"/>
    </xf>
    <xf numFmtId="165" fontId="7" fillId="4" borderId="5" xfId="73" applyNumberFormat="1" applyFont="1" applyFill="1" applyBorder="1" applyAlignment="1" applyProtection="1">
      <alignment horizontal="right" vertical="center" indent="1"/>
    </xf>
    <xf numFmtId="170" fontId="7" fillId="0" borderId="0" xfId="72" applyNumberFormat="1" applyFont="1" applyBorder="1"/>
    <xf numFmtId="170" fontId="7" fillId="0" borderId="0" xfId="72" applyNumberFormat="1" applyFont="1" applyBorder="1" applyAlignment="1" applyProtection="1">
      <alignment horizontal="center"/>
    </xf>
    <xf numFmtId="170" fontId="7" fillId="0" borderId="0" xfId="72" quotePrefix="1" applyNumberFormat="1" applyFont="1" applyBorder="1" applyAlignment="1" applyProtection="1">
      <alignment horizontal="right"/>
    </xf>
    <xf numFmtId="170" fontId="7" fillId="0" borderId="0" xfId="72" applyNumberFormat="1" applyFont="1" applyAlignment="1" applyProtection="1">
      <alignment horizontal="left"/>
    </xf>
    <xf numFmtId="170" fontId="7" fillId="0" borderId="0" xfId="72" applyNumberFormat="1" applyFont="1" applyAlignment="1" applyProtection="1">
      <alignment horizontal="center"/>
    </xf>
    <xf numFmtId="170" fontId="7" fillId="0" borderId="0" xfId="72" quotePrefix="1" applyNumberFormat="1" applyFont="1"/>
    <xf numFmtId="170" fontId="14" fillId="0" borderId="0" xfId="74" applyNumberFormat="1" applyFont="1"/>
    <xf numFmtId="170" fontId="7" fillId="4" borderId="2" xfId="74" applyNumberFormat="1" applyFont="1" applyFill="1" applyBorder="1" applyAlignment="1" applyProtection="1">
      <alignment horizontal="right" vertical="center" indent="1"/>
    </xf>
    <xf numFmtId="165" fontId="7" fillId="4" borderId="2" xfId="74" applyNumberFormat="1" applyFont="1" applyFill="1" applyBorder="1" applyAlignment="1">
      <alignment horizontal="right" vertical="center" indent="1"/>
    </xf>
    <xf numFmtId="170" fontId="7" fillId="4" borderId="3" xfId="74" applyNumberFormat="1" applyFont="1" applyFill="1" applyBorder="1" applyAlignment="1">
      <alignment horizontal="right" vertical="center"/>
    </xf>
    <xf numFmtId="170" fontId="7" fillId="4" borderId="8" xfId="74" applyNumberFormat="1" applyFont="1" applyFill="1" applyBorder="1" applyAlignment="1">
      <alignment horizontal="right" vertical="center" indent="1"/>
    </xf>
    <xf numFmtId="165" fontId="7" fillId="4" borderId="3" xfId="74" applyNumberFormat="1" applyFont="1" applyFill="1" applyBorder="1" applyAlignment="1">
      <alignment horizontal="right" vertical="center" indent="1"/>
    </xf>
    <xf numFmtId="170" fontId="7" fillId="0" borderId="4" xfId="74" applyNumberFormat="1" applyFont="1" applyBorder="1" applyAlignment="1" applyProtection="1">
      <alignment horizontal="right" vertical="center" indent="1"/>
    </xf>
    <xf numFmtId="165" fontId="7" fillId="0" borderId="4" xfId="74" applyNumberFormat="1" applyFont="1" applyBorder="1" applyAlignment="1">
      <alignment horizontal="right" vertical="center" indent="1"/>
    </xf>
    <xf numFmtId="170" fontId="7" fillId="0" borderId="5" xfId="74" applyNumberFormat="1" applyFont="1" applyBorder="1" applyAlignment="1" applyProtection="1">
      <alignment horizontal="right" vertical="center"/>
    </xf>
    <xf numFmtId="170" fontId="7" fillId="0" borderId="0" xfId="74" applyNumberFormat="1" applyFont="1" applyBorder="1" applyAlignment="1" applyProtection="1">
      <alignment horizontal="right" vertical="center" indent="1"/>
    </xf>
    <xf numFmtId="165" fontId="7" fillId="0" borderId="5" xfId="74" applyNumberFormat="1" applyFont="1" applyBorder="1" applyAlignment="1">
      <alignment horizontal="right" vertical="center" indent="1"/>
    </xf>
    <xf numFmtId="170" fontId="7" fillId="4" borderId="4" xfId="74" applyNumberFormat="1" applyFont="1" applyFill="1" applyBorder="1" applyAlignment="1" applyProtection="1">
      <alignment horizontal="right" vertical="center" indent="1"/>
    </xf>
    <xf numFmtId="170" fontId="7" fillId="4" borderId="0" xfId="74" applyNumberFormat="1" applyFont="1" applyFill="1" applyBorder="1" applyAlignment="1" applyProtection="1">
      <alignment horizontal="right" vertical="center"/>
    </xf>
    <xf numFmtId="170" fontId="7" fillId="4" borderId="0" xfId="74" applyNumberFormat="1" applyFont="1" applyFill="1" applyBorder="1" applyAlignment="1" applyProtection="1">
      <alignment horizontal="center" vertical="center"/>
    </xf>
    <xf numFmtId="170" fontId="7" fillId="4" borderId="5" xfId="74" applyNumberFormat="1" applyFont="1" applyFill="1" applyBorder="1" applyAlignment="1" applyProtection="1">
      <alignment horizontal="right" vertical="center" indent="1"/>
    </xf>
    <xf numFmtId="165" fontId="7" fillId="3" borderId="0" xfId="74" applyNumberFormat="1" applyFont="1" applyFill="1" applyBorder="1" applyAlignment="1" applyProtection="1">
      <alignment horizontal="right" vertical="center" indent="1"/>
    </xf>
    <xf numFmtId="170" fontId="7" fillId="3" borderId="0" xfId="74" applyNumberFormat="1" applyFont="1" applyFill="1" applyBorder="1" applyAlignment="1" applyProtection="1">
      <alignment horizontal="right" vertical="center" indent="1"/>
    </xf>
    <xf numFmtId="170" fontId="7" fillId="3" borderId="0" xfId="74" applyNumberFormat="1" applyFont="1" applyFill="1" applyBorder="1" applyAlignment="1">
      <alignment horizontal="right" vertical="center" indent="1"/>
    </xf>
    <xf numFmtId="165" fontId="7" fillId="3" borderId="0" xfId="74" applyNumberFormat="1" applyFont="1" applyFill="1" applyBorder="1" applyAlignment="1">
      <alignment horizontal="right" vertical="center" indent="1"/>
    </xf>
    <xf numFmtId="170" fontId="7" fillId="3" borderId="0" xfId="74" applyNumberFormat="1" applyFont="1" applyFill="1" applyBorder="1" applyAlignment="1">
      <alignment horizontal="right" vertical="center"/>
    </xf>
    <xf numFmtId="170" fontId="14" fillId="0" borderId="0" xfId="74" applyNumberFormat="1" applyFont="1" applyBorder="1"/>
    <xf numFmtId="170" fontId="7" fillId="2" borderId="4" xfId="74" applyNumberFormat="1" applyFont="1" applyFill="1" applyBorder="1" applyAlignment="1" applyProtection="1">
      <alignment horizontal="right" vertical="center" indent="1"/>
    </xf>
    <xf numFmtId="170" fontId="7" fillId="2" borderId="4" xfId="74" applyNumberFormat="1" applyFont="1" applyFill="1" applyBorder="1" applyAlignment="1">
      <alignment horizontal="right" vertical="center" indent="1"/>
    </xf>
    <xf numFmtId="165" fontId="7" fillId="2" borderId="4" xfId="74" applyNumberFormat="1" applyFont="1" applyFill="1" applyBorder="1" applyAlignment="1">
      <alignment horizontal="right" vertical="center" indent="1"/>
    </xf>
    <xf numFmtId="170" fontId="7" fillId="2" borderId="5" xfId="74" applyNumberFormat="1" applyFont="1" applyFill="1" applyBorder="1" applyAlignment="1">
      <alignment horizontal="right" vertical="center"/>
    </xf>
    <xf numFmtId="170" fontId="7" fillId="2" borderId="0" xfId="74" applyNumberFormat="1" applyFont="1" applyFill="1" applyBorder="1" applyAlignment="1">
      <alignment horizontal="right" vertical="center" indent="1"/>
    </xf>
    <xf numFmtId="165" fontId="7" fillId="2" borderId="5" xfId="74" applyNumberFormat="1" applyFont="1" applyFill="1" applyBorder="1" applyAlignment="1">
      <alignment horizontal="right" vertical="center" indent="1"/>
    </xf>
    <xf numFmtId="170" fontId="7" fillId="4" borderId="4" xfId="74" applyNumberFormat="1" applyFont="1" applyFill="1" applyBorder="1" applyAlignment="1">
      <alignment horizontal="right" vertical="center" indent="1"/>
    </xf>
    <xf numFmtId="165" fontId="7" fillId="4" borderId="4" xfId="74" applyNumberFormat="1" applyFont="1" applyFill="1" applyBorder="1" applyAlignment="1">
      <alignment horizontal="right" vertical="center" indent="1"/>
    </xf>
    <xf numFmtId="170" fontId="7" fillId="4" borderId="5" xfId="74" applyNumberFormat="1" applyFont="1" applyFill="1" applyBorder="1" applyAlignment="1">
      <alignment horizontal="right" vertical="center"/>
    </xf>
    <xf numFmtId="170" fontId="7" fillId="4" borderId="0" xfId="74" applyNumberFormat="1" applyFont="1" applyFill="1" applyBorder="1" applyAlignment="1">
      <alignment horizontal="right" vertical="center" indent="1"/>
    </xf>
    <xf numFmtId="165" fontId="7" fillId="4" borderId="5" xfId="74" applyNumberFormat="1" applyFont="1" applyFill="1" applyBorder="1" applyAlignment="1">
      <alignment horizontal="right" vertical="center" indent="1"/>
    </xf>
    <xf numFmtId="170" fontId="7" fillId="4" borderId="0" xfId="74" applyNumberFormat="1" applyFont="1" applyFill="1" applyBorder="1" applyAlignment="1">
      <alignment horizontal="center" vertical="center"/>
    </xf>
    <xf numFmtId="170" fontId="7" fillId="2" borderId="9" xfId="74" applyNumberFormat="1" applyFont="1" applyFill="1" applyBorder="1" applyAlignment="1">
      <alignment horizontal="right" vertical="center" indent="1"/>
    </xf>
    <xf numFmtId="165" fontId="7" fillId="2" borderId="0" xfId="74" applyNumberFormat="1" applyFont="1" applyFill="1" applyBorder="1" applyAlignment="1">
      <alignment horizontal="right" vertical="center" indent="1"/>
    </xf>
    <xf numFmtId="170" fontId="7" fillId="4" borderId="9" xfId="74" applyNumberFormat="1" applyFont="1" applyFill="1" applyBorder="1" applyAlignment="1" applyProtection="1">
      <alignment horizontal="center" vertical="center"/>
    </xf>
    <xf numFmtId="170" fontId="7" fillId="4" borderId="0" xfId="74" applyNumberFormat="1" applyFont="1" applyFill="1" applyBorder="1" applyAlignment="1" applyProtection="1">
      <alignment horizontal="right" vertical="center" indent="1"/>
    </xf>
    <xf numFmtId="170" fontId="7" fillId="2" borderId="9" xfId="74" applyNumberFormat="1" applyFont="1" applyFill="1" applyBorder="1" applyAlignment="1" applyProtection="1">
      <alignment horizontal="center" vertical="center"/>
    </xf>
    <xf numFmtId="165" fontId="7" fillId="0" borderId="0" xfId="74" applyNumberFormat="1" applyFont="1" applyBorder="1" applyAlignment="1" applyProtection="1">
      <alignment horizontal="right"/>
    </xf>
    <xf numFmtId="170" fontId="7" fillId="0" borderId="0" xfId="74" applyNumberFormat="1" applyFont="1"/>
    <xf numFmtId="165" fontId="14" fillId="0" borderId="0" xfId="74" applyNumberFormat="1" applyFont="1" applyBorder="1" applyAlignment="1" applyProtection="1">
      <alignment horizontal="right"/>
    </xf>
    <xf numFmtId="170" fontId="14" fillId="0" borderId="0" xfId="74" applyNumberFormat="1" applyFont="1" applyAlignment="1" applyProtection="1">
      <alignment horizontal="left"/>
    </xf>
    <xf numFmtId="170" fontId="2" fillId="0" borderId="2" xfId="69" applyNumberFormat="1" applyFont="1" applyBorder="1" applyAlignment="1" applyProtection="1">
      <alignment horizontal="center"/>
    </xf>
    <xf numFmtId="170" fontId="14" fillId="0" borderId="0" xfId="69" applyNumberFormat="1" applyFont="1"/>
    <xf numFmtId="170" fontId="2" fillId="0" borderId="6" xfId="69" applyNumberFormat="1" applyFont="1" applyBorder="1" applyAlignment="1" applyProtection="1">
      <alignment horizontal="center" vertical="center"/>
    </xf>
    <xf numFmtId="165" fontId="7" fillId="4" borderId="5" xfId="69" applyNumberFormat="1" applyFont="1" applyFill="1" applyBorder="1" applyAlignment="1" applyProtection="1">
      <alignment horizontal="right" vertical="center"/>
    </xf>
    <xf numFmtId="165" fontId="7" fillId="4" borderId="9" xfId="69" applyNumberFormat="1" applyFont="1" applyFill="1" applyBorder="1" applyAlignment="1" applyProtection="1">
      <alignment horizontal="right" vertical="center" indent="1"/>
    </xf>
    <xf numFmtId="173" fontId="7" fillId="4" borderId="5" xfId="69" applyNumberFormat="1" applyFont="1" applyFill="1" applyBorder="1" applyAlignment="1" applyProtection="1">
      <alignment horizontal="right" vertical="center"/>
    </xf>
    <xf numFmtId="165" fontId="7" fillId="4" borderId="9" xfId="69" applyNumberFormat="1" applyFont="1" applyFill="1" applyBorder="1" applyAlignment="1" applyProtection="1">
      <alignment horizontal="left" vertical="top"/>
    </xf>
    <xf numFmtId="165" fontId="7" fillId="4" borderId="5" xfId="69" applyNumberFormat="1" applyFont="1" applyFill="1" applyBorder="1" applyAlignment="1" applyProtection="1">
      <alignment vertical="center"/>
    </xf>
    <xf numFmtId="165" fontId="7" fillId="4" borderId="0" xfId="69" applyNumberFormat="1" applyFont="1" applyFill="1" applyBorder="1" applyAlignment="1" applyProtection="1">
      <alignment horizontal="right" vertical="center" indent="1"/>
    </xf>
    <xf numFmtId="165" fontId="7" fillId="0" borderId="5" xfId="0" applyNumberFormat="1" applyFont="1" applyBorder="1" applyAlignment="1" applyProtection="1">
      <alignment horizontal="right" vertical="center"/>
    </xf>
    <xf numFmtId="165" fontId="7" fillId="0" borderId="9" xfId="0" applyNumberFormat="1" applyFont="1" applyBorder="1" applyAlignment="1" applyProtection="1">
      <alignment horizontal="right" vertical="center" indent="1"/>
    </xf>
    <xf numFmtId="173" fontId="7" fillId="0" borderId="5" xfId="69" applyNumberFormat="1" applyFont="1" applyBorder="1" applyAlignment="1" applyProtection="1">
      <alignment horizontal="right" vertical="center"/>
    </xf>
    <xf numFmtId="170" fontId="7" fillId="0" borderId="9" xfId="69" applyNumberFormat="1" applyFont="1" applyBorder="1" applyAlignment="1" applyProtection="1">
      <alignment horizontal="left" vertical="top"/>
    </xf>
    <xf numFmtId="165" fontId="7" fillId="0" borderId="5" xfId="0" applyNumberFormat="1" applyFont="1" applyBorder="1" applyAlignment="1" applyProtection="1">
      <alignment vertical="center"/>
    </xf>
    <xf numFmtId="165" fontId="7" fillId="0" borderId="0" xfId="0" applyNumberFormat="1" applyFont="1" applyBorder="1" applyAlignment="1" applyProtection="1">
      <alignment horizontal="right" vertical="center" indent="1"/>
    </xf>
    <xf numFmtId="165" fontId="7" fillId="3" borderId="0" xfId="69" applyNumberFormat="1" applyFont="1" applyFill="1" applyBorder="1" applyAlignment="1" applyProtection="1">
      <alignment horizontal="right" vertical="center"/>
    </xf>
    <xf numFmtId="165" fontId="7" fillId="3" borderId="0" xfId="69" applyNumberFormat="1" applyFont="1" applyFill="1" applyBorder="1" applyAlignment="1" applyProtection="1">
      <alignment horizontal="right" vertical="center" indent="1"/>
    </xf>
    <xf numFmtId="173" fontId="7" fillId="3" borderId="0" xfId="69" quotePrefix="1" applyNumberFormat="1" applyFont="1" applyFill="1" applyBorder="1" applyAlignment="1" applyProtection="1">
      <alignment horizontal="right" vertical="center" wrapText="1"/>
    </xf>
    <xf numFmtId="170" fontId="7" fillId="3" borderId="0" xfId="69" applyNumberFormat="1" applyFont="1" applyFill="1" applyBorder="1" applyAlignment="1" applyProtection="1">
      <alignment horizontal="left" vertical="top"/>
    </xf>
    <xf numFmtId="170" fontId="7" fillId="3" borderId="0" xfId="69" quotePrefix="1" applyNumberFormat="1" applyFont="1" applyFill="1" applyBorder="1" applyAlignment="1" applyProtection="1">
      <alignment vertical="center" wrapText="1"/>
    </xf>
    <xf numFmtId="170" fontId="7" fillId="3" borderId="0" xfId="69" quotePrefix="1" applyNumberFormat="1" applyFont="1" applyFill="1" applyBorder="1" applyAlignment="1" applyProtection="1">
      <alignment horizontal="right" vertical="center" wrapText="1" indent="1"/>
    </xf>
    <xf numFmtId="165" fontId="7" fillId="2" borderId="5" xfId="69" applyNumberFormat="1" applyFont="1" applyFill="1" applyBorder="1" applyAlignment="1" applyProtection="1">
      <alignment horizontal="right" vertical="center"/>
    </xf>
    <xf numFmtId="165" fontId="7" fillId="2" borderId="9" xfId="69" applyNumberFormat="1" applyFont="1" applyFill="1" applyBorder="1" applyAlignment="1" applyProtection="1">
      <alignment horizontal="right" vertical="center" indent="1"/>
    </xf>
    <xf numFmtId="173" fontId="7" fillId="2" borderId="5" xfId="69" applyNumberFormat="1" applyFont="1" applyFill="1" applyBorder="1" applyAlignment="1" applyProtection="1">
      <alignment horizontal="right" vertical="center"/>
    </xf>
    <xf numFmtId="170" fontId="7" fillId="2" borderId="5" xfId="69" quotePrefix="1" applyNumberFormat="1" applyFont="1" applyFill="1" applyBorder="1" applyAlignment="1" applyProtection="1">
      <alignment vertical="center" wrapText="1"/>
    </xf>
    <xf numFmtId="170" fontId="7" fillId="2" borderId="0" xfId="69" quotePrefix="1" applyNumberFormat="1" applyFont="1" applyFill="1" applyBorder="1" applyAlignment="1" applyProtection="1">
      <alignment horizontal="right" vertical="center" wrapText="1" indent="1"/>
    </xf>
    <xf numFmtId="164" fontId="15" fillId="4" borderId="0" xfId="1" applyNumberFormat="1" applyFont="1" applyFill="1" applyBorder="1" applyAlignment="1">
      <alignment horizontal="left" vertical="top" wrapText="1"/>
    </xf>
    <xf numFmtId="170" fontId="7" fillId="4" borderId="5" xfId="69" quotePrefix="1" applyNumberFormat="1" applyFont="1" applyFill="1" applyBorder="1" applyAlignment="1" applyProtection="1">
      <alignment vertical="center" wrapText="1"/>
    </xf>
    <xf numFmtId="170" fontId="7" fillId="4" borderId="0" xfId="69" quotePrefix="1" applyNumberFormat="1" applyFont="1" applyFill="1" applyBorder="1" applyAlignment="1" applyProtection="1">
      <alignment horizontal="right" vertical="center" wrapText="1" indent="1"/>
    </xf>
    <xf numFmtId="164" fontId="15" fillId="2" borderId="0" xfId="1" applyNumberFormat="1" applyFont="1" applyFill="1" applyBorder="1" applyAlignment="1">
      <alignment horizontal="left" vertical="top" wrapText="1"/>
    </xf>
    <xf numFmtId="170" fontId="4" fillId="2" borderId="0" xfId="69" applyNumberFormat="1" applyFont="1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top" readingOrder="2"/>
    </xf>
    <xf numFmtId="165" fontId="7" fillId="2" borderId="9" xfId="69" applyNumberFormat="1" applyFont="1" applyFill="1" applyBorder="1" applyAlignment="1" applyProtection="1">
      <alignment horizontal="center" vertical="center"/>
    </xf>
    <xf numFmtId="165" fontId="7" fillId="2" borderId="9" xfId="69" applyNumberFormat="1" applyFont="1" applyFill="1" applyBorder="1" applyAlignment="1" applyProtection="1">
      <alignment horizontal="right" vertical="center"/>
    </xf>
    <xf numFmtId="170" fontId="7" fillId="2" borderId="0" xfId="69" applyNumberFormat="1" applyFont="1" applyFill="1" applyBorder="1" applyAlignment="1" applyProtection="1">
      <alignment horizontal="right" vertical="center" wrapText="1"/>
    </xf>
    <xf numFmtId="172" fontId="7" fillId="0" borderId="0" xfId="69" applyNumberFormat="1" applyFont="1" applyAlignment="1">
      <alignment horizontal="left" vertical="center"/>
    </xf>
    <xf numFmtId="172" fontId="7" fillId="0" borderId="0" xfId="69" applyNumberFormat="1" applyFont="1" applyAlignment="1">
      <alignment horizontal="left"/>
    </xf>
    <xf numFmtId="170" fontId="7" fillId="0" borderId="0" xfId="69" applyNumberFormat="1" applyFont="1"/>
    <xf numFmtId="170" fontId="14" fillId="0" borderId="0" xfId="70" applyNumberFormat="1" applyFont="1"/>
    <xf numFmtId="170" fontId="7" fillId="0" borderId="0" xfId="70" applyNumberFormat="1" applyFont="1" applyBorder="1" applyAlignment="1"/>
    <xf numFmtId="170" fontId="14" fillId="0" borderId="0" xfId="70" applyNumberFormat="1" applyFont="1" applyAlignment="1">
      <alignment vertical="top"/>
    </xf>
    <xf numFmtId="171" fontId="14" fillId="0" borderId="0" xfId="65" applyNumberFormat="1" applyFont="1" applyAlignment="1" applyProtection="1">
      <alignment vertical="top"/>
    </xf>
    <xf numFmtId="170" fontId="14" fillId="0" borderId="0" xfId="70" applyNumberFormat="1" applyFont="1" applyAlignment="1">
      <alignment horizontal="left"/>
    </xf>
    <xf numFmtId="170" fontId="14" fillId="0" borderId="0" xfId="70" applyNumberFormat="1" applyFont="1" applyBorder="1"/>
    <xf numFmtId="170" fontId="14" fillId="0" borderId="0" xfId="70" applyNumberFormat="1" applyFont="1" applyBorder="1" applyAlignment="1">
      <alignment horizontal="center"/>
    </xf>
    <xf numFmtId="165" fontId="7" fillId="3" borderId="0" xfId="0" applyNumberFormat="1" applyFont="1" applyFill="1" applyBorder="1" applyAlignment="1">
      <alignment horizontal="right" vertical="center" indent="2"/>
    </xf>
    <xf numFmtId="165" fontId="7" fillId="2" borderId="5" xfId="0" applyNumberFormat="1" applyFont="1" applyFill="1" applyBorder="1" applyAlignment="1">
      <alignment horizontal="right" vertical="center" indent="2"/>
    </xf>
    <xf numFmtId="170" fontId="3" fillId="4" borderId="5" xfId="38" applyNumberFormat="1" applyFont="1" applyFill="1" applyBorder="1" applyAlignment="1" applyProtection="1">
      <alignment horizontal="center" vertical="center"/>
    </xf>
    <xf numFmtId="170" fontId="7" fillId="4" borderId="5" xfId="38" applyNumberFormat="1" applyFont="1" applyFill="1" applyBorder="1" applyAlignment="1" applyProtection="1">
      <alignment horizontal="center" vertical="center"/>
    </xf>
    <xf numFmtId="170" fontId="7" fillId="4" borderId="9" xfId="74" applyNumberFormat="1" applyFont="1" applyFill="1" applyBorder="1" applyAlignment="1" applyProtection="1">
      <alignment horizontal="right" vertical="center" indent="1"/>
    </xf>
    <xf numFmtId="171" fontId="2" fillId="0" borderId="11" xfId="38" applyNumberFormat="1" applyFont="1" applyBorder="1" applyAlignment="1" applyProtection="1">
      <alignment horizontal="center" vertical="center"/>
    </xf>
    <xf numFmtId="170" fontId="7" fillId="4" borderId="3" xfId="38" applyNumberFormat="1" applyFont="1" applyFill="1" applyBorder="1" applyAlignment="1">
      <alignment horizontal="right" vertical="center" indent="1"/>
    </xf>
    <xf numFmtId="170" fontId="7" fillId="4" borderId="5" xfId="38" applyNumberFormat="1" applyFont="1" applyFill="1" applyBorder="1" applyAlignment="1">
      <alignment horizontal="right" vertical="center" indent="1"/>
    </xf>
    <xf numFmtId="170" fontId="3" fillId="4" borderId="5" xfId="38" applyNumberFormat="1" applyFont="1" applyFill="1" applyBorder="1" applyAlignment="1">
      <alignment horizontal="right" vertical="center" indent="1"/>
    </xf>
    <xf numFmtId="170" fontId="3" fillId="2" borderId="5" xfId="38" applyNumberFormat="1" applyFont="1" applyFill="1" applyBorder="1" applyAlignment="1">
      <alignment horizontal="right" vertical="center" indent="1"/>
    </xf>
    <xf numFmtId="164" fontId="7" fillId="4" borderId="5" xfId="1" applyNumberFormat="1" applyFont="1" applyFill="1" applyBorder="1" applyAlignment="1" applyProtection="1">
      <alignment horizontal="right" vertical="center"/>
    </xf>
    <xf numFmtId="0" fontId="4" fillId="5" borderId="12" xfId="0" applyFont="1" applyFill="1" applyBorder="1" applyAlignment="1">
      <alignment horizontal="left" vertical="center" indent="1"/>
    </xf>
    <xf numFmtId="0" fontId="3" fillId="5" borderId="12" xfId="0" applyFont="1" applyFill="1" applyBorder="1" applyAlignment="1">
      <alignment horizontal="left" vertical="center"/>
    </xf>
    <xf numFmtId="165" fontId="7" fillId="5" borderId="6" xfId="0" applyNumberFormat="1" applyFont="1" applyFill="1" applyBorder="1" applyAlignment="1" applyProtection="1">
      <alignment horizontal="right" vertical="center" indent="3"/>
    </xf>
    <xf numFmtId="165" fontId="7" fillId="5" borderId="1" xfId="0" applyNumberFormat="1" applyFont="1" applyFill="1" applyBorder="1" applyAlignment="1" applyProtection="1">
      <alignment horizontal="right" vertical="center" indent="3"/>
    </xf>
    <xf numFmtId="170" fontId="7" fillId="5" borderId="6" xfId="20" applyNumberFormat="1" applyFont="1" applyFill="1" applyBorder="1" applyAlignment="1" applyProtection="1">
      <alignment horizontal="right" vertical="center" indent="1"/>
    </xf>
    <xf numFmtId="170" fontId="7" fillId="5" borderId="1" xfId="20" applyNumberFormat="1" applyFont="1" applyFill="1" applyBorder="1" applyAlignment="1" applyProtection="1">
      <alignment horizontal="right" vertical="center" indent="1"/>
    </xf>
    <xf numFmtId="170" fontId="7" fillId="5" borderId="12" xfId="20" applyNumberFormat="1" applyFont="1" applyFill="1" applyBorder="1" applyAlignment="1" applyProtection="1">
      <alignment horizontal="right" vertical="center" indent="1"/>
    </xf>
    <xf numFmtId="170" fontId="7" fillId="5" borderId="5" xfId="38" applyNumberFormat="1" applyFont="1" applyFill="1" applyBorder="1" applyAlignment="1" applyProtection="1">
      <alignment horizontal="center" vertical="center"/>
    </xf>
    <xf numFmtId="170" fontId="3" fillId="4" borderId="5" xfId="38" applyNumberFormat="1" applyFont="1" applyFill="1" applyBorder="1" applyAlignment="1" applyProtection="1">
      <alignment horizontal="right" vertical="center" indent="1"/>
    </xf>
    <xf numFmtId="170" fontId="7" fillId="5" borderId="6" xfId="38" applyNumberFormat="1" applyFont="1" applyFill="1" applyBorder="1" applyAlignment="1">
      <alignment horizontal="right" vertical="center" indent="1"/>
    </xf>
    <xf numFmtId="170" fontId="7" fillId="5" borderId="6" xfId="38" applyNumberFormat="1" applyFont="1" applyFill="1" applyBorder="1" applyAlignment="1" applyProtection="1">
      <alignment horizontal="right" vertical="center" indent="1"/>
    </xf>
    <xf numFmtId="170" fontId="7" fillId="5" borderId="1" xfId="38" applyNumberFormat="1" applyFont="1" applyFill="1" applyBorder="1" applyAlignment="1" applyProtection="1">
      <alignment horizontal="right" vertical="center" indent="1"/>
    </xf>
    <xf numFmtId="170" fontId="7" fillId="5" borderId="6" xfId="72" applyNumberFormat="1" applyFont="1" applyFill="1" applyBorder="1" applyAlignment="1">
      <alignment horizontal="right" vertical="center" indent="1"/>
    </xf>
    <xf numFmtId="165" fontId="7" fillId="5" borderId="6" xfId="73" applyNumberFormat="1" applyFont="1" applyFill="1" applyBorder="1" applyAlignment="1" applyProtection="1">
      <alignment horizontal="right" vertical="center" indent="1"/>
    </xf>
    <xf numFmtId="165" fontId="7" fillId="5" borderId="1" xfId="73" applyNumberFormat="1" applyFont="1" applyFill="1" applyBorder="1" applyAlignment="1" applyProtection="1">
      <alignment horizontal="right" vertical="center" indent="1"/>
    </xf>
    <xf numFmtId="0" fontId="4" fillId="5" borderId="0" xfId="0" applyFont="1" applyFill="1" applyAlignment="1">
      <alignment horizontal="left" vertical="center" indent="1"/>
    </xf>
    <xf numFmtId="0" fontId="3" fillId="5" borderId="0" xfId="0" applyFont="1" applyFill="1" applyBorder="1" applyAlignment="1">
      <alignment horizontal="left" vertical="center"/>
    </xf>
    <xf numFmtId="170" fontId="7" fillId="5" borderId="4" xfId="74" applyNumberFormat="1" applyFont="1" applyFill="1" applyBorder="1" applyAlignment="1" applyProtection="1">
      <alignment horizontal="right" vertical="center" indent="1"/>
    </xf>
    <xf numFmtId="170" fontId="7" fillId="5" borderId="4" xfId="74" applyNumberFormat="1" applyFont="1" applyFill="1" applyBorder="1" applyAlignment="1">
      <alignment horizontal="right" vertical="center" indent="1"/>
    </xf>
    <xf numFmtId="165" fontId="7" fillId="5" borderId="4" xfId="74" applyNumberFormat="1" applyFont="1" applyFill="1" applyBorder="1" applyAlignment="1">
      <alignment horizontal="right" vertical="center" indent="1"/>
    </xf>
    <xf numFmtId="170" fontId="7" fillId="5" borderId="5" xfId="74" applyNumberFormat="1" applyFont="1" applyFill="1" applyBorder="1" applyAlignment="1">
      <alignment horizontal="right" vertical="center"/>
    </xf>
    <xf numFmtId="170" fontId="7" fillId="5" borderId="0" xfId="74" applyNumberFormat="1" applyFont="1" applyFill="1" applyBorder="1" applyAlignment="1">
      <alignment horizontal="right" vertical="center" indent="1"/>
    </xf>
    <xf numFmtId="165" fontId="7" fillId="5" borderId="5" xfId="74" applyNumberFormat="1" applyFont="1" applyFill="1" applyBorder="1" applyAlignment="1">
      <alignment horizontal="right" vertical="center" indent="1"/>
    </xf>
    <xf numFmtId="170" fontId="7" fillId="5" borderId="4" xfId="74" applyNumberFormat="1" applyFont="1" applyFill="1" applyBorder="1" applyAlignment="1" applyProtection="1">
      <alignment horizontal="center" vertical="center"/>
    </xf>
    <xf numFmtId="170" fontId="7" fillId="4" borderId="5" xfId="74" applyNumberFormat="1" applyFont="1" applyFill="1" applyBorder="1" applyAlignment="1" applyProtection="1">
      <alignment horizontal="right" vertical="center"/>
    </xf>
    <xf numFmtId="170" fontId="7" fillId="5" borderId="6" xfId="74" applyNumberFormat="1" applyFont="1" applyFill="1" applyBorder="1" applyAlignment="1" applyProtection="1">
      <alignment horizontal="right" vertical="center" indent="1"/>
    </xf>
    <xf numFmtId="170" fontId="7" fillId="5" borderId="6" xfId="74" applyNumberFormat="1" applyFont="1" applyFill="1" applyBorder="1" applyAlignment="1">
      <alignment horizontal="right" vertical="center" indent="1"/>
    </xf>
    <xf numFmtId="165" fontId="7" fillId="5" borderId="6" xfId="74" applyNumberFormat="1" applyFont="1" applyFill="1" applyBorder="1" applyAlignment="1">
      <alignment horizontal="right" vertical="center" indent="1"/>
    </xf>
    <xf numFmtId="165" fontId="7" fillId="5" borderId="5" xfId="69" applyNumberFormat="1" applyFont="1" applyFill="1" applyBorder="1" applyAlignment="1" applyProtection="1">
      <alignment horizontal="right" vertical="center"/>
    </xf>
    <xf numFmtId="165" fontId="7" fillId="5" borderId="9" xfId="69" applyNumberFormat="1" applyFont="1" applyFill="1" applyBorder="1" applyAlignment="1" applyProtection="1">
      <alignment horizontal="right" vertical="center" indent="1"/>
    </xf>
    <xf numFmtId="173" fontId="7" fillId="5" borderId="5" xfId="69" applyNumberFormat="1" applyFont="1" applyFill="1" applyBorder="1" applyAlignment="1" applyProtection="1">
      <alignment horizontal="right" vertical="center"/>
    </xf>
    <xf numFmtId="164" fontId="15" fillId="5" borderId="0" xfId="1" applyNumberFormat="1" applyFont="1" applyFill="1" applyBorder="1" applyAlignment="1">
      <alignment horizontal="left" vertical="top" wrapText="1"/>
    </xf>
    <xf numFmtId="170" fontId="7" fillId="5" borderId="5" xfId="69" quotePrefix="1" applyNumberFormat="1" applyFont="1" applyFill="1" applyBorder="1" applyAlignment="1" applyProtection="1">
      <alignment vertical="center" wrapText="1"/>
    </xf>
    <xf numFmtId="170" fontId="7" fillId="5" borderId="0" xfId="69" quotePrefix="1" applyNumberFormat="1" applyFont="1" applyFill="1" applyBorder="1" applyAlignment="1" applyProtection="1">
      <alignment horizontal="right" vertical="center" wrapText="1" indent="1"/>
    </xf>
    <xf numFmtId="165" fontId="7" fillId="5" borderId="1" xfId="69" applyNumberFormat="1" applyFont="1" applyFill="1" applyBorder="1" applyAlignment="1" applyProtection="1">
      <alignment horizontal="right" vertical="center"/>
    </xf>
    <xf numFmtId="165" fontId="7" fillId="5" borderId="13" xfId="69" applyNumberFormat="1" applyFont="1" applyFill="1" applyBorder="1" applyAlignment="1" applyProtection="1">
      <alignment horizontal="right" vertical="center" indent="1"/>
    </xf>
    <xf numFmtId="173" fontId="7" fillId="5" borderId="1" xfId="69" applyNumberFormat="1" applyFont="1" applyFill="1" applyBorder="1" applyAlignment="1" applyProtection="1">
      <alignment horizontal="right" vertical="center"/>
    </xf>
    <xf numFmtId="0" fontId="3" fillId="5" borderId="13" xfId="0" applyFont="1" applyFill="1" applyBorder="1" applyAlignment="1">
      <alignment horizontal="left" vertical="top" readingOrder="2"/>
    </xf>
    <xf numFmtId="170" fontId="7" fillId="5" borderId="1" xfId="69" quotePrefix="1" applyNumberFormat="1" applyFont="1" applyFill="1" applyBorder="1" applyAlignment="1" applyProtection="1">
      <alignment vertical="center" wrapText="1"/>
    </xf>
    <xf numFmtId="170" fontId="7" fillId="5" borderId="12" xfId="69" quotePrefix="1" applyNumberFormat="1" applyFont="1" applyFill="1" applyBorder="1" applyAlignment="1" applyProtection="1">
      <alignment horizontal="right" vertical="center" wrapText="1" indent="1"/>
    </xf>
    <xf numFmtId="165" fontId="7" fillId="5" borderId="1" xfId="0" applyNumberFormat="1" applyFont="1" applyFill="1" applyBorder="1" applyAlignment="1">
      <alignment horizontal="right" vertical="center" indent="2"/>
    </xf>
    <xf numFmtId="170" fontId="7" fillId="5" borderId="4" xfId="72" applyNumberFormat="1" applyFont="1" applyFill="1" applyBorder="1" applyAlignment="1">
      <alignment horizontal="right" vertical="center" indent="1"/>
    </xf>
    <xf numFmtId="165" fontId="7" fillId="5" borderId="4" xfId="73" applyNumberFormat="1" applyFont="1" applyFill="1" applyBorder="1" applyAlignment="1" applyProtection="1">
      <alignment horizontal="right" vertical="center" indent="1"/>
    </xf>
    <xf numFmtId="165" fontId="7" fillId="5" borderId="5" xfId="73" applyNumberFormat="1" applyFont="1" applyFill="1" applyBorder="1" applyAlignment="1" applyProtection="1">
      <alignment horizontal="right" vertical="center" indent="1"/>
    </xf>
    <xf numFmtId="170" fontId="7" fillId="5" borderId="1" xfId="38" applyNumberFormat="1" applyFont="1" applyFill="1" applyBorder="1" applyAlignment="1" applyProtection="1">
      <alignment horizontal="center" vertical="center"/>
    </xf>
    <xf numFmtId="170" fontId="7" fillId="2" borderId="1" xfId="74" applyNumberFormat="1" applyFont="1" applyFill="1" applyBorder="1" applyAlignment="1">
      <alignment horizontal="right" vertical="center"/>
    </xf>
    <xf numFmtId="170" fontId="7" fillId="2" borderId="13" xfId="74" applyNumberFormat="1" applyFont="1" applyFill="1" applyBorder="1" applyAlignment="1" applyProtection="1">
      <alignment horizontal="center" vertical="center"/>
    </xf>
    <xf numFmtId="170" fontId="7" fillId="2" borderId="12" xfId="74" applyNumberFormat="1" applyFont="1" applyFill="1" applyBorder="1" applyAlignment="1">
      <alignment horizontal="right" vertical="center" indent="1"/>
    </xf>
    <xf numFmtId="170" fontId="2" fillId="2" borderId="3" xfId="70" applyNumberFormat="1" applyFont="1" applyFill="1" applyBorder="1" applyAlignment="1" applyProtection="1">
      <alignment horizontal="center" vertical="center"/>
    </xf>
    <xf numFmtId="170" fontId="2" fillId="2" borderId="1" xfId="70" applyNumberFormat="1" applyFont="1" applyFill="1" applyBorder="1" applyAlignment="1" applyProtection="1">
      <alignment horizontal="center" vertical="center"/>
    </xf>
    <xf numFmtId="165" fontId="7" fillId="0" borderId="5" xfId="0" applyNumberFormat="1" applyFont="1" applyBorder="1" applyAlignment="1" applyProtection="1">
      <alignment horizontal="right" vertical="center" indent="1"/>
    </xf>
    <xf numFmtId="165" fontId="7" fillId="4" borderId="5" xfId="69" applyNumberFormat="1" applyFont="1" applyFill="1" applyBorder="1" applyAlignment="1" applyProtection="1">
      <alignment horizontal="right" vertical="center" indent="1"/>
    </xf>
    <xf numFmtId="165" fontId="7" fillId="5" borderId="5" xfId="69" applyNumberFormat="1" applyFont="1" applyFill="1" applyBorder="1" applyAlignment="1" applyProtection="1">
      <alignment horizontal="right" vertical="center" indent="1"/>
    </xf>
    <xf numFmtId="165" fontId="7" fillId="5" borderId="1" xfId="69" applyNumberFormat="1" applyFont="1" applyFill="1" applyBorder="1" applyAlignment="1" applyProtection="1">
      <alignment horizontal="right" vertical="center" indent="1"/>
    </xf>
    <xf numFmtId="165" fontId="7" fillId="4" borderId="4" xfId="69" applyNumberFormat="1" applyFont="1" applyFill="1" applyBorder="1" applyAlignment="1" applyProtection="1">
      <alignment horizontal="right" vertical="center" indent="2"/>
    </xf>
    <xf numFmtId="165" fontId="7" fillId="0" borderId="4" xfId="0" applyNumberFormat="1" applyFont="1" applyBorder="1" applyAlignment="1" applyProtection="1">
      <alignment horizontal="right" vertical="center" indent="2"/>
    </xf>
    <xf numFmtId="170" fontId="7" fillId="3" borderId="0" xfId="69" applyNumberFormat="1" applyFont="1" applyFill="1" applyBorder="1" applyAlignment="1" applyProtection="1">
      <alignment horizontal="right" vertical="center" indent="2"/>
    </xf>
    <xf numFmtId="165" fontId="7" fillId="3" borderId="0" xfId="69" applyNumberFormat="1" applyFont="1" applyFill="1" applyBorder="1" applyAlignment="1" applyProtection="1">
      <alignment horizontal="right" vertical="center" indent="2"/>
    </xf>
    <xf numFmtId="165" fontId="7" fillId="5" borderId="4" xfId="69" applyNumberFormat="1" applyFont="1" applyFill="1" applyBorder="1" applyAlignment="1" applyProtection="1">
      <alignment horizontal="right" vertical="center" indent="2"/>
    </xf>
    <xf numFmtId="165" fontId="7" fillId="5" borderId="6" xfId="69" applyNumberFormat="1" applyFont="1" applyFill="1" applyBorder="1" applyAlignment="1" applyProtection="1">
      <alignment horizontal="right" vertical="center" indent="2"/>
    </xf>
    <xf numFmtId="165" fontId="7" fillId="4" borderId="4" xfId="0" applyNumberFormat="1" applyFont="1" applyFill="1" applyBorder="1" applyAlignment="1" applyProtection="1">
      <alignment horizontal="right" vertical="center" indent="2"/>
    </xf>
    <xf numFmtId="165" fontId="7" fillId="0" borderId="6" xfId="0" applyNumberFormat="1" applyFont="1" applyBorder="1" applyAlignment="1" applyProtection="1">
      <alignment horizontal="right" vertical="center" indent="2"/>
    </xf>
    <xf numFmtId="165" fontId="7" fillId="4" borderId="2" xfId="70" applyNumberFormat="1" applyFont="1" applyFill="1" applyBorder="1" applyAlignment="1" applyProtection="1">
      <alignment horizontal="right" vertical="center" indent="2"/>
    </xf>
    <xf numFmtId="165" fontId="7" fillId="4" borderId="3" xfId="70" applyNumberFormat="1" applyFont="1" applyFill="1" applyBorder="1" applyAlignment="1" applyProtection="1">
      <alignment horizontal="right" vertical="center" indent="2"/>
    </xf>
    <xf numFmtId="165" fontId="7" fillId="4" borderId="5" xfId="70" applyNumberFormat="1" applyFont="1" applyFill="1" applyBorder="1" applyAlignment="1" applyProtection="1">
      <alignment horizontal="right" vertical="center" indent="2"/>
    </xf>
    <xf numFmtId="165" fontId="7" fillId="0" borderId="5" xfId="0" applyNumberFormat="1" applyFont="1" applyBorder="1" applyAlignment="1" applyProtection="1">
      <alignment horizontal="right" vertical="center" indent="2"/>
    </xf>
    <xf numFmtId="165" fontId="7" fillId="4" borderId="4" xfId="70" applyNumberFormat="1" applyFont="1" applyFill="1" applyBorder="1" applyAlignment="1" applyProtection="1">
      <alignment horizontal="right" vertical="center" indent="2"/>
    </xf>
    <xf numFmtId="165" fontId="7" fillId="3" borderId="0" xfId="70" applyNumberFormat="1" applyFont="1" applyFill="1" applyBorder="1" applyAlignment="1" applyProtection="1">
      <alignment horizontal="right" vertical="center" indent="2"/>
    </xf>
    <xf numFmtId="170" fontId="7" fillId="3" borderId="0" xfId="70" applyNumberFormat="1" applyFont="1" applyFill="1" applyBorder="1" applyAlignment="1" applyProtection="1">
      <alignment horizontal="right" vertical="center" indent="2"/>
    </xf>
    <xf numFmtId="165" fontId="7" fillId="2" borderId="4" xfId="70" applyNumberFormat="1" applyFont="1" applyFill="1" applyBorder="1" applyAlignment="1" applyProtection="1">
      <alignment horizontal="right" vertical="center" indent="2"/>
    </xf>
    <xf numFmtId="165" fontId="7" fillId="2" borderId="5" xfId="70" applyNumberFormat="1" applyFont="1" applyFill="1" applyBorder="1" applyAlignment="1" applyProtection="1">
      <alignment horizontal="right" vertical="center" indent="2"/>
    </xf>
    <xf numFmtId="165" fontId="7" fillId="4" borderId="5" xfId="0" applyNumberFormat="1" applyFont="1" applyFill="1" applyBorder="1" applyAlignment="1">
      <alignment horizontal="right" vertical="center" indent="2"/>
    </xf>
    <xf numFmtId="165" fontId="7" fillId="5" borderId="6" xfId="70" applyNumberFormat="1" applyFont="1" applyFill="1" applyBorder="1" applyAlignment="1" applyProtection="1">
      <alignment horizontal="right" vertical="center" indent="2"/>
    </xf>
    <xf numFmtId="165" fontId="7" fillId="5" borderId="1" xfId="70" applyNumberFormat="1" applyFont="1" applyFill="1" applyBorder="1" applyAlignment="1" applyProtection="1">
      <alignment horizontal="right" vertical="center" indent="2"/>
    </xf>
    <xf numFmtId="165" fontId="7" fillId="2" borderId="0" xfId="0" applyNumberFormat="1" applyFont="1" applyFill="1" applyBorder="1" applyAlignment="1" applyProtection="1">
      <alignment horizontal="right" vertical="center"/>
    </xf>
    <xf numFmtId="0" fontId="22" fillId="5" borderId="0" xfId="0" applyFont="1" applyFill="1" applyBorder="1"/>
    <xf numFmtId="170" fontId="22" fillId="5" borderId="0" xfId="0" applyNumberFormat="1" applyFont="1" applyFill="1" applyBorder="1"/>
    <xf numFmtId="170" fontId="22" fillId="5" borderId="0" xfId="0" quotePrefix="1" applyNumberFormat="1" applyFont="1" applyFill="1" applyBorder="1" applyAlignment="1" applyProtection="1">
      <alignment horizontal="right"/>
    </xf>
    <xf numFmtId="170" fontId="22" fillId="5" borderId="0" xfId="0" applyNumberFormat="1" applyFont="1" applyFill="1" applyBorder="1" applyAlignment="1" applyProtection="1"/>
    <xf numFmtId="0" fontId="22" fillId="5" borderId="0" xfId="0" applyFont="1" applyFill="1" applyBorder="1" applyAlignment="1">
      <alignment wrapText="1"/>
    </xf>
    <xf numFmtId="165" fontId="22" fillId="5" borderId="0" xfId="0" applyNumberFormat="1" applyFont="1" applyFill="1" applyBorder="1" applyAlignment="1" applyProtection="1">
      <alignment horizontal="right"/>
    </xf>
    <xf numFmtId="165" fontId="22" fillId="5" borderId="0" xfId="0" applyNumberFormat="1" applyFont="1" applyFill="1" applyBorder="1"/>
    <xf numFmtId="0" fontId="22" fillId="5" borderId="0" xfId="0" applyFont="1" applyFill="1" applyBorder="1" applyAlignment="1">
      <alignment vertical="center"/>
    </xf>
    <xf numFmtId="171" fontId="22" fillId="5" borderId="0" xfId="0" applyNumberFormat="1" applyFont="1" applyFill="1" applyBorder="1" applyAlignment="1" applyProtection="1">
      <alignment vertical="center"/>
    </xf>
    <xf numFmtId="0" fontId="22" fillId="5" borderId="0" xfId="0" quotePrefix="1" applyFont="1" applyFill="1" applyBorder="1"/>
    <xf numFmtId="171" fontId="22" fillId="5" borderId="0" xfId="20" applyNumberFormat="1" applyFont="1" applyFill="1" applyBorder="1"/>
    <xf numFmtId="171" fontId="22" fillId="5" borderId="0" xfId="20" applyNumberFormat="1" applyFont="1" applyFill="1" applyBorder="1" applyAlignment="1" applyProtection="1">
      <alignment horizontal="center" vertical="center"/>
    </xf>
    <xf numFmtId="170" fontId="22" fillId="5" borderId="0" xfId="20" applyNumberFormat="1" applyFont="1" applyFill="1" applyBorder="1" applyAlignment="1" applyProtection="1">
      <alignment horizontal="right"/>
    </xf>
    <xf numFmtId="172" fontId="22" fillId="5" borderId="0" xfId="20" applyNumberFormat="1" applyFont="1" applyFill="1" applyBorder="1" applyAlignment="1" applyProtection="1">
      <alignment horizontal="center" vertical="center"/>
    </xf>
    <xf numFmtId="170" fontId="22" fillId="5" borderId="0" xfId="20" applyNumberFormat="1" applyFont="1" applyFill="1" applyBorder="1" applyAlignment="1" applyProtection="1">
      <alignment horizontal="right" vertical="center"/>
    </xf>
    <xf numFmtId="171" fontId="22" fillId="5" borderId="0" xfId="20" quotePrefix="1" applyNumberFormat="1" applyFont="1" applyFill="1" applyBorder="1"/>
    <xf numFmtId="171" fontId="22" fillId="5" borderId="0" xfId="20" applyNumberFormat="1" applyFont="1" applyFill="1" applyBorder="1" applyAlignment="1" applyProtection="1">
      <alignment vertical="center"/>
    </xf>
    <xf numFmtId="170" fontId="22" fillId="5" borderId="0" xfId="20" applyNumberFormat="1" applyFont="1" applyFill="1" applyBorder="1"/>
    <xf numFmtId="172" fontId="22" fillId="5" borderId="0" xfId="20" applyNumberFormat="1" applyFont="1" applyFill="1" applyBorder="1" applyAlignment="1" applyProtection="1">
      <alignment vertical="center"/>
    </xf>
    <xf numFmtId="170" fontId="22" fillId="5" borderId="0" xfId="20" quotePrefix="1" applyNumberFormat="1" applyFont="1" applyFill="1" applyBorder="1" applyAlignment="1" applyProtection="1">
      <alignment horizontal="right"/>
    </xf>
    <xf numFmtId="0" fontId="22" fillId="5" borderId="0" xfId="0" quotePrefix="1" applyFont="1" applyFill="1" applyBorder="1" applyAlignment="1">
      <alignment wrapText="1"/>
    </xf>
    <xf numFmtId="170" fontId="22" fillId="5" borderId="0" xfId="20" applyNumberFormat="1" applyFont="1" applyFill="1" applyBorder="1" applyAlignment="1">
      <alignment horizontal="right"/>
    </xf>
    <xf numFmtId="171" fontId="7" fillId="0" borderId="0" xfId="38" quotePrefix="1" applyNumberFormat="1" applyFont="1"/>
    <xf numFmtId="171" fontId="23" fillId="5" borderId="0" xfId="38" applyNumberFormat="1" applyFont="1" applyFill="1" applyBorder="1"/>
    <xf numFmtId="171" fontId="23" fillId="5" borderId="0" xfId="38" applyNumberFormat="1" applyFont="1" applyFill="1" applyBorder="1" applyAlignment="1">
      <alignment horizontal="center" vertical="center"/>
    </xf>
    <xf numFmtId="170" fontId="23" fillId="5" borderId="0" xfId="71" applyNumberFormat="1" applyFont="1" applyFill="1" applyBorder="1" applyAlignment="1">
      <alignment horizontal="center" vertical="center"/>
    </xf>
    <xf numFmtId="170" fontId="23" fillId="5" borderId="0" xfId="38" applyNumberFormat="1" applyFont="1" applyFill="1" applyBorder="1"/>
    <xf numFmtId="171" fontId="23" fillId="5" borderId="0" xfId="38" applyNumberFormat="1" applyFont="1" applyFill="1" applyBorder="1" applyAlignment="1">
      <alignment vertical="center"/>
    </xf>
    <xf numFmtId="170" fontId="23" fillId="5" borderId="0" xfId="38" applyNumberFormat="1" applyFont="1" applyFill="1" applyBorder="1" applyAlignment="1">
      <alignment vertical="center"/>
    </xf>
    <xf numFmtId="43" fontId="23" fillId="5" borderId="0" xfId="6" applyNumberFormat="1" applyFont="1" applyFill="1" applyBorder="1" applyAlignment="1">
      <alignment vertical="center"/>
    </xf>
    <xf numFmtId="164" fontId="23" fillId="5" borderId="0" xfId="6" applyNumberFormat="1" applyFont="1" applyFill="1" applyBorder="1" applyAlignment="1">
      <alignment vertical="center"/>
    </xf>
    <xf numFmtId="171" fontId="23" fillId="5" borderId="0" xfId="71" quotePrefix="1" applyNumberFormat="1" applyFont="1" applyFill="1" applyBorder="1" applyAlignment="1" applyProtection="1">
      <alignment horizontal="center"/>
    </xf>
    <xf numFmtId="171" fontId="23" fillId="5" borderId="0" xfId="38" applyNumberFormat="1" applyFont="1" applyFill="1" applyBorder="1" applyAlignment="1">
      <alignment horizontal="center"/>
    </xf>
    <xf numFmtId="171" fontId="23" fillId="5" borderId="0" xfId="38" applyNumberFormat="1" applyFont="1" applyFill="1" applyBorder="1" applyAlignment="1" applyProtection="1"/>
    <xf numFmtId="170" fontId="23" fillId="5" borderId="0" xfId="38" applyNumberFormat="1" applyFont="1" applyFill="1" applyBorder="1" applyAlignment="1">
      <alignment horizontal="right"/>
    </xf>
    <xf numFmtId="170" fontId="7" fillId="0" borderId="0" xfId="72" quotePrefix="1" applyNumberFormat="1" applyFont="1" applyAlignment="1">
      <alignment horizontal="right"/>
    </xf>
    <xf numFmtId="170" fontId="23" fillId="5" borderId="0" xfId="72" applyNumberFormat="1" applyFont="1" applyFill="1" applyBorder="1"/>
    <xf numFmtId="170" fontId="23" fillId="5" borderId="0" xfId="72" applyNumberFormat="1" applyFont="1" applyFill="1" applyBorder="1" applyAlignment="1">
      <alignment wrapText="1"/>
    </xf>
    <xf numFmtId="171" fontId="23" fillId="5" borderId="0" xfId="72" applyNumberFormat="1" applyFont="1" applyFill="1" applyBorder="1" applyAlignment="1" applyProtection="1"/>
    <xf numFmtId="171" fontId="23" fillId="5" borderId="0" xfId="72" applyNumberFormat="1" applyFont="1" applyFill="1" applyBorder="1" applyAlignment="1"/>
    <xf numFmtId="165" fontId="23" fillId="5" borderId="0" xfId="73" applyNumberFormat="1" applyFont="1" applyFill="1" applyBorder="1" applyAlignment="1" applyProtection="1">
      <alignment horizontal="right"/>
    </xf>
    <xf numFmtId="170" fontId="23" fillId="5" borderId="0" xfId="72" quotePrefix="1" applyNumberFormat="1" applyFont="1" applyFill="1" applyBorder="1"/>
    <xf numFmtId="170" fontId="22" fillId="5" borderId="0" xfId="74" applyNumberFormat="1" applyFont="1" applyFill="1" applyBorder="1"/>
    <xf numFmtId="170" fontId="22" fillId="5" borderId="0" xfId="74" applyNumberFormat="1" applyFont="1" applyFill="1" applyBorder="1" applyAlignment="1" applyProtection="1">
      <alignment vertical="center"/>
    </xf>
    <xf numFmtId="165" fontId="22" fillId="5" borderId="0" xfId="74" applyNumberFormat="1" applyFont="1" applyFill="1" applyBorder="1" applyAlignment="1" applyProtection="1">
      <alignment horizontal="right"/>
    </xf>
    <xf numFmtId="170" fontId="22" fillId="5" borderId="0" xfId="69" applyNumberFormat="1" applyFont="1" applyFill="1" applyBorder="1"/>
    <xf numFmtId="172" fontId="22" fillId="5" borderId="0" xfId="75" applyNumberFormat="1" applyFont="1" applyFill="1" applyBorder="1" applyAlignment="1" applyProtection="1">
      <alignment horizontal="center" vertical="center" wrapText="1"/>
    </xf>
    <xf numFmtId="173" fontId="22" fillId="5" borderId="0" xfId="69" quotePrefix="1" applyNumberFormat="1" applyFont="1" applyFill="1" applyBorder="1" applyAlignment="1" applyProtection="1">
      <alignment horizontal="right" wrapText="1"/>
    </xf>
    <xf numFmtId="0" fontId="24" fillId="5" borderId="0" xfId="0" applyFont="1" applyFill="1" applyBorder="1" applyAlignment="1">
      <alignment horizontal="left" readingOrder="2"/>
    </xf>
    <xf numFmtId="0" fontId="21" fillId="5" borderId="0" xfId="0" applyFont="1" applyFill="1" applyBorder="1"/>
    <xf numFmtId="0" fontId="25" fillId="5" borderId="0" xfId="0" applyFont="1" applyFill="1" applyBorder="1" applyAlignment="1">
      <alignment horizontal="left" readingOrder="2"/>
    </xf>
    <xf numFmtId="0" fontId="23" fillId="5" borderId="0" xfId="0" applyFont="1" applyFill="1" applyBorder="1" applyAlignment="1">
      <alignment horizontal="left" readingOrder="2"/>
    </xf>
    <xf numFmtId="173" fontId="22" fillId="5" borderId="0" xfId="69" applyNumberFormat="1" applyFont="1" applyFill="1" applyBorder="1" applyAlignment="1" applyProtection="1"/>
    <xf numFmtId="170" fontId="22" fillId="5" borderId="0" xfId="69" quotePrefix="1" applyNumberFormat="1" applyFont="1" applyFill="1" applyBorder="1" applyAlignment="1" applyProtection="1">
      <alignment horizontal="right" wrapText="1"/>
    </xf>
    <xf numFmtId="165" fontId="22" fillId="5" borderId="0" xfId="69" applyNumberFormat="1" applyFont="1" applyFill="1" applyBorder="1" applyAlignment="1" applyProtection="1"/>
    <xf numFmtId="165" fontId="7" fillId="0" borderId="0" xfId="0" applyNumberFormat="1" applyFont="1" applyBorder="1" applyAlignment="1" applyProtection="1">
      <alignment horizontal="right" vertical="center"/>
    </xf>
    <xf numFmtId="170" fontId="7" fillId="0" borderId="0" xfId="74" applyNumberFormat="1" applyFont="1" applyBorder="1" applyAlignment="1" applyProtection="1">
      <alignment horizontal="right" vertical="center"/>
    </xf>
    <xf numFmtId="170" fontId="22" fillId="5" borderId="0" xfId="70" applyNumberFormat="1" applyFont="1" applyFill="1" applyBorder="1"/>
    <xf numFmtId="170" fontId="22" fillId="5" borderId="0" xfId="70" applyNumberFormat="1" applyFont="1" applyFill="1" applyBorder="1" applyAlignment="1" applyProtection="1">
      <alignment horizontal="center" vertical="center"/>
    </xf>
    <xf numFmtId="165" fontId="22" fillId="5" borderId="0" xfId="70" applyNumberFormat="1" applyFont="1" applyFill="1" applyBorder="1" applyAlignment="1" applyProtection="1">
      <alignment horizontal="right"/>
    </xf>
    <xf numFmtId="43" fontId="22" fillId="5" borderId="0" xfId="1" applyFont="1" applyFill="1" applyBorder="1"/>
    <xf numFmtId="0" fontId="26" fillId="5" borderId="0" xfId="0" applyFont="1" applyFill="1" applyBorder="1" applyAlignment="1">
      <alignment vertical="center"/>
    </xf>
    <xf numFmtId="170" fontId="22" fillId="5" borderId="0" xfId="70" applyNumberFormat="1" applyFont="1" applyFill="1" applyBorder="1" applyAlignment="1"/>
    <xf numFmtId="170" fontId="22" fillId="5" borderId="0" xfId="70" applyNumberFormat="1" applyFont="1" applyFill="1" applyBorder="1" applyAlignment="1">
      <alignment horizontal="right" vertical="top"/>
    </xf>
    <xf numFmtId="170" fontId="22" fillId="5" borderId="0" xfId="70" applyNumberFormat="1" applyFont="1" applyFill="1" applyBorder="1" applyAlignment="1">
      <alignment vertical="top"/>
    </xf>
    <xf numFmtId="170" fontId="22" fillId="5" borderId="0" xfId="70" applyNumberFormat="1" applyFont="1" applyFill="1" applyBorder="1" applyAlignment="1">
      <alignment horizontal="center"/>
    </xf>
    <xf numFmtId="171" fontId="22" fillId="5" borderId="0" xfId="65" applyNumberFormat="1" applyFont="1" applyFill="1" applyBorder="1" applyAlignment="1">
      <alignment horizontal="left"/>
    </xf>
    <xf numFmtId="170" fontId="22" fillId="5" borderId="0" xfId="7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1" fontId="2" fillId="2" borderId="2" xfId="0" applyNumberFormat="1" applyFont="1" applyFill="1" applyBorder="1" applyAlignment="1" applyProtection="1">
      <alignment horizontal="center" vertical="center"/>
    </xf>
    <xf numFmtId="171" fontId="2" fillId="2" borderId="4" xfId="0" applyNumberFormat="1" applyFont="1" applyFill="1" applyBorder="1" applyAlignment="1" applyProtection="1">
      <alignment horizontal="center" vertical="center"/>
    </xf>
    <xf numFmtId="171" fontId="2" fillId="2" borderId="6" xfId="0" applyNumberFormat="1" applyFont="1" applyFill="1" applyBorder="1" applyAlignment="1" applyProtection="1">
      <alignment horizontal="center" vertical="center"/>
    </xf>
    <xf numFmtId="171" fontId="2" fillId="2" borderId="3" xfId="0" applyNumberFormat="1" applyFont="1" applyFill="1" applyBorder="1" applyAlignment="1" applyProtection="1">
      <alignment horizontal="center" vertical="center"/>
    </xf>
    <xf numFmtId="171" fontId="2" fillId="2" borderId="8" xfId="0" applyNumberFormat="1" applyFont="1" applyFill="1" applyBorder="1" applyAlignment="1" applyProtection="1">
      <alignment horizontal="center" vertical="center"/>
    </xf>
    <xf numFmtId="171" fontId="2" fillId="2" borderId="5" xfId="0" applyNumberFormat="1" applyFont="1" applyFill="1" applyBorder="1" applyAlignment="1" applyProtection="1">
      <alignment horizontal="center" vertical="center"/>
    </xf>
    <xf numFmtId="171" fontId="2" fillId="2" borderId="0" xfId="0" applyNumberFormat="1" applyFont="1" applyFill="1" applyBorder="1" applyAlignment="1" applyProtection="1">
      <alignment horizontal="center" vertical="center"/>
    </xf>
    <xf numFmtId="171" fontId="2" fillId="2" borderId="1" xfId="0" applyNumberFormat="1" applyFont="1" applyFill="1" applyBorder="1" applyAlignment="1" applyProtection="1">
      <alignment horizontal="center" vertical="center"/>
    </xf>
    <xf numFmtId="171" fontId="2" fillId="2" borderId="12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>
      <alignment horizontal="left" vertical="center" wrapText="1" indent="1"/>
    </xf>
    <xf numFmtId="0" fontId="5" fillId="4" borderId="9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0" fontId="4" fillId="0" borderId="0" xfId="20" applyNumberFormat="1" applyFont="1" applyFill="1" applyBorder="1" applyAlignment="1" applyProtection="1">
      <alignment horizontal="left" vertical="center"/>
    </xf>
    <xf numFmtId="170" fontId="7" fillId="0" borderId="0" xfId="20" applyNumberFormat="1" applyFont="1" applyFill="1" applyBorder="1" applyAlignment="1" applyProtection="1">
      <alignment horizontal="left" vertical="center"/>
    </xf>
    <xf numFmtId="171" fontId="2" fillId="0" borderId="10" xfId="20" applyNumberFormat="1" applyFont="1" applyFill="1" applyBorder="1" applyAlignment="1" applyProtection="1">
      <alignment horizontal="center" vertical="center"/>
    </xf>
    <xf numFmtId="171" fontId="2" fillId="0" borderId="11" xfId="20" applyNumberFormat="1" applyFont="1" applyFill="1" applyBorder="1" applyAlignment="1" applyProtection="1">
      <alignment horizontal="center" vertical="center"/>
    </xf>
    <xf numFmtId="171" fontId="2" fillId="0" borderId="8" xfId="20" applyNumberFormat="1" applyFont="1" applyFill="1" applyBorder="1" applyAlignment="1" applyProtection="1">
      <alignment horizontal="center" vertical="center"/>
    </xf>
    <xf numFmtId="171" fontId="2" fillId="0" borderId="14" xfId="20" applyNumberFormat="1" applyFont="1" applyFill="1" applyBorder="1" applyAlignment="1" applyProtection="1">
      <alignment horizontal="center" vertical="center"/>
    </xf>
    <xf numFmtId="171" fontId="2" fillId="0" borderId="12" xfId="20" applyNumberFormat="1" applyFont="1" applyFill="1" applyBorder="1" applyAlignment="1" applyProtection="1">
      <alignment horizontal="center" vertical="center"/>
    </xf>
    <xf numFmtId="171" fontId="2" fillId="0" borderId="13" xfId="20" applyNumberFormat="1" applyFont="1" applyFill="1" applyBorder="1" applyAlignment="1" applyProtection="1">
      <alignment horizontal="center" vertical="center"/>
    </xf>
    <xf numFmtId="171" fontId="4" fillId="0" borderId="0" xfId="38" applyNumberFormat="1" applyFont="1" applyAlignment="1">
      <alignment horizontal="left"/>
    </xf>
    <xf numFmtId="171" fontId="7" fillId="0" borderId="0" xfId="38" applyNumberFormat="1" applyFont="1" applyAlignment="1">
      <alignment horizontal="left"/>
    </xf>
    <xf numFmtId="171" fontId="2" fillId="0" borderId="10" xfId="38" applyNumberFormat="1" applyFont="1" applyBorder="1" applyAlignment="1">
      <alignment horizontal="center" vertical="center"/>
    </xf>
    <xf numFmtId="171" fontId="2" fillId="0" borderId="11" xfId="38" applyNumberFormat="1" applyFont="1" applyBorder="1" applyAlignment="1">
      <alignment horizontal="center" vertical="center"/>
    </xf>
    <xf numFmtId="171" fontId="2" fillId="0" borderId="8" xfId="38" applyNumberFormat="1" applyFont="1" applyBorder="1" applyAlignment="1">
      <alignment horizontal="center" vertical="center"/>
    </xf>
    <xf numFmtId="171" fontId="2" fillId="0" borderId="14" xfId="38" applyNumberFormat="1" applyFont="1" applyBorder="1" applyAlignment="1">
      <alignment horizontal="center" vertical="center"/>
    </xf>
    <xf numFmtId="171" fontId="2" fillId="0" borderId="12" xfId="38" applyNumberFormat="1" applyFont="1" applyBorder="1" applyAlignment="1">
      <alignment horizontal="center" vertical="center"/>
    </xf>
    <xf numFmtId="171" fontId="2" fillId="0" borderId="13" xfId="38" applyNumberFormat="1" applyFont="1" applyBorder="1" applyAlignment="1">
      <alignment horizontal="center" vertical="center"/>
    </xf>
    <xf numFmtId="171" fontId="2" fillId="0" borderId="10" xfId="38" applyNumberFormat="1" applyFont="1" applyBorder="1" applyAlignment="1" applyProtection="1">
      <alignment horizontal="center" vertical="center"/>
    </xf>
    <xf numFmtId="171" fontId="2" fillId="0" borderId="11" xfId="38" applyNumberFormat="1" applyFont="1" applyBorder="1" applyAlignment="1" applyProtection="1">
      <alignment horizontal="center" vertical="center"/>
    </xf>
    <xf numFmtId="170" fontId="4" fillId="0" borderId="0" xfId="72" applyNumberFormat="1" applyFont="1" applyAlignment="1">
      <alignment horizontal="left"/>
    </xf>
    <xf numFmtId="170" fontId="7" fillId="0" borderId="0" xfId="72" applyNumberFormat="1" applyFont="1" applyAlignment="1">
      <alignment horizontal="left"/>
    </xf>
    <xf numFmtId="170" fontId="2" fillId="0" borderId="3" xfId="72" applyNumberFormat="1" applyFont="1" applyBorder="1" applyAlignment="1">
      <alignment horizontal="center" vertical="center" wrapText="1"/>
    </xf>
    <xf numFmtId="170" fontId="2" fillId="0" borderId="8" xfId="72" applyNumberFormat="1" applyFont="1" applyBorder="1" applyAlignment="1">
      <alignment horizontal="center" vertical="center" wrapText="1"/>
    </xf>
    <xf numFmtId="170" fontId="2" fillId="0" borderId="5" xfId="72" applyNumberFormat="1" applyFont="1" applyBorder="1" applyAlignment="1">
      <alignment horizontal="center" vertical="center" wrapText="1"/>
    </xf>
    <xf numFmtId="170" fontId="2" fillId="0" borderId="0" xfId="72" applyNumberFormat="1" applyFont="1" applyBorder="1" applyAlignment="1">
      <alignment horizontal="center" vertical="center" wrapText="1"/>
    </xf>
    <xf numFmtId="170" fontId="2" fillId="0" borderId="8" xfId="72" applyNumberFormat="1" applyFont="1" applyBorder="1" applyAlignment="1">
      <alignment horizontal="center" vertical="center"/>
    </xf>
    <xf numFmtId="170" fontId="2" fillId="0" borderId="14" xfId="72" applyNumberFormat="1" applyFont="1" applyBorder="1" applyAlignment="1">
      <alignment horizontal="center" vertical="center"/>
    </xf>
    <xf numFmtId="170" fontId="2" fillId="0" borderId="0" xfId="72" applyNumberFormat="1" applyFont="1" applyBorder="1" applyAlignment="1">
      <alignment horizontal="center" vertical="center"/>
    </xf>
    <xf numFmtId="170" fontId="2" fillId="0" borderId="9" xfId="72" applyNumberFormat="1" applyFont="1" applyBorder="1" applyAlignment="1">
      <alignment horizontal="center" vertical="center"/>
    </xf>
    <xf numFmtId="170" fontId="2" fillId="0" borderId="12" xfId="72" applyNumberFormat="1" applyFont="1" applyBorder="1" applyAlignment="1">
      <alignment horizontal="center" vertical="center"/>
    </xf>
    <xf numFmtId="170" fontId="2" fillId="0" borderId="13" xfId="72" applyNumberFormat="1" applyFont="1" applyBorder="1" applyAlignment="1">
      <alignment horizontal="center" vertical="center"/>
    </xf>
    <xf numFmtId="171" fontId="2" fillId="0" borderId="3" xfId="72" applyNumberFormat="1" applyFont="1" applyBorder="1" applyAlignment="1" applyProtection="1">
      <alignment horizontal="center" vertical="center"/>
    </xf>
    <xf numFmtId="171" fontId="2" fillId="0" borderId="14" xfId="72" applyNumberFormat="1" applyFont="1" applyBorder="1" applyAlignment="1" applyProtection="1">
      <alignment horizontal="center" vertical="center"/>
    </xf>
    <xf numFmtId="171" fontId="2" fillId="0" borderId="1" xfId="72" applyNumberFormat="1" applyFont="1" applyBorder="1" applyAlignment="1" applyProtection="1">
      <alignment horizontal="center" vertical="center"/>
    </xf>
    <xf numFmtId="171" fontId="2" fillId="0" borderId="13" xfId="72" applyNumberFormat="1" applyFont="1" applyBorder="1" applyAlignment="1" applyProtection="1">
      <alignment horizontal="center" vertical="center"/>
    </xf>
    <xf numFmtId="170" fontId="2" fillId="0" borderId="3" xfId="74" applyNumberFormat="1" applyFont="1" applyBorder="1" applyAlignment="1" applyProtection="1">
      <alignment horizontal="center" vertical="center" wrapText="1"/>
    </xf>
    <xf numFmtId="170" fontId="2" fillId="0" borderId="5" xfId="74" applyNumberFormat="1" applyFont="1" applyBorder="1" applyAlignment="1" applyProtection="1">
      <alignment horizontal="center" vertical="center" wrapText="1"/>
    </xf>
    <xf numFmtId="170" fontId="4" fillId="0" borderId="0" xfId="74" applyNumberFormat="1" applyFont="1" applyBorder="1" applyAlignment="1" applyProtection="1">
      <alignment horizontal="left" vertical="center"/>
    </xf>
    <xf numFmtId="170" fontId="7" fillId="0" borderId="0" xfId="74" applyNumberFormat="1" applyFont="1" applyBorder="1" applyAlignment="1" applyProtection="1">
      <alignment horizontal="left" vertical="center"/>
    </xf>
    <xf numFmtId="170" fontId="2" fillId="0" borderId="14" xfId="74" applyNumberFormat="1" applyFont="1" applyBorder="1" applyAlignment="1" applyProtection="1">
      <alignment horizontal="center" vertical="center" wrapText="1"/>
    </xf>
    <xf numFmtId="170" fontId="2" fillId="0" borderId="1" xfId="74" applyNumberFormat="1" applyFont="1" applyBorder="1" applyAlignment="1" applyProtection="1">
      <alignment horizontal="center" vertical="center" wrapText="1"/>
    </xf>
    <xf numFmtId="170" fontId="2" fillId="0" borderId="13" xfId="74" applyNumberFormat="1" applyFont="1" applyBorder="1" applyAlignment="1" applyProtection="1">
      <alignment horizontal="center" vertical="center" wrapText="1"/>
    </xf>
    <xf numFmtId="170" fontId="2" fillId="0" borderId="8" xfId="74" applyNumberFormat="1" applyFont="1" applyBorder="1" applyAlignment="1">
      <alignment horizontal="center" vertical="center"/>
    </xf>
    <xf numFmtId="170" fontId="2" fillId="0" borderId="14" xfId="74" applyNumberFormat="1" applyFont="1" applyBorder="1" applyAlignment="1">
      <alignment horizontal="center" vertical="center"/>
    </xf>
    <xf numFmtId="170" fontId="2" fillId="0" borderId="0" xfId="74" applyNumberFormat="1" applyFont="1" applyBorder="1" applyAlignment="1">
      <alignment horizontal="center" vertical="center"/>
    </xf>
    <xf numFmtId="170" fontId="2" fillId="0" borderId="9" xfId="74" applyNumberFormat="1" applyFont="1" applyBorder="1" applyAlignment="1">
      <alignment horizontal="center" vertical="center"/>
    </xf>
    <xf numFmtId="170" fontId="2" fillId="0" borderId="12" xfId="74" applyNumberFormat="1" applyFont="1" applyBorder="1" applyAlignment="1">
      <alignment horizontal="center" vertical="center"/>
    </xf>
    <xf numFmtId="170" fontId="2" fillId="0" borderId="13" xfId="74" applyNumberFormat="1" applyFont="1" applyBorder="1" applyAlignment="1">
      <alignment horizontal="center" vertical="center"/>
    </xf>
    <xf numFmtId="170" fontId="2" fillId="0" borderId="3" xfId="74" applyNumberFormat="1" applyFont="1" applyBorder="1" applyAlignment="1" applyProtection="1">
      <alignment horizontal="center" vertical="center"/>
    </xf>
    <xf numFmtId="170" fontId="2" fillId="0" borderId="8" xfId="74" applyNumberFormat="1" applyFont="1" applyBorder="1" applyAlignment="1" applyProtection="1">
      <alignment horizontal="center" vertical="center"/>
    </xf>
    <xf numFmtId="170" fontId="2" fillId="0" borderId="1" xfId="74" applyNumberFormat="1" applyFont="1" applyBorder="1" applyAlignment="1" applyProtection="1">
      <alignment horizontal="center" vertical="center"/>
    </xf>
    <xf numFmtId="170" fontId="2" fillId="0" borderId="12" xfId="74" applyNumberFormat="1" applyFont="1" applyBorder="1" applyAlignment="1" applyProtection="1">
      <alignment horizontal="center" vertical="center"/>
    </xf>
    <xf numFmtId="172" fontId="22" fillId="5" borderId="0" xfId="75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Border="1" applyAlignment="1" applyProtection="1">
      <alignment horizontal="right" vertical="center"/>
    </xf>
    <xf numFmtId="165" fontId="4" fillId="0" borderId="0" xfId="0" applyNumberFormat="1" applyFont="1" applyBorder="1" applyAlignment="1" applyProtection="1">
      <alignment horizontal="left" vertical="center"/>
    </xf>
    <xf numFmtId="165" fontId="7" fillId="0" borderId="0" xfId="0" applyNumberFormat="1" applyFont="1" applyBorder="1" applyAlignment="1" applyProtection="1">
      <alignment vertical="center"/>
    </xf>
    <xf numFmtId="170" fontId="2" fillId="0" borderId="3" xfId="69" applyNumberFormat="1" applyFont="1" applyBorder="1" applyAlignment="1" applyProtection="1">
      <alignment horizontal="center" vertical="center"/>
    </xf>
    <xf numFmtId="170" fontId="2" fillId="0" borderId="8" xfId="69" applyNumberFormat="1" applyFont="1" applyBorder="1" applyAlignment="1" applyProtection="1">
      <alignment horizontal="center" vertical="center"/>
    </xf>
    <xf numFmtId="170" fontId="2" fillId="0" borderId="1" xfId="69" applyNumberFormat="1" applyFont="1" applyBorder="1" applyAlignment="1" applyProtection="1">
      <alignment horizontal="center" vertical="center"/>
    </xf>
    <xf numFmtId="170" fontId="2" fillId="0" borderId="12" xfId="69" applyNumberFormat="1" applyFont="1" applyBorder="1" applyAlignment="1" applyProtection="1">
      <alignment horizontal="center" vertical="center"/>
    </xf>
    <xf numFmtId="170" fontId="2" fillId="0" borderId="13" xfId="69" applyNumberFormat="1" applyFont="1" applyBorder="1" applyAlignment="1" applyProtection="1">
      <alignment horizontal="center" vertical="center"/>
    </xf>
    <xf numFmtId="170" fontId="2" fillId="0" borderId="3" xfId="75" applyNumberFormat="1" applyFont="1" applyBorder="1" applyAlignment="1" applyProtection="1">
      <alignment horizontal="center" vertical="center" wrapText="1"/>
    </xf>
    <xf numFmtId="170" fontId="2" fillId="0" borderId="14" xfId="75" applyNumberFormat="1" applyFont="1" applyBorder="1" applyAlignment="1" applyProtection="1">
      <alignment horizontal="center" vertical="center" wrapText="1"/>
    </xf>
    <xf numFmtId="170" fontId="2" fillId="0" borderId="1" xfId="75" applyNumberFormat="1" applyFont="1" applyBorder="1" applyAlignment="1" applyProtection="1">
      <alignment horizontal="center" vertical="center" wrapText="1"/>
    </xf>
    <xf numFmtId="170" fontId="2" fillId="0" borderId="13" xfId="75" applyNumberFormat="1" applyFont="1" applyBorder="1" applyAlignment="1" applyProtection="1">
      <alignment horizontal="center" vertical="center" wrapText="1"/>
    </xf>
    <xf numFmtId="49" fontId="2" fillId="0" borderId="3" xfId="69" applyNumberFormat="1" applyFont="1" applyBorder="1" applyAlignment="1" applyProtection="1">
      <alignment horizontal="center" vertical="center"/>
    </xf>
    <xf numFmtId="49" fontId="2" fillId="0" borderId="14" xfId="69" applyNumberFormat="1" applyFont="1" applyBorder="1" applyAlignment="1" applyProtection="1">
      <alignment horizontal="center" vertical="center"/>
    </xf>
    <xf numFmtId="49" fontId="2" fillId="0" borderId="1" xfId="69" applyNumberFormat="1" applyFont="1" applyBorder="1" applyAlignment="1" applyProtection="1">
      <alignment horizontal="center" vertical="center"/>
    </xf>
    <xf numFmtId="49" fontId="2" fillId="0" borderId="13" xfId="69" applyNumberFormat="1" applyFont="1" applyBorder="1" applyAlignment="1" applyProtection="1">
      <alignment horizontal="center" vertical="center"/>
    </xf>
    <xf numFmtId="170" fontId="4" fillId="0" borderId="8" xfId="0" applyNumberFormat="1" applyFont="1" applyBorder="1" applyAlignment="1">
      <alignment horizontal="right" vertical="center"/>
    </xf>
    <xf numFmtId="170" fontId="2" fillId="0" borderId="6" xfId="75" applyNumberFormat="1" applyFont="1" applyBorder="1" applyAlignment="1" applyProtection="1">
      <alignment horizontal="center" vertical="center" wrapText="1"/>
    </xf>
    <xf numFmtId="170" fontId="2" fillId="0" borderId="10" xfId="75" applyNumberFormat="1" applyFont="1" applyBorder="1" applyAlignment="1" applyProtection="1">
      <alignment horizontal="center" vertical="center" wrapText="1"/>
    </xf>
    <xf numFmtId="49" fontId="2" fillId="0" borderId="8" xfId="69" applyNumberFormat="1" applyFont="1" applyBorder="1" applyAlignment="1" applyProtection="1">
      <alignment horizontal="center" vertical="center"/>
    </xf>
    <xf numFmtId="49" fontId="2" fillId="0" borderId="12" xfId="69" applyNumberFormat="1" applyFont="1" applyBorder="1" applyAlignment="1" applyProtection="1">
      <alignment horizontal="center" vertical="center"/>
    </xf>
    <xf numFmtId="49" fontId="2" fillId="0" borderId="10" xfId="69" applyNumberFormat="1" applyFont="1" applyBorder="1" applyAlignment="1" applyProtection="1">
      <alignment horizontal="center" vertical="center"/>
    </xf>
    <xf numFmtId="170" fontId="2" fillId="0" borderId="2" xfId="74" applyNumberFormat="1" applyFont="1" applyBorder="1" applyAlignment="1" applyProtection="1">
      <alignment horizontal="center" vertical="center" wrapText="1"/>
    </xf>
    <xf numFmtId="170" fontId="2" fillId="0" borderId="6" xfId="74" applyNumberFormat="1" applyFont="1" applyBorder="1" applyAlignment="1" applyProtection="1">
      <alignment horizontal="center" vertical="center" wrapText="1"/>
    </xf>
    <xf numFmtId="170" fontId="2" fillId="0" borderId="14" xfId="69" applyNumberFormat="1" applyFont="1" applyBorder="1" applyAlignment="1" applyProtection="1">
      <alignment horizontal="center" vertical="center"/>
    </xf>
    <xf numFmtId="170" fontId="2" fillId="0" borderId="0" xfId="69" applyNumberFormat="1" applyFont="1" applyBorder="1" applyAlignment="1" applyProtection="1">
      <alignment horizontal="center" vertical="center"/>
    </xf>
    <xf numFmtId="170" fontId="2" fillId="0" borderId="9" xfId="69" applyNumberFormat="1" applyFont="1" applyBorder="1" applyAlignment="1" applyProtection="1">
      <alignment horizontal="center" vertical="center"/>
    </xf>
    <xf numFmtId="170" fontId="2" fillId="0" borderId="3" xfId="69" applyNumberFormat="1" applyFont="1" applyBorder="1" applyAlignment="1" applyProtection="1">
      <alignment horizontal="center" vertical="center" wrapText="1"/>
    </xf>
    <xf numFmtId="170" fontId="2" fillId="0" borderId="8" xfId="69" applyNumberFormat="1" applyFont="1" applyBorder="1" applyAlignment="1" applyProtection="1">
      <alignment horizontal="center" vertical="center" wrapText="1"/>
    </xf>
    <xf numFmtId="170" fontId="2" fillId="0" borderId="14" xfId="69" applyNumberFormat="1" applyFont="1" applyBorder="1" applyAlignment="1" applyProtection="1">
      <alignment horizontal="center" vertical="center" wrapText="1"/>
    </xf>
    <xf numFmtId="170" fontId="2" fillId="0" borderId="1" xfId="69" applyNumberFormat="1" applyFont="1" applyBorder="1" applyAlignment="1" applyProtection="1">
      <alignment horizontal="center" vertical="center" wrapText="1"/>
    </xf>
    <xf numFmtId="170" fontId="2" fillId="0" borderId="12" xfId="69" applyNumberFormat="1" applyFont="1" applyBorder="1" applyAlignment="1" applyProtection="1">
      <alignment horizontal="center" vertical="center" wrapText="1"/>
    </xf>
    <xf numFmtId="170" fontId="2" fillId="0" borderId="13" xfId="69" applyNumberFormat="1" applyFont="1" applyBorder="1" applyAlignment="1" applyProtection="1">
      <alignment horizontal="center" vertical="center" wrapText="1"/>
    </xf>
    <xf numFmtId="170" fontId="2" fillId="0" borderId="2" xfId="69" applyNumberFormat="1" applyFont="1" applyBorder="1" applyAlignment="1" applyProtection="1">
      <alignment horizontal="center"/>
    </xf>
    <xf numFmtId="170" fontId="2" fillId="0" borderId="3" xfId="70" applyNumberFormat="1" applyFont="1" applyBorder="1" applyAlignment="1" applyProtection="1">
      <alignment horizontal="center" vertical="center"/>
    </xf>
    <xf numFmtId="170" fontId="2" fillId="0" borderId="1" xfId="70" applyNumberFormat="1" applyFont="1" applyBorder="1" applyAlignment="1" applyProtection="1">
      <alignment horizontal="center" vertical="center"/>
    </xf>
    <xf numFmtId="170" fontId="2" fillId="0" borderId="2" xfId="70" applyNumberFormat="1" applyFont="1" applyBorder="1" applyAlignment="1" applyProtection="1">
      <alignment horizontal="center" vertical="center"/>
    </xf>
    <xf numFmtId="170" fontId="2" fillId="0" borderId="4" xfId="70" applyNumberFormat="1" applyFont="1" applyBorder="1" applyAlignment="1" applyProtection="1">
      <alignment horizontal="center" vertical="center"/>
    </xf>
    <xf numFmtId="165" fontId="7" fillId="0" borderId="0" xfId="0" applyNumberFormat="1" applyFont="1" applyBorder="1" applyAlignment="1" applyProtection="1">
      <alignment horizontal="left" vertical="center"/>
    </xf>
    <xf numFmtId="170" fontId="2" fillId="2" borderId="3" xfId="70" applyNumberFormat="1" applyFont="1" applyFill="1" applyBorder="1" applyAlignment="1" applyProtection="1">
      <alignment horizontal="center" vertical="center"/>
    </xf>
    <xf numFmtId="170" fontId="2" fillId="2" borderId="1" xfId="70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right" vertical="center"/>
    </xf>
    <xf numFmtId="171" fontId="14" fillId="0" borderId="0" xfId="65" applyNumberFormat="1" applyFont="1" applyBorder="1" applyAlignment="1">
      <alignment horizontal="left"/>
    </xf>
    <xf numFmtId="170" fontId="2" fillId="0" borderId="8" xfId="70" applyNumberFormat="1" applyFont="1" applyBorder="1" applyAlignment="1" applyProtection="1">
      <alignment horizontal="center" vertical="center"/>
    </xf>
    <xf numFmtId="170" fontId="2" fillId="0" borderId="0" xfId="70" applyNumberFormat="1" applyFont="1" applyBorder="1" applyAlignment="1" applyProtection="1">
      <alignment horizontal="center" vertical="center"/>
    </xf>
    <xf numFmtId="170" fontId="2" fillId="0" borderId="12" xfId="70" applyNumberFormat="1" applyFont="1" applyBorder="1" applyAlignment="1" applyProtection="1">
      <alignment horizontal="center" vertical="center"/>
    </xf>
    <xf numFmtId="170" fontId="2" fillId="2" borderId="15" xfId="70" applyNumberFormat="1" applyFont="1" applyFill="1" applyBorder="1" applyAlignment="1" applyProtection="1">
      <alignment horizontal="center" vertical="center"/>
    </xf>
    <xf numFmtId="170" fontId="2" fillId="2" borderId="16" xfId="70" applyNumberFormat="1" applyFont="1" applyFill="1" applyBorder="1" applyAlignment="1" applyProtection="1">
      <alignment horizontal="center" vertical="center"/>
    </xf>
    <xf numFmtId="170" fontId="2" fillId="2" borderId="17" xfId="70" applyNumberFormat="1" applyFont="1" applyFill="1" applyBorder="1" applyAlignment="1" applyProtection="1">
      <alignment horizontal="center" vertical="center"/>
    </xf>
    <xf numFmtId="170" fontId="2" fillId="2" borderId="8" xfId="70" applyNumberFormat="1" applyFont="1" applyFill="1" applyBorder="1" applyAlignment="1" applyProtection="1">
      <alignment horizontal="center" vertical="center"/>
    </xf>
    <xf numFmtId="170" fontId="2" fillId="2" borderId="18" xfId="70" applyNumberFormat="1" applyFont="1" applyFill="1" applyBorder="1" applyAlignment="1" applyProtection="1">
      <alignment horizontal="center" vertical="center"/>
    </xf>
    <xf numFmtId="170" fontId="2" fillId="2" borderId="0" xfId="70" applyNumberFormat="1" applyFont="1" applyFill="1" applyBorder="1" applyAlignment="1" applyProtection="1">
      <alignment horizontal="center" vertical="center"/>
    </xf>
    <xf numFmtId="170" fontId="2" fillId="0" borderId="15" xfId="70" applyNumberFormat="1" applyFont="1" applyBorder="1" applyAlignment="1" applyProtection="1">
      <alignment horizontal="center" vertical="center"/>
    </xf>
    <xf numFmtId="170" fontId="2" fillId="0" borderId="19" xfId="70" applyNumberFormat="1" applyFont="1" applyBorder="1" applyAlignment="1" applyProtection="1">
      <alignment horizontal="center" vertical="center"/>
    </xf>
    <xf numFmtId="170" fontId="2" fillId="2" borderId="20" xfId="70" applyNumberFormat="1" applyFont="1" applyFill="1" applyBorder="1" applyAlignment="1" applyProtection="1">
      <alignment horizontal="center" vertical="center"/>
    </xf>
    <xf numFmtId="170" fontId="2" fillId="0" borderId="21" xfId="70" applyNumberFormat="1" applyFont="1" applyBorder="1" applyAlignment="1" applyProtection="1">
      <alignment horizontal="center" vertical="center"/>
    </xf>
    <xf numFmtId="170" fontId="2" fillId="0" borderId="22" xfId="70" applyNumberFormat="1" applyFont="1" applyBorder="1" applyAlignment="1" applyProtection="1">
      <alignment horizontal="center" vertical="center"/>
    </xf>
  </cellXfs>
  <cellStyles count="76">
    <cellStyle name="Comma" xfId="1" builtinId="3"/>
    <cellStyle name="Comma 2" xfId="2"/>
    <cellStyle name="Comma 2 2" xfId="3"/>
    <cellStyle name="Comma 3" xfId="4"/>
    <cellStyle name="Comma 3 2" xfId="5"/>
    <cellStyle name="Comma 4" xfId="6"/>
    <cellStyle name="Comma 5" xfId="7"/>
    <cellStyle name="Comma 6" xfId="8"/>
    <cellStyle name="Comma 7" xfId="9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20"/>
    <cellStyle name="Normal 2 2" xfId="21"/>
    <cellStyle name="Normal 2 2 2" xfId="22"/>
    <cellStyle name="Normal 2 3" xfId="23"/>
    <cellStyle name="Normal 2 3 2" xfId="24"/>
    <cellStyle name="Normal 2 3_Feb(indicator)" xfId="25"/>
    <cellStyle name="Normal 2 4" xfId="26"/>
    <cellStyle name="Normal 2_P-88 to 94(Social)29-10-13(Last)" xfId="27"/>
    <cellStyle name="Normal 20" xfId="28"/>
    <cellStyle name="Normal 21" xfId="29"/>
    <cellStyle name="Normal 22" xfId="30"/>
    <cellStyle name="Normal 23" xfId="31"/>
    <cellStyle name="Normal 24" xfId="32"/>
    <cellStyle name="Normal 25" xfId="33"/>
    <cellStyle name="Normal 26" xfId="34"/>
    <cellStyle name="Normal 27" xfId="35"/>
    <cellStyle name="Normal 28" xfId="36"/>
    <cellStyle name="Normal 29" xfId="37"/>
    <cellStyle name="Normal 3" xfId="38"/>
    <cellStyle name="Normal 30" xfId="39"/>
    <cellStyle name="Normal 31" xfId="40"/>
    <cellStyle name="Normal 32" xfId="41"/>
    <cellStyle name="Normal 33" xfId="42"/>
    <cellStyle name="Normal 34" xfId="43"/>
    <cellStyle name="Normal 35" xfId="44"/>
    <cellStyle name="Normal 36" xfId="45"/>
    <cellStyle name="Normal 37" xfId="46"/>
    <cellStyle name="Normal 38" xfId="47"/>
    <cellStyle name="Normal 39" xfId="48"/>
    <cellStyle name="Normal 4" xfId="49"/>
    <cellStyle name="Normal 40" xfId="50"/>
    <cellStyle name="Normal 41" xfId="51"/>
    <cellStyle name="Normal 42" xfId="52"/>
    <cellStyle name="Normal 43" xfId="53"/>
    <cellStyle name="Normal 44" xfId="54"/>
    <cellStyle name="Normal 45" xfId="55"/>
    <cellStyle name="Normal 46" xfId="56"/>
    <cellStyle name="Normal 47" xfId="57"/>
    <cellStyle name="Normal 48" xfId="58"/>
    <cellStyle name="Normal 49" xfId="59"/>
    <cellStyle name="Normal 5" xfId="60"/>
    <cellStyle name="Normal 50" xfId="61"/>
    <cellStyle name="Normal 51" xfId="62"/>
    <cellStyle name="Normal 52" xfId="63"/>
    <cellStyle name="Normal 6" xfId="64"/>
    <cellStyle name="Normal 7" xfId="65"/>
    <cellStyle name="Normal 8" xfId="66"/>
    <cellStyle name="Normal 8 2" xfId="67"/>
    <cellStyle name="Normal 9" xfId="68"/>
    <cellStyle name="Normal_kto4 2" xfId="69"/>
    <cellStyle name="Normal_kto4 3 2" xfId="70"/>
    <cellStyle name="Normal_kto8" xfId="71"/>
    <cellStyle name="Normal_kto8 2" xfId="72"/>
    <cellStyle name="Normal_kto9" xfId="73"/>
    <cellStyle name="Normal_kto9 2" xfId="74"/>
    <cellStyle name="Normal_kto9 3" xfId="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externalLink" Target="externalLinks/externalLink2.xml"/><Relationship Id="rId1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286533294449305"/>
          <c:y val="0.0985190398686197"/>
          <c:w val="0.939332979272013"/>
          <c:h val="0.417634569421839"/>
        </c:manualLayout>
      </c:layout>
      <c:lineChart>
        <c:grouping val="standard"/>
        <c:varyColors val="0"/>
        <c:ser>
          <c:idx val="0"/>
          <c:order val="0"/>
          <c:tx>
            <c:strRef>
              <c:f>page1!$J$28</c:f>
              <c:strCache>
                <c:ptCount val="1"/>
                <c:pt idx="0">
                  <c:v> Rice 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651851851851852"/>
                  <c:y val="0.0223463687150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35802469135802"/>
                  <c:y val="0.029795158286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375308641975309"/>
                  <c:y val="-0.0223463687150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138271604938272"/>
                  <c:y val="-0.0231188140588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56790123456791"/>
                  <c:y val="-0.0372439478584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76543209876543"/>
                  <c:y val="-0.037243947858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395061728395062"/>
                  <c:y val="-0.0335195530726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56791678817926"/>
                  <c:y val="-0.0186219739292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197530864197531"/>
                  <c:y val="-0.029795158286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217283950617284"/>
                  <c:y val="-0.029795158286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335802469135802"/>
                  <c:y val="0.037243947858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38271604938273"/>
                  <c:y val="0.00744878957169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page1!$I$29:$I$40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page1!$J$29:$J$40</c:f>
              <c:numCache>
                <c:formatCode>0.0_)</c:formatCode>
                <c:ptCount val="12"/>
                <c:pt idx="0">
                  <c:v>42.1</c:v>
                </c:pt>
                <c:pt idx="1">
                  <c:v>49.0</c:v>
                </c:pt>
                <c:pt idx="2">
                  <c:v>85.7</c:v>
                </c:pt>
                <c:pt idx="3">
                  <c:v>82.3</c:v>
                </c:pt>
                <c:pt idx="4">
                  <c:v>52.4</c:v>
                </c:pt>
                <c:pt idx="5">
                  <c:v>61.1</c:v>
                </c:pt>
                <c:pt idx="6">
                  <c:v>51.3</c:v>
                </c:pt>
                <c:pt idx="7">
                  <c:v>75.1</c:v>
                </c:pt>
                <c:pt idx="8">
                  <c:v>61.1</c:v>
                </c:pt>
                <c:pt idx="9">
                  <c:v>34.8</c:v>
                </c:pt>
                <c:pt idx="10">
                  <c:v>13.1</c:v>
                </c:pt>
                <c:pt idx="11">
                  <c:v>19.2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page1!$K$28</c:f>
              <c:strCache>
                <c:ptCount val="1"/>
                <c:pt idx="0">
                  <c:v> Maize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92326625838438"/>
                  <c:y val="-0.0375550961157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42753378049966"/>
                  <c:y val="-0.0309937095851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46702051132497"/>
                  <c:y val="-0.0171237114913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12210362593565"/>
                  <c:y val="-0.0273569993694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74371925731506"/>
                  <c:y val="-0.04417601431106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13083309030816"/>
                  <c:y val="-0.0333075265033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367421740904088"/>
                  <c:y val="-0.0411328611856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64408671138335"/>
                  <c:y val="-0.030891068784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282383590940021"/>
                  <c:y val="-0.044751096057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30212501215126"/>
                  <c:y val="-0.0239862754585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14815592495382"/>
                  <c:y val="-0.048648807167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93269174686497"/>
                  <c:y val="-0.0390999868033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page1!$I$29:$I$40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page1!$K$29:$K$40</c:f>
              <c:numCache>
                <c:formatCode>0.0_)</c:formatCode>
                <c:ptCount val="12"/>
                <c:pt idx="0">
                  <c:v>43.5</c:v>
                </c:pt>
                <c:pt idx="1">
                  <c:v>54.2</c:v>
                </c:pt>
                <c:pt idx="2">
                  <c:v>50.7</c:v>
                </c:pt>
                <c:pt idx="3">
                  <c:v>38.6</c:v>
                </c:pt>
                <c:pt idx="4">
                  <c:v>23.5</c:v>
                </c:pt>
                <c:pt idx="5">
                  <c:v>36.8</c:v>
                </c:pt>
                <c:pt idx="6">
                  <c:v>24.9</c:v>
                </c:pt>
                <c:pt idx="7">
                  <c:v>25.7</c:v>
                </c:pt>
                <c:pt idx="8">
                  <c:v>18.6</c:v>
                </c:pt>
                <c:pt idx="9">
                  <c:v>20.9</c:v>
                </c:pt>
                <c:pt idx="10">
                  <c:v>15.8</c:v>
                </c:pt>
                <c:pt idx="11">
                  <c:v>19.9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5292152"/>
        <c:axId val="2095343560"/>
      </c:lineChart>
      <c:catAx>
        <c:axId val="2095292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095343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5343560"/>
        <c:scaling>
          <c:orientation val="minMax"/>
          <c:max val="90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2095292152"/>
        <c:crosses val="autoZero"/>
        <c:crossBetween val="between"/>
        <c:majorUnit val="20.0"/>
      </c:valAx>
      <c:spPr>
        <a:solidFill>
          <a:srgbClr val="D9D9D9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37715985646399"/>
          <c:y val="0.772893427299113"/>
          <c:w val="0.211072530627908"/>
          <c:h val="0.102564056703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1.0" l="0.750000000000015" r="0.750000000000015" t="1.0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230623243100529"/>
          <c:y val="0.087169899851904"/>
          <c:w val="0.952677320660362"/>
          <c:h val="0.452752939780832"/>
        </c:manualLayout>
      </c:layout>
      <c:lineChart>
        <c:grouping val="standard"/>
        <c:varyColors val="0"/>
        <c:ser>
          <c:idx val="0"/>
          <c:order val="0"/>
          <c:tx>
            <c:strRef>
              <c:f>page2!$N$29</c:f>
              <c:strCache>
                <c:ptCount val="1"/>
                <c:pt idx="0">
                  <c:v> Matpe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06082725060827"/>
                  <c:y val="-0.0790960451977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11576705085778"/>
                  <c:y val="-0.0414315583433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534641865419"/>
                  <c:y val="-0.0376647834274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5036555213207"/>
                  <c:y val="-0.0414312617702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427377230020162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51353037392066"/>
                  <c:y val="-0.0264887228079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54170185248584"/>
                  <c:y val="-0.0677966101694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50082544029822"/>
                  <c:y val="-0.033898305084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215945832857849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194647201946474"/>
                  <c:y val="-0.033898305084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33859028491004"/>
                  <c:y val="-0.033898305084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17071018296626"/>
                  <c:y val="-0.105461690170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page2!$M$30:$M$41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page2!$N$30:$N$41</c:f>
              <c:numCache>
                <c:formatCode>0.0_)</c:formatCode>
                <c:ptCount val="12"/>
                <c:pt idx="0">
                  <c:v>15.6</c:v>
                </c:pt>
                <c:pt idx="1">
                  <c:v>31.5</c:v>
                </c:pt>
                <c:pt idx="2">
                  <c:v>32.5</c:v>
                </c:pt>
                <c:pt idx="3">
                  <c:v>28.2</c:v>
                </c:pt>
                <c:pt idx="4">
                  <c:v>25.7</c:v>
                </c:pt>
                <c:pt idx="5">
                  <c:v>127.7</c:v>
                </c:pt>
                <c:pt idx="6">
                  <c:v>57.3</c:v>
                </c:pt>
                <c:pt idx="7">
                  <c:v>111.3</c:v>
                </c:pt>
                <c:pt idx="8">
                  <c:v>83.3</c:v>
                </c:pt>
                <c:pt idx="9">
                  <c:v>36.3</c:v>
                </c:pt>
                <c:pt idx="10">
                  <c:v>40.9</c:v>
                </c:pt>
                <c:pt idx="11">
                  <c:v>17.7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page2!$O$29</c:f>
              <c:strCache>
                <c:ptCount val="1"/>
                <c:pt idx="0">
                  <c:v> Green mung bean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622447411464871"/>
                  <c:y val="-0.00376647834274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253605690593024"/>
                  <c:y val="-0.0263653483992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407913576020389"/>
                  <c:y val="-0.00753295668549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466167598615391"/>
                  <c:y val="0.00753295668549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46602457301533"/>
                  <c:y val="-0.030132123315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70252196736278"/>
                  <c:y val="0.0564971751412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15099851648978"/>
                  <c:y val="-0.033898305084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33296055384381"/>
                  <c:y val="-0.0188326882868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30900243309002"/>
                  <c:y val="-0.052730696798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466307581117577"/>
                  <c:y val="-0.030131826741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389294403892944"/>
                  <c:y val="-0.033898305084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55718361291795"/>
                  <c:y val="-0.079096341770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page2!$M$30:$M$41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page2!$O$30:$O$41</c:f>
              <c:numCache>
                <c:formatCode>0.0_)</c:formatCode>
                <c:ptCount val="12"/>
                <c:pt idx="0">
                  <c:v>12.2</c:v>
                </c:pt>
                <c:pt idx="1">
                  <c:v>17.1</c:v>
                </c:pt>
                <c:pt idx="2">
                  <c:v>23.9</c:v>
                </c:pt>
                <c:pt idx="3">
                  <c:v>26.9</c:v>
                </c:pt>
                <c:pt idx="4">
                  <c:v>41.3</c:v>
                </c:pt>
                <c:pt idx="5">
                  <c:v>105.3</c:v>
                </c:pt>
                <c:pt idx="6">
                  <c:v>40.9</c:v>
                </c:pt>
                <c:pt idx="7">
                  <c:v>45.3</c:v>
                </c:pt>
                <c:pt idx="8">
                  <c:v>30.2</c:v>
                </c:pt>
                <c:pt idx="9">
                  <c:v>23.9</c:v>
                </c:pt>
                <c:pt idx="10">
                  <c:v>21.7</c:v>
                </c:pt>
                <c:pt idx="11">
                  <c:v>11.3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page2!$P$29</c:f>
              <c:strCache>
                <c:ptCount val="1"/>
                <c:pt idx="0">
                  <c:v> Pesingon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622870402069307"/>
                  <c:y val="-0.0451977401129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446560919015559"/>
                  <c:y val="0.00753295668549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156987333105101"/>
                  <c:y val="-0.0263653483992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157128837156225"/>
                  <c:y val="-0.0150659133709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0795511430636388"/>
                  <c:y val="0.00753295668549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11435201034653"/>
                  <c:y val="0.0602636534839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3698296836983"/>
                  <c:y val="-0.0188323917137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33436037886569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30900243309002"/>
                  <c:y val="-0.033898305084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30900243309002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38901289512724"/>
                  <c:y val="0.0150659133709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780006846970217"/>
                  <c:y val="-0.0527309933715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page2!$M$30:$M$41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page2!$P$30:$P$41</c:f>
              <c:numCache>
                <c:formatCode>0.0_)</c:formatCode>
                <c:ptCount val="12"/>
                <c:pt idx="0">
                  <c:v>13.6</c:v>
                </c:pt>
                <c:pt idx="1">
                  <c:v>14.1</c:v>
                </c:pt>
                <c:pt idx="2">
                  <c:v>6.6</c:v>
                </c:pt>
                <c:pt idx="3">
                  <c:v>13.5</c:v>
                </c:pt>
                <c:pt idx="4">
                  <c:v>21.4</c:v>
                </c:pt>
                <c:pt idx="5">
                  <c:v>76.9</c:v>
                </c:pt>
                <c:pt idx="6">
                  <c:v>19.2</c:v>
                </c:pt>
                <c:pt idx="7">
                  <c:v>24.7</c:v>
                </c:pt>
                <c:pt idx="8">
                  <c:v>16.2</c:v>
                </c:pt>
                <c:pt idx="9">
                  <c:v>10.7</c:v>
                </c:pt>
                <c:pt idx="10">
                  <c:v>20.6</c:v>
                </c:pt>
                <c:pt idx="11">
                  <c:v>4.7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page2!$Q$29</c:f>
              <c:strCache>
                <c:ptCount val="1"/>
                <c:pt idx="0">
                  <c:v> Gram 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116788321167883"/>
                  <c:y val="-0.0188323917137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0154307885427365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0"/>
                  <c:y val="-0.0188323917137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00176301875309065"/>
                  <c:y val="-0.0188323917137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389294403892944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0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13698162435005E-17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0194647201946466"/>
                  <c:y val="-0.0263653483992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0389294403892944"/>
                  <c:y val="-0.0263653483992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0778588807785888"/>
                  <c:y val="-0.0188323917137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0116788321167883"/>
                  <c:y val="-0.0150659133709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0175465023393815"/>
                  <c:y val="-0.0225988700564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page2!$M$30:$M$41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page2!$Q$30:$Q$41</c:f>
              <c:numCache>
                <c:formatCode>0.0_)</c:formatCode>
                <c:ptCount val="1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0.8</c:v>
                </c:pt>
                <c:pt idx="5">
                  <c:v>2.4</c:v>
                </c:pt>
                <c:pt idx="6">
                  <c:v>1.0</c:v>
                </c:pt>
                <c:pt idx="7">
                  <c:v>1.8</c:v>
                </c:pt>
                <c:pt idx="8">
                  <c:v>2.5</c:v>
                </c:pt>
                <c:pt idx="9">
                  <c:v>3.4</c:v>
                </c:pt>
                <c:pt idx="10">
                  <c:v>2.3</c:v>
                </c:pt>
                <c:pt idx="11">
                  <c:v>0.1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37992376"/>
        <c:axId val="2137996552"/>
      </c:lineChart>
      <c:catAx>
        <c:axId val="2137992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137996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7996552"/>
        <c:scaling>
          <c:orientation val="minMax"/>
          <c:max val="130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2137992376"/>
        <c:crosses val="autoZero"/>
        <c:crossBetween val="between"/>
        <c:majorUnit val="16.0"/>
        <c:minorUnit val="2.0"/>
      </c:valAx>
      <c:spPr>
        <a:solidFill>
          <a:srgbClr val="D9D9D9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9949122160906"/>
          <c:y val="0.760148971094058"/>
          <c:w val="0.546689417206363"/>
          <c:h val="0.15129178550901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1.0" l="0.750000000000015" r="0.750000000000015" t="1.0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167578759399943"/>
          <c:y val="0.0920544289505725"/>
          <c:w val="0.95848646485171"/>
          <c:h val="0.434674115456238"/>
        </c:manualLayout>
      </c:layout>
      <c:lineChart>
        <c:grouping val="standard"/>
        <c:varyColors val="0"/>
        <c:ser>
          <c:idx val="0"/>
          <c:order val="0"/>
          <c:tx>
            <c:strRef>
              <c:f>page3!$M$32</c:f>
              <c:strCache>
                <c:ptCount val="1"/>
                <c:pt idx="0">
                  <c:v> Other  pulses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351906158357771"/>
                  <c:y val="-0.0335195530726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178641638276591"/>
                  <c:y val="-0.0409683426443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73704789833822"/>
                  <c:y val="-0.0335195530726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53330974077681"/>
                  <c:y val="-0.0372439478584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121335048018711"/>
                  <c:y val="0.007448789571694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9273439673909"/>
                  <c:y val="-0.0260707635009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95726798195169"/>
                  <c:y val="-0.029795158286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0995450067308925"/>
                  <c:y val="-0.0335195530726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47873564515038"/>
                  <c:y val="0.0223463687150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273341906760223"/>
                  <c:y val="-0.0260707635009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34604105571847"/>
                  <c:y val="-0.029795158286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17302052785924"/>
                  <c:y val="-0.011173184357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page3!$L$33:$L$44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page3!$M$33:$M$44</c:f>
              <c:numCache>
                <c:formatCode>0.0_)</c:formatCode>
                <c:ptCount val="12"/>
                <c:pt idx="0">
                  <c:v>2.1</c:v>
                </c:pt>
                <c:pt idx="1">
                  <c:v>2.9</c:v>
                </c:pt>
                <c:pt idx="2">
                  <c:v>4.0</c:v>
                </c:pt>
                <c:pt idx="3">
                  <c:v>5.2</c:v>
                </c:pt>
                <c:pt idx="4">
                  <c:v>6.2</c:v>
                </c:pt>
                <c:pt idx="5">
                  <c:v>19.9</c:v>
                </c:pt>
                <c:pt idx="6">
                  <c:v>9.5</c:v>
                </c:pt>
                <c:pt idx="7">
                  <c:v>9.0</c:v>
                </c:pt>
                <c:pt idx="8">
                  <c:v>7.7</c:v>
                </c:pt>
                <c:pt idx="9">
                  <c:v>3.9</c:v>
                </c:pt>
                <c:pt idx="10">
                  <c:v>5.7</c:v>
                </c:pt>
                <c:pt idx="11">
                  <c:v>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page3!$N$32</c:f>
              <c:strCache>
                <c:ptCount val="1"/>
                <c:pt idx="0">
                  <c:v> Sesame seeds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27859237536658"/>
                  <c:y val="-0.0260707635009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51906158357771"/>
                  <c:y val="-0.0335195530726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73704789833822"/>
                  <c:y val="-0.05586592178770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32355816226784"/>
                  <c:y val="-0.0335195530726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36844678082861"/>
                  <c:y val="-0.0521415270018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73704397265528"/>
                  <c:y val="-0.0372439478584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73706329230842"/>
                  <c:y val="-0.03724394785847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16404575502561"/>
                  <c:y val="-0.0186219739292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82770061045742"/>
                  <c:y val="-0.0148975791433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12805474095802"/>
                  <c:y val="-0.0223463687150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93255131964809"/>
                  <c:y val="-0.029795158286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56402737047898"/>
                  <c:y val="-0.0446927374301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page3!$L$33:$L$44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page3!$N$33:$N$44</c:f>
              <c:numCache>
                <c:formatCode>0.0_)</c:formatCode>
                <c:ptCount val="12"/>
                <c:pt idx="0">
                  <c:v>30.2</c:v>
                </c:pt>
                <c:pt idx="1">
                  <c:v>25.7</c:v>
                </c:pt>
                <c:pt idx="2">
                  <c:v>15.8</c:v>
                </c:pt>
                <c:pt idx="3">
                  <c:v>24.5</c:v>
                </c:pt>
                <c:pt idx="4">
                  <c:v>6.5</c:v>
                </c:pt>
                <c:pt idx="5">
                  <c:v>10.4</c:v>
                </c:pt>
                <c:pt idx="6">
                  <c:v>2.4</c:v>
                </c:pt>
                <c:pt idx="7">
                  <c:v>6.2</c:v>
                </c:pt>
                <c:pt idx="8">
                  <c:v>9.8</c:v>
                </c:pt>
                <c:pt idx="9">
                  <c:v>9.1</c:v>
                </c:pt>
                <c:pt idx="10">
                  <c:v>11.4</c:v>
                </c:pt>
                <c:pt idx="11">
                  <c:v>18.6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page3!$O$32</c:f>
              <c:strCache>
                <c:ptCount val="1"/>
                <c:pt idx="0">
                  <c:v> Tamarind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477905804296468"/>
                  <c:y val="-0.0276273845657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270774391023472"/>
                  <c:y val="-0.0175905805070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319118541267385"/>
                  <c:y val="-0.0202419390313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03786146966234"/>
                  <c:y val="-0.02277276792914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578841684904"/>
                  <c:y val="-0.00362380680068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72125394438055"/>
                  <c:y val="-0.0253079957184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3643089742722"/>
                  <c:y val="0.0046516811096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175598823785995"/>
                  <c:y val="-0.0235331896362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26089546724548"/>
                  <c:y val="-0.0333782020264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281432514345449"/>
                  <c:y val="-0.0212102816756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84294730012681"/>
                  <c:y val="-0.0248208918019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39345260925479"/>
                  <c:y val="-0.0137427235003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page3!$L$33:$L$44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page3!$O$33:$O$44</c:f>
              <c:numCache>
                <c:formatCode>0.0_)</c:formatCode>
                <c:ptCount val="12"/>
                <c:pt idx="0">
                  <c:v>0.0</c:v>
                </c:pt>
                <c:pt idx="1">
                  <c:v>0.1</c:v>
                </c:pt>
                <c:pt idx="2">
                  <c:v>0.0</c:v>
                </c:pt>
                <c:pt idx="3">
                  <c:v>0.2</c:v>
                </c:pt>
                <c:pt idx="4">
                  <c:v>2.1</c:v>
                </c:pt>
                <c:pt idx="5">
                  <c:v>2.3</c:v>
                </c:pt>
                <c:pt idx="6">
                  <c:v>1.4</c:v>
                </c:pt>
                <c:pt idx="7">
                  <c:v>0.7</c:v>
                </c:pt>
                <c:pt idx="8">
                  <c:v>0.0</c:v>
                </c:pt>
                <c:pt idx="9">
                  <c:v>0.1</c:v>
                </c:pt>
                <c:pt idx="10">
                  <c:v>0.1</c:v>
                </c:pt>
                <c:pt idx="11">
                  <c:v>0.0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47284552"/>
        <c:axId val="2136491416"/>
      </c:lineChart>
      <c:catAx>
        <c:axId val="-2147284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13649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491416"/>
        <c:scaling>
          <c:orientation val="minMax"/>
          <c:max val="34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-2147284552"/>
        <c:crosses val="autoZero"/>
        <c:crossBetween val="between"/>
        <c:majorUnit val="10.0"/>
      </c:valAx>
      <c:spPr>
        <a:solidFill>
          <a:srgbClr val="D9D9D9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9035310719293"/>
          <c:y val="0.720755048991676"/>
          <c:w val="0.527918345562386"/>
          <c:h val="0.1471698791134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1.0" l="0.750000000000015" r="0.750000000000015" t="1.0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041225450267"/>
          <c:y val="0.0599799025121859"/>
          <c:w val="0.938274853105604"/>
          <c:h val="0.437162354705665"/>
        </c:manualLayout>
      </c:layout>
      <c:lineChart>
        <c:grouping val="standard"/>
        <c:varyColors val="0"/>
        <c:ser>
          <c:idx val="0"/>
          <c:order val="0"/>
          <c:tx>
            <c:strRef>
              <c:f>page4!$M$30</c:f>
              <c:strCache>
                <c:ptCount val="1"/>
                <c:pt idx="0">
                  <c:v> Raw Rubber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36671646429361"/>
                  <c:y val="0.0114285714285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83143270884245"/>
                  <c:y val="-0.022857142857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325943065961263"/>
                  <c:y val="-0.022857442819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30978616973877"/>
                  <c:y val="-0.0380952380952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343597635174348"/>
                  <c:y val="-0.0380952380952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25670498084293"/>
                  <c:y val="-0.0342857142857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87765883758111"/>
                  <c:y val="-0.0419047619047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25670489476975"/>
                  <c:y val="-0.0266669666291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25943065961263"/>
                  <c:y val="-0.0228571428571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06513409961686"/>
                  <c:y val="-0.0342857142857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68199233716475"/>
                  <c:y val="-0.053333633295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191567352226478"/>
                  <c:y val="-0.00380952380952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page4!$L$31:$L$42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page4!$M$31:$M$42</c:f>
              <c:numCache>
                <c:formatCode>0.0_)</c:formatCode>
                <c:ptCount val="12"/>
                <c:pt idx="0">
                  <c:v>6.3</c:v>
                </c:pt>
                <c:pt idx="1">
                  <c:v>12.2</c:v>
                </c:pt>
                <c:pt idx="2">
                  <c:v>17.5</c:v>
                </c:pt>
                <c:pt idx="3">
                  <c:v>7.5</c:v>
                </c:pt>
                <c:pt idx="4">
                  <c:v>7.8</c:v>
                </c:pt>
                <c:pt idx="5">
                  <c:v>17.2</c:v>
                </c:pt>
                <c:pt idx="6">
                  <c:v>10.3</c:v>
                </c:pt>
                <c:pt idx="7">
                  <c:v>17.5</c:v>
                </c:pt>
                <c:pt idx="8">
                  <c:v>13.7</c:v>
                </c:pt>
                <c:pt idx="9">
                  <c:v>8.5</c:v>
                </c:pt>
                <c:pt idx="10">
                  <c:v>5.6</c:v>
                </c:pt>
                <c:pt idx="11">
                  <c:v>4.3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page4!$N$30</c:f>
              <c:strCache>
                <c:ptCount val="1"/>
                <c:pt idx="0">
                  <c:v> Hide and skin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25672006516435"/>
                  <c:y val="-0.0224728908886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08344646574351"/>
                  <c:y val="-0.0288245969253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57364165686186"/>
                  <c:y val="-0.0283830521184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63634718074033"/>
                  <c:y val="-0.0313535808023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61800464597101"/>
                  <c:y val="-0.0258483689538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76717349986424"/>
                  <c:y val="-0.027143007124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85479496121481"/>
                  <c:y val="-0.0257578556870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05688297583492"/>
                  <c:y val="-0.0321913760779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08866564093282"/>
                  <c:y val="-0.0268589426321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5226460202224"/>
                  <c:y val="-0.0289139136937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79003355778304"/>
                  <c:y val="-0.024832622179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101230880622683"/>
                  <c:y val="-0.0223682039745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page4!$L$31:$L$42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page4!$N$31:$N$42</c:f>
              <c:numCache>
                <c:formatCode>0.0_)</c:formatCode>
                <c:ptCount val="12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  <c:pt idx="3">
                  <c:v>0.2</c:v>
                </c:pt>
                <c:pt idx="4">
                  <c:v>0.9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0.2</c:v>
                </c:pt>
                <c:pt idx="9">
                  <c:v>0.4</c:v>
                </c:pt>
                <c:pt idx="10">
                  <c:v>0.4</c:v>
                </c:pt>
                <c:pt idx="11">
                  <c:v>0.3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page4!$O$30</c:f>
              <c:strCache>
                <c:ptCount val="1"/>
                <c:pt idx="0">
                  <c:v> Fresh and dried_x000d_ Prawns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479610305487848"/>
                  <c:y val="-0.0380952380952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250135352196525"/>
                  <c:y val="-0.0266669666291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10864868710242"/>
                  <c:y val="-0.0304761904761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68199233716475"/>
                  <c:y val="-0.0228571428571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68199233716475"/>
                  <c:y val="-0.0266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68199233716475"/>
                  <c:y val="-0.0304761904761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68199233716474"/>
                  <c:y val="-0.0304761904761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06513409961686"/>
                  <c:y val="-0.0266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25670498084293"/>
                  <c:y val="-0.0342857142857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44827586206896"/>
                  <c:y val="-0.0266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401479700914704"/>
                  <c:y val="-0.00761904761904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191567352226478"/>
                  <c:y val="-0.0457142857142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page4!$L$31:$L$42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page4!$O$31:$O$42</c:f>
              <c:numCache>
                <c:formatCode>0.0_)</c:formatCode>
                <c:ptCount val="12"/>
                <c:pt idx="0">
                  <c:v>6.4</c:v>
                </c:pt>
                <c:pt idx="1">
                  <c:v>5.7</c:v>
                </c:pt>
                <c:pt idx="2">
                  <c:v>5.4</c:v>
                </c:pt>
                <c:pt idx="3">
                  <c:v>4.2</c:v>
                </c:pt>
                <c:pt idx="4">
                  <c:v>3.9</c:v>
                </c:pt>
                <c:pt idx="5">
                  <c:v>4.5</c:v>
                </c:pt>
                <c:pt idx="6">
                  <c:v>3.4</c:v>
                </c:pt>
                <c:pt idx="7">
                  <c:v>4.3</c:v>
                </c:pt>
                <c:pt idx="8">
                  <c:v>4.7</c:v>
                </c:pt>
                <c:pt idx="9">
                  <c:v>3.2</c:v>
                </c:pt>
                <c:pt idx="10">
                  <c:v>4.4</c:v>
                </c:pt>
                <c:pt idx="11">
                  <c:v>4.8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page4!$P$30</c:f>
              <c:strCache>
                <c:ptCount val="1"/>
                <c:pt idx="0">
                  <c:v> Fish and Fished_x000d_ Product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93869731800774"/>
                  <c:y val="-0.0114285714285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44827586206896"/>
                  <c:y val="-0.0266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8735632183908"/>
                  <c:y val="-0.0228571428571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402298850574712"/>
                  <c:y val="-0.0342857142857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4904214559387"/>
                  <c:y val="-0.0228571428571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68199233716475"/>
                  <c:y val="-0.0304761904761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8735632183908"/>
                  <c:y val="-0.0380952380952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87765883758111"/>
                  <c:y val="-0.030476790401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63984674329502"/>
                  <c:y val="-0.0457142857142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402298850574713"/>
                  <c:y val="-0.0228571428571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306513409961686"/>
                  <c:y val="-0.0342857142857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14942528735632"/>
                  <c:y val="-0.0342857142857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page4!$L$31:$L$42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page4!$P$31:$P$42</c:f>
              <c:numCache>
                <c:formatCode>0.0_)</c:formatCode>
                <c:ptCount val="12"/>
                <c:pt idx="0">
                  <c:v>21.4</c:v>
                </c:pt>
                <c:pt idx="1">
                  <c:v>22.0</c:v>
                </c:pt>
                <c:pt idx="2">
                  <c:v>24.5</c:v>
                </c:pt>
                <c:pt idx="3">
                  <c:v>23.0</c:v>
                </c:pt>
                <c:pt idx="4">
                  <c:v>20.9</c:v>
                </c:pt>
                <c:pt idx="5">
                  <c:v>23.6</c:v>
                </c:pt>
                <c:pt idx="6">
                  <c:v>19.1</c:v>
                </c:pt>
                <c:pt idx="7">
                  <c:v>23.7</c:v>
                </c:pt>
                <c:pt idx="8">
                  <c:v>21.7</c:v>
                </c:pt>
                <c:pt idx="9">
                  <c:v>19.5</c:v>
                </c:pt>
                <c:pt idx="10">
                  <c:v>19.6</c:v>
                </c:pt>
                <c:pt idx="11">
                  <c:v>22.6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37332344"/>
        <c:axId val="2137328152"/>
      </c:lineChart>
      <c:catAx>
        <c:axId val="2137332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137328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7328152"/>
        <c:scaling>
          <c:orientation val="minMax"/>
          <c:max val="26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2137332344"/>
        <c:crosses val="autoZero"/>
        <c:crossBetween val="between"/>
        <c:majorUnit val="8.0"/>
      </c:valAx>
      <c:spPr>
        <a:solidFill>
          <a:srgbClr val="D9D9D9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9509149689062"/>
          <c:y val="0.692307692307692"/>
          <c:w val="0.719119541230815"/>
          <c:h val="0.16538461538461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.0" l="0.750000000000015" r="0.750000000000015" t="1.0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232004777492702"/>
          <c:y val="0.0924199172509766"/>
          <c:w val="0.953315983807109"/>
          <c:h val="0.434905564758299"/>
        </c:manualLayout>
      </c:layout>
      <c:lineChart>
        <c:grouping val="standard"/>
        <c:varyColors val="0"/>
        <c:ser>
          <c:idx val="0"/>
          <c:order val="0"/>
          <c:tx>
            <c:strRef>
              <c:f>page5!$P$35</c:f>
              <c:strCache>
                <c:ptCount val="1"/>
                <c:pt idx="0">
                  <c:v> Teak Log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491032247031445"/>
                  <c:y val="-0.0499519692603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77714825306894"/>
                  <c:y val="-0.0499519692603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8328611898017"/>
                  <c:y val="-0.034582132564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02171860245515"/>
                  <c:y val="-0.0307396733909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64400377714826"/>
                  <c:y val="-0.0422670509125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39943342776204"/>
                  <c:y val="-0.00768491834774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8328611898017"/>
                  <c:y val="-0.034582132564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26628895184137"/>
                  <c:y val="-0.0537944284341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264400377714826"/>
                  <c:y val="-0.0845341018251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245514636449481"/>
                  <c:y val="-0.0768491834774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26628895184137"/>
                  <c:y val="-0.069164265129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377714825306897"/>
                  <c:y val="-0.07300672430355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page5!$O$36:$O$47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2015Sept</c:v>
                </c:pt>
              </c:strCache>
            </c:strRef>
          </c:cat>
          <c:val>
            <c:numRef>
              <c:f>page5!$P$36:$P$47</c:f>
              <c:numCache>
                <c:formatCode>0.0_)</c:formatCode>
                <c:ptCount val="12"/>
                <c:pt idx="0">
                  <c:v>0.2</c:v>
                </c:pt>
                <c:pt idx="1">
                  <c:v>0.3</c:v>
                </c:pt>
                <c:pt idx="2">
                  <c:v>0.0</c:v>
                </c:pt>
                <c:pt idx="3">
                  <c:v>0.0</c:v>
                </c:pt>
                <c:pt idx="4">
                  <c:v>2.0</c:v>
                </c:pt>
                <c:pt idx="5">
                  <c:v>0.4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page5!$Q$35</c:f>
              <c:strCache>
                <c:ptCount val="1"/>
                <c:pt idx="0">
                  <c:v> Teak Conversion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415486307837583"/>
                  <c:y val="-0.023054755043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245514636449481"/>
                  <c:y val="-0.023054755043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45514636449481"/>
                  <c:y val="-0.0307396733909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188857412653447"/>
                  <c:y val="-0.034582132564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264400377714826"/>
                  <c:y val="-0.0499519692603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8328611898017"/>
                  <c:y val="-0.0230547550432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64400377714826"/>
                  <c:y val="-0.0422670509125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83287606046411"/>
                  <c:y val="-0.034582132564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39943342776204"/>
                  <c:y val="-0.0422670509125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58829084041549"/>
                  <c:y val="-0.019212295869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07743153918794"/>
                  <c:y val="-0.0329495412497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944287063267235"/>
                  <c:y val="-0.034582132564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Arial Narrow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page5!$O$36:$O$47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2015Sept</c:v>
                </c:pt>
              </c:strCache>
            </c:strRef>
          </c:cat>
          <c:val>
            <c:numRef>
              <c:f>page5!$Q$36:$Q$47</c:f>
              <c:numCache>
                <c:formatCode>0.0_)</c:formatCode>
                <c:ptCount val="12"/>
                <c:pt idx="0">
                  <c:v>2.0</c:v>
                </c:pt>
                <c:pt idx="1">
                  <c:v>2.7</c:v>
                </c:pt>
                <c:pt idx="2">
                  <c:v>4.2</c:v>
                </c:pt>
                <c:pt idx="3">
                  <c:v>4.1</c:v>
                </c:pt>
                <c:pt idx="4">
                  <c:v>0.2</c:v>
                </c:pt>
                <c:pt idx="5">
                  <c:v>7.1</c:v>
                </c:pt>
                <c:pt idx="6">
                  <c:v>4.7</c:v>
                </c:pt>
                <c:pt idx="7">
                  <c:v>6.7</c:v>
                </c:pt>
                <c:pt idx="8">
                  <c:v>4.5</c:v>
                </c:pt>
                <c:pt idx="9">
                  <c:v>8.7</c:v>
                </c:pt>
                <c:pt idx="10">
                  <c:v>6.9</c:v>
                </c:pt>
                <c:pt idx="11">
                  <c:v>6.5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page5!$R$35</c:f>
              <c:strCache>
                <c:ptCount val="1"/>
                <c:pt idx="0">
                  <c:v> Hardwood Log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467689768240727"/>
                  <c:y val="-0.0153698366954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471029719018841"/>
                  <c:y val="-0.023054755043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302171860245515"/>
                  <c:y val="-0.0537944284341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81854074189735"/>
                  <c:y val="-0.0653218059558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453257790368273"/>
                  <c:y val="-0.023054755043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64400377714826"/>
                  <c:y val="-0.02689721421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300898931542905"/>
                  <c:y val="-0.061479346781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24560386042396"/>
                  <c:y val="-0.08837656099904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28328611898017"/>
                  <c:y val="-0.03842459173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2621722846442"/>
                  <c:y val="-0.02689721421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26151546920658"/>
                  <c:y val="-0.02689721421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374531835205998"/>
                  <c:y val="-0.0268972142170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page5!$O$36:$O$47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2015Sept</c:v>
                </c:pt>
              </c:strCache>
            </c:strRef>
          </c:cat>
          <c:val>
            <c:numRef>
              <c:f>page5!$R$36:$R$47</c:f>
              <c:numCache>
                <c:formatCode>0.0_)</c:formatCode>
                <c:ptCount val="12"/>
                <c:pt idx="0">
                  <c:v>0.1</c:v>
                </c:pt>
                <c:pt idx="1">
                  <c:v>0.1</c:v>
                </c:pt>
                <c:pt idx="2">
                  <c:v>0.4</c:v>
                </c:pt>
                <c:pt idx="3">
                  <c:v>0.2</c:v>
                </c:pt>
                <c:pt idx="4">
                  <c:v>0.0</c:v>
                </c:pt>
                <c:pt idx="5">
                  <c:v>0.8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37142696"/>
        <c:axId val="2137138680"/>
      </c:lineChart>
      <c:catAx>
        <c:axId val="213714269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137138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7138680"/>
        <c:scaling>
          <c:orientation val="minMax"/>
          <c:max val="9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2137142696"/>
        <c:crosses val="autoZero"/>
        <c:crossBetween val="between"/>
        <c:majorUnit val="3.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1811913522658"/>
          <c:y val="0.76284732207132"/>
          <c:w val="0.565435894179851"/>
          <c:h val="0.14229276473869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.0" l="0.750000000000015" r="0.750000000000015" t="1.0" header="0.5" footer="0.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212868892114175"/>
          <c:y val="0.0857699805068227"/>
          <c:w val="0.957426221577164"/>
          <c:h val="0.307356141885778"/>
        </c:manualLayout>
      </c:layout>
      <c:lineChart>
        <c:grouping val="standard"/>
        <c:varyColors val="0"/>
        <c:ser>
          <c:idx val="0"/>
          <c:order val="0"/>
          <c:tx>
            <c:strRef>
              <c:f>page6!$Q$32</c:f>
              <c:strCache>
                <c:ptCount val="1"/>
                <c:pt idx="0">
                  <c:v> Hardwood Conversion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1002534939543"/>
                  <c:y val="-0.0545818118479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252376008554486"/>
                  <c:y val="-0.0545808966861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56388840283854"/>
                  <c:y val="-0.0467836257309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53180130261496"/>
                  <c:y val="-0.0467836257309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119779258361936"/>
                  <c:y val="-0.0388549231822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158569067755419"/>
                  <c:y val="-0.0388549231822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71682706328376"/>
                  <c:y val="-0.04520661089950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48100290882443"/>
                  <c:y val="-0.0463896704851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0643186695680138"/>
                  <c:y val="-0.0387238189538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235215469861139"/>
                  <c:y val="-0.0528730867366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93487673015232"/>
                  <c:y val="-0.0463902947909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09989456446149"/>
                  <c:y val="-0.0623781433019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page6!$P$33:$P$44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page6!$Q$33:$Q$44</c:f>
              <c:numCache>
                <c:formatCode>0.0_)</c:formatCode>
                <c:ptCount val="12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0.6</c:v>
                </c:pt>
                <c:pt idx="4">
                  <c:v>0.9</c:v>
                </c:pt>
                <c:pt idx="5">
                  <c:v>0.5</c:v>
                </c:pt>
                <c:pt idx="6">
                  <c:v>1.8</c:v>
                </c:pt>
                <c:pt idx="7">
                  <c:v>2.0</c:v>
                </c:pt>
                <c:pt idx="8">
                  <c:v>2.0</c:v>
                </c:pt>
                <c:pt idx="9">
                  <c:v>0.2</c:v>
                </c:pt>
                <c:pt idx="10">
                  <c:v>1.1</c:v>
                </c:pt>
                <c:pt idx="11">
                  <c:v>2.7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page6!$R$32</c:f>
              <c:strCache>
                <c:ptCount val="1"/>
                <c:pt idx="0">
                  <c:v> Base metal and ores    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518140147011538"/>
                  <c:y val="-0.0467842317822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256790123456795"/>
                  <c:y val="-0.062378167641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237037037037038"/>
                  <c:y val="-0.0701754385964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296296296296298"/>
                  <c:y val="-0.062378167641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3335232668566"/>
                  <c:y val="-0.0783672404245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16049382716053"/>
                  <c:y val="-0.07797270955165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20322886989553"/>
                  <c:y val="-0.0523467969051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296296296296298"/>
                  <c:y val="-0.0705696603588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16049382716053"/>
                  <c:y val="-0.0935672514619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240835707502374"/>
                  <c:y val="-0.0525559393649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256790123456794"/>
                  <c:y val="-0.0935672514619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592592592592593"/>
                  <c:y val="-0.0467836257309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page6!$P$33:$P$44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page6!$R$33:$R$44</c:f>
              <c:numCache>
                <c:formatCode>0.0_)</c:formatCode>
                <c:ptCount val="12"/>
                <c:pt idx="0">
                  <c:v>49.4</c:v>
                </c:pt>
                <c:pt idx="1">
                  <c:v>39.1</c:v>
                </c:pt>
                <c:pt idx="2">
                  <c:v>44.4</c:v>
                </c:pt>
                <c:pt idx="3">
                  <c:v>28.3</c:v>
                </c:pt>
                <c:pt idx="4">
                  <c:v>14.9</c:v>
                </c:pt>
                <c:pt idx="5">
                  <c:v>74.2</c:v>
                </c:pt>
                <c:pt idx="6">
                  <c:v>28.5</c:v>
                </c:pt>
                <c:pt idx="7">
                  <c:v>18.8</c:v>
                </c:pt>
                <c:pt idx="8">
                  <c:v>79.9</c:v>
                </c:pt>
                <c:pt idx="9">
                  <c:v>33.2</c:v>
                </c:pt>
                <c:pt idx="10">
                  <c:v>45.6</c:v>
                </c:pt>
                <c:pt idx="11">
                  <c:v>31.4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6386584"/>
        <c:axId val="2036406552"/>
      </c:lineChart>
      <c:catAx>
        <c:axId val="2036386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036406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6406552"/>
        <c:scaling>
          <c:orientation val="minMax"/>
          <c:max val="80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2036386584"/>
        <c:crosses val="autoZero"/>
        <c:crossBetween val="between"/>
        <c:majorUnit val="30.0"/>
        <c:minorUnit val="4.0"/>
      </c:valAx>
      <c:spPr>
        <a:solidFill>
          <a:srgbClr val="D9D9D9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1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71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315345699831366"/>
          <c:y val="0.820310153073827"/>
          <c:w val="0.408094435075885"/>
          <c:h val="0.11718716472483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/>
    <c:pageMargins b="1.0" l="0.750000000000015" r="0.750000000000015" t="1.0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41738387352745"/>
          <c:y val="0.161038394790815"/>
          <c:w val="0.933448086431057"/>
          <c:h val="0.234057510766955"/>
        </c:manualLayout>
      </c:layout>
      <c:lineChart>
        <c:grouping val="standard"/>
        <c:varyColors val="0"/>
        <c:ser>
          <c:idx val="0"/>
          <c:order val="0"/>
          <c:tx>
            <c:strRef>
              <c:f>page6!$Q$46</c:f>
              <c:strCache>
                <c:ptCount val="1"/>
                <c:pt idx="0">
                  <c:v> Gas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72414659278702"/>
                  <c:y val="-0.0433938022940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69357727342907"/>
                  <c:y val="-0.058207392584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407660954145445"/>
                  <c:y val="-0.0730209828743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44723009623797"/>
                  <c:y val="-0.0581267673032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348837209302326"/>
                  <c:y val="-0.065573770491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426356589147288"/>
                  <c:y val="-0.0801457194899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44664813957079"/>
                  <c:y val="-0.0726984817505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48837209302326"/>
                  <c:y val="-0.087431693989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408371159487421"/>
                  <c:y val="-0.0729403575934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87596899224806"/>
                  <c:y val="-0.0801457194899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348837209302326"/>
                  <c:y val="-0.058287795992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59025121859767"/>
                  <c:y val="-0.0726184365075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page6!$P$47:$P$58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page6!$Q$47:$Q$58</c:f>
              <c:numCache>
                <c:formatCode>0.0_)</c:formatCode>
                <c:ptCount val="12"/>
                <c:pt idx="0">
                  <c:v>400.8</c:v>
                </c:pt>
                <c:pt idx="1">
                  <c:v>599.1</c:v>
                </c:pt>
                <c:pt idx="2">
                  <c:v>317.5</c:v>
                </c:pt>
                <c:pt idx="3">
                  <c:v>437.1</c:v>
                </c:pt>
                <c:pt idx="4">
                  <c:v>459.8</c:v>
                </c:pt>
                <c:pt idx="5">
                  <c:v>450.8</c:v>
                </c:pt>
                <c:pt idx="6">
                  <c:v>168.7</c:v>
                </c:pt>
                <c:pt idx="7">
                  <c:v>465.1</c:v>
                </c:pt>
                <c:pt idx="8">
                  <c:v>517.1</c:v>
                </c:pt>
                <c:pt idx="9">
                  <c:v>487.1</c:v>
                </c:pt>
                <c:pt idx="10">
                  <c:v>364.4</c:v>
                </c:pt>
                <c:pt idx="11">
                  <c:v>390.7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47331048"/>
        <c:axId val="-2147335112"/>
      </c:lineChart>
      <c:catAx>
        <c:axId val="-2147331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-2147335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47335112"/>
        <c:scaling>
          <c:orientation val="minMax"/>
          <c:max val="650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-2147331048"/>
        <c:crosses val="autoZero"/>
        <c:crossBetween val="between"/>
        <c:majorUnit val="200.0"/>
      </c:valAx>
      <c:spPr>
        <a:solidFill>
          <a:srgbClr val="D9D9D9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929173693086"/>
          <c:y val="0.750002692737149"/>
          <c:w val="0.190556492411467"/>
          <c:h val="0.11029451363781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1.0" l="0.750000000000015" r="0.750000000000015" t="1.0" header="0.5" footer="0.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219076679275762"/>
          <c:y val="0.0767459900845728"/>
          <c:w val="0.954263053838154"/>
          <c:h val="0.488886051405737"/>
        </c:manualLayout>
      </c:layout>
      <c:lineChart>
        <c:grouping val="standard"/>
        <c:varyColors val="0"/>
        <c:ser>
          <c:idx val="0"/>
          <c:order val="0"/>
          <c:tx>
            <c:strRef>
              <c:f>page7!$M$33</c:f>
              <c:strCache>
                <c:ptCount val="1"/>
                <c:pt idx="0">
                  <c:v> Jade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691166216163292"/>
                  <c:y val="-0.0257936676834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552586474241152"/>
                  <c:y val="0.0209654091745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350754498627153"/>
                  <c:y val="-0.02930387432914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6261771313168"/>
                  <c:y val="-0.0304853684334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315812324612162"/>
                  <c:y val="-0.0239313667881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370768567473735"/>
                  <c:y val="-0.0173657695773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64055609763477"/>
                  <c:y val="-0.0154907352998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80507839978216"/>
                  <c:y val="-0.0176001880361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30775223702224"/>
                  <c:y val="-0.0213587182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438898091629036"/>
                  <c:y val="-0.0367670309867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316505582433264"/>
                  <c:y val="-0.02908105143573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493438320209974"/>
                  <c:y val="-0.0108603439495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page7!$L$34:$L$45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page7!$M$34:$M$45</c:f>
              <c:numCache>
                <c:formatCode>0.0_)</c:formatCode>
                <c:ptCount val="12"/>
                <c:pt idx="0">
                  <c:v>227.5</c:v>
                </c:pt>
                <c:pt idx="1">
                  <c:v>60.8</c:v>
                </c:pt>
                <c:pt idx="2">
                  <c:v>108.2</c:v>
                </c:pt>
                <c:pt idx="3">
                  <c:v>0.0</c:v>
                </c:pt>
                <c:pt idx="4">
                  <c:v>17.0</c:v>
                </c:pt>
                <c:pt idx="5">
                  <c:v>16.8</c:v>
                </c:pt>
                <c:pt idx="6">
                  <c:v>0.0</c:v>
                </c:pt>
                <c:pt idx="7">
                  <c:v>0.0</c:v>
                </c:pt>
                <c:pt idx="8">
                  <c:v>2.0</c:v>
                </c:pt>
                <c:pt idx="9">
                  <c:v>161.3</c:v>
                </c:pt>
                <c:pt idx="10">
                  <c:v>253.8</c:v>
                </c:pt>
                <c:pt idx="11">
                  <c:v>65.1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page7!$N$33</c:f>
              <c:strCache>
                <c:ptCount val="1"/>
                <c:pt idx="0">
                  <c:v> Garment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0676616915422891"/>
                  <c:y val="-0.0120120120120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37620549592684"/>
                  <c:y val="-0.03212755122027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39388080812665"/>
                  <c:y val="0.0315057781956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40376833299296"/>
                  <c:y val="-0.02366560896305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338308864129737"/>
                  <c:y val="-0.02419148352724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298507462686567"/>
                  <c:y val="-0.0360360360360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240182441171799"/>
                  <c:y val="-0.04025510244055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0337620549592684"/>
                  <c:y val="-0.052362753163317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0358209474536145"/>
                  <c:y val="-0.032390488502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033899717866679"/>
                  <c:y val="-0.02833893524503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0336932235055633"/>
                  <c:y val="-0.04795236416343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0796019900497521"/>
                  <c:y val="-0.0360360360360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page7!$L$34:$L$45</c:f>
              <c:strCache>
                <c:ptCount val="12"/>
                <c:pt idx="0">
                  <c:v>2014 Oct</c:v>
                </c:pt>
                <c:pt idx="1">
                  <c:v>2014 Nov</c:v>
                </c:pt>
                <c:pt idx="2">
                  <c:v>2014 Dec</c:v>
                </c:pt>
                <c:pt idx="3">
                  <c:v>2015 Jan</c:v>
                </c:pt>
                <c:pt idx="4">
                  <c:v>2015 Feb</c:v>
                </c:pt>
                <c:pt idx="5">
                  <c:v>2015 Mar</c:v>
                </c:pt>
                <c:pt idx="6">
                  <c:v>2015Apr</c:v>
                </c:pt>
                <c:pt idx="7">
                  <c:v>2015 May</c:v>
                </c:pt>
                <c:pt idx="8">
                  <c:v>2015 June</c:v>
                </c:pt>
                <c:pt idx="9">
                  <c:v>2015 July</c:v>
                </c:pt>
                <c:pt idx="10">
                  <c:v>2015 Aug</c:v>
                </c:pt>
                <c:pt idx="11">
                  <c:v>2015 Sept</c:v>
                </c:pt>
              </c:strCache>
            </c:strRef>
          </c:cat>
          <c:val>
            <c:numRef>
              <c:f>page7!$N$34:$N$45</c:f>
              <c:numCache>
                <c:formatCode>0.0_)</c:formatCode>
                <c:ptCount val="12"/>
                <c:pt idx="0">
                  <c:v>86.2</c:v>
                </c:pt>
                <c:pt idx="1">
                  <c:v>78.2</c:v>
                </c:pt>
                <c:pt idx="2">
                  <c:v>90.8</c:v>
                </c:pt>
                <c:pt idx="3">
                  <c:v>85.1</c:v>
                </c:pt>
                <c:pt idx="4">
                  <c:v>126.4</c:v>
                </c:pt>
                <c:pt idx="5">
                  <c:v>45.6</c:v>
                </c:pt>
                <c:pt idx="6">
                  <c:v>38.5</c:v>
                </c:pt>
                <c:pt idx="7">
                  <c:v>22.4</c:v>
                </c:pt>
                <c:pt idx="8">
                  <c:v>85.7</c:v>
                </c:pt>
                <c:pt idx="9">
                  <c:v>47.1</c:v>
                </c:pt>
                <c:pt idx="10">
                  <c:v>23.5</c:v>
                </c:pt>
                <c:pt idx="11">
                  <c:v>161.9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44885752"/>
        <c:axId val="-2144881704"/>
      </c:lineChart>
      <c:catAx>
        <c:axId val="-2144885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-2144881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44881704"/>
        <c:scaling>
          <c:orientation val="minMax"/>
          <c:max val="490.0"/>
          <c:min val="0.0"/>
        </c:scaling>
        <c:delete val="1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_)" sourceLinked="1"/>
        <c:majorTickMark val="out"/>
        <c:minorTickMark val="none"/>
        <c:tickLblPos val="nextTo"/>
        <c:crossAx val="-2144885752"/>
        <c:crosses val="autoZero"/>
        <c:crossBetween val="between"/>
        <c:majorUnit val="80.0"/>
        <c:minorUnit val="20.0"/>
      </c:valAx>
      <c:spPr>
        <a:solidFill>
          <a:srgbClr val="D9D9D9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40715289993755"/>
          <c:y val="0.831999187500793"/>
          <c:w val="0.369676089643224"/>
          <c:h val="0.095999906250091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D9D9D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1.0" l="0.750000000000015" r="0.750000000000015" t="1.0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31</xdr:row>
      <xdr:rowOff>139700</xdr:rowOff>
    </xdr:from>
    <xdr:to>
      <xdr:col>6</xdr:col>
      <xdr:colOff>1181100</xdr:colOff>
      <xdr:row>52</xdr:row>
      <xdr:rowOff>139700</xdr:rowOff>
    </xdr:to>
    <xdr:graphicFrame macro="">
      <xdr:nvGraphicFramePr>
        <xdr:cNvPr id="2053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187960</xdr:colOff>
      <xdr:row>48</xdr:row>
      <xdr:rowOff>9525</xdr:rowOff>
    </xdr:from>
    <xdr:to>
      <xdr:col>1</xdr:col>
      <xdr:colOff>191172</xdr:colOff>
      <xdr:row>51</xdr:row>
      <xdr:rowOff>23086</xdr:rowOff>
    </xdr:to>
    <xdr:sp macro="" textlink="">
      <xdr:nvSpPr>
        <xdr:cNvPr id="3" name="TextBox 3"/>
        <xdr:cNvSpPr txBox="1">
          <a:spLocks noChangeArrowheads="1"/>
        </xdr:cNvSpPr>
      </xdr:nvSpPr>
      <xdr:spPr bwMode="auto">
        <a:xfrm>
          <a:off x="175260" y="8724900"/>
          <a:ext cx="942975" cy="499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Million</a:t>
          </a:r>
        </a:p>
      </xdr:txBody>
    </xdr:sp>
    <xdr:clientData/>
  </xdr:twoCellAnchor>
  <xdr:twoCellAnchor>
    <xdr:from>
      <xdr:col>7</xdr:col>
      <xdr:colOff>123825</xdr:colOff>
      <xdr:row>33</xdr:row>
      <xdr:rowOff>0</xdr:rowOff>
    </xdr:from>
    <xdr:to>
      <xdr:col>8</xdr:col>
      <xdr:colOff>3057</xdr:colOff>
      <xdr:row>33</xdr:row>
      <xdr:rowOff>28575</xdr:rowOff>
    </xdr:to>
    <xdr:sp macro="" textlink="">
      <xdr:nvSpPr>
        <xdr:cNvPr id="8" name="TextBox 3"/>
        <xdr:cNvSpPr txBox="1">
          <a:spLocks noChangeArrowheads="1"/>
        </xdr:cNvSpPr>
      </xdr:nvSpPr>
      <xdr:spPr bwMode="auto">
        <a:xfrm>
          <a:off x="6569075" y="6448425"/>
          <a:ext cx="5873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7</xdr:col>
      <xdr:colOff>123825</xdr:colOff>
      <xdr:row>33</xdr:row>
      <xdr:rowOff>0</xdr:rowOff>
    </xdr:from>
    <xdr:to>
      <xdr:col>8</xdr:col>
      <xdr:colOff>3057</xdr:colOff>
      <xdr:row>33</xdr:row>
      <xdr:rowOff>28575</xdr:rowOff>
    </xdr:to>
    <xdr:sp macro="" textlink="">
      <xdr:nvSpPr>
        <xdr:cNvPr id="9" name="TextBox 3"/>
        <xdr:cNvSpPr txBox="1">
          <a:spLocks noChangeArrowheads="1"/>
        </xdr:cNvSpPr>
      </xdr:nvSpPr>
      <xdr:spPr bwMode="auto">
        <a:xfrm>
          <a:off x="6569075" y="6448425"/>
          <a:ext cx="5873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11</xdr:col>
      <xdr:colOff>0</xdr:colOff>
      <xdr:row>48</xdr:row>
      <xdr:rowOff>12700</xdr:rowOff>
    </xdr:to>
    <xdr:graphicFrame macro="">
      <xdr:nvGraphicFramePr>
        <xdr:cNvPr id="22593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99694</xdr:colOff>
      <xdr:row>43</xdr:row>
      <xdr:rowOff>123824</xdr:rowOff>
    </xdr:from>
    <xdr:to>
      <xdr:col>2</xdr:col>
      <xdr:colOff>129152</xdr:colOff>
      <xdr:row>47</xdr:row>
      <xdr:rowOff>17461</xdr:rowOff>
    </xdr:to>
    <xdr:sp macro="" textlink="">
      <xdr:nvSpPr>
        <xdr:cNvPr id="4" name="TextBox 3"/>
        <xdr:cNvSpPr txBox="1">
          <a:spLocks noChangeArrowheads="1"/>
        </xdr:cNvSpPr>
      </xdr:nvSpPr>
      <xdr:spPr bwMode="auto">
        <a:xfrm>
          <a:off x="106044" y="8905874"/>
          <a:ext cx="1210558" cy="541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Million</a:t>
          </a:r>
        </a:p>
      </xdr:txBody>
    </xdr:sp>
    <xdr:clientData/>
  </xdr:twoCellAnchor>
  <xdr:twoCellAnchor>
    <xdr:from>
      <xdr:col>11</xdr:col>
      <xdr:colOff>123825</xdr:colOff>
      <xdr:row>34</xdr:row>
      <xdr:rowOff>0</xdr:rowOff>
    </xdr:from>
    <xdr:to>
      <xdr:col>12</xdr:col>
      <xdr:colOff>3140</xdr:colOff>
      <xdr:row>34</xdr:row>
      <xdr:rowOff>28575</xdr:rowOff>
    </xdr:to>
    <xdr:sp macro="" textlink="">
      <xdr:nvSpPr>
        <xdr:cNvPr id="10" name="TextBox 3"/>
        <xdr:cNvSpPr txBox="1">
          <a:spLocks noChangeArrowheads="1"/>
        </xdr:cNvSpPr>
      </xdr:nvSpPr>
      <xdr:spPr bwMode="auto">
        <a:xfrm>
          <a:off x="6635750" y="7486650"/>
          <a:ext cx="1978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11</xdr:col>
      <xdr:colOff>123825</xdr:colOff>
      <xdr:row>34</xdr:row>
      <xdr:rowOff>0</xdr:rowOff>
    </xdr:from>
    <xdr:to>
      <xdr:col>12</xdr:col>
      <xdr:colOff>3140</xdr:colOff>
      <xdr:row>34</xdr:row>
      <xdr:rowOff>28575</xdr:rowOff>
    </xdr:to>
    <xdr:sp macro="" textlink="">
      <xdr:nvSpPr>
        <xdr:cNvPr id="11" name="TextBox 3"/>
        <xdr:cNvSpPr txBox="1">
          <a:spLocks noChangeArrowheads="1"/>
        </xdr:cNvSpPr>
      </xdr:nvSpPr>
      <xdr:spPr bwMode="auto">
        <a:xfrm>
          <a:off x="6635750" y="7486650"/>
          <a:ext cx="1978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9</xdr:col>
      <xdr:colOff>749300</xdr:colOff>
      <xdr:row>48</xdr:row>
      <xdr:rowOff>12700</xdr:rowOff>
    </xdr:to>
    <xdr:graphicFrame macro="">
      <xdr:nvGraphicFramePr>
        <xdr:cNvPr id="2464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260986</xdr:colOff>
      <xdr:row>42</xdr:row>
      <xdr:rowOff>38100</xdr:rowOff>
    </xdr:from>
    <xdr:to>
      <xdr:col>2</xdr:col>
      <xdr:colOff>41722</xdr:colOff>
      <xdr:row>45</xdr:row>
      <xdr:rowOff>6522</xdr:rowOff>
    </xdr:to>
    <xdr:sp macro="" textlink="">
      <xdr:nvSpPr>
        <xdr:cNvPr id="4" name="TextBox 3"/>
        <xdr:cNvSpPr txBox="1">
          <a:spLocks noChangeArrowheads="1"/>
        </xdr:cNvSpPr>
      </xdr:nvSpPr>
      <xdr:spPr bwMode="auto">
        <a:xfrm>
          <a:off x="222886" y="8658225"/>
          <a:ext cx="999827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Million</a:t>
          </a:r>
        </a:p>
      </xdr:txBody>
    </xdr:sp>
    <xdr:clientData/>
  </xdr:twoCellAnchor>
  <xdr:twoCellAnchor>
    <xdr:from>
      <xdr:col>10</xdr:col>
      <xdr:colOff>121920</xdr:colOff>
      <xdr:row>37</xdr:row>
      <xdr:rowOff>0</xdr:rowOff>
    </xdr:from>
    <xdr:to>
      <xdr:col>11</xdr:col>
      <xdr:colOff>3354</xdr:colOff>
      <xdr:row>37</xdr:row>
      <xdr:rowOff>28575</xdr:rowOff>
    </xdr:to>
    <xdr:sp macro="" textlink="">
      <xdr:nvSpPr>
        <xdr:cNvPr id="10" name="TextBox 3"/>
        <xdr:cNvSpPr txBox="1">
          <a:spLocks noChangeArrowheads="1"/>
        </xdr:cNvSpPr>
      </xdr:nvSpPr>
      <xdr:spPr bwMode="auto">
        <a:xfrm>
          <a:off x="6614795" y="7972425"/>
          <a:ext cx="44648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37</xdr:row>
      <xdr:rowOff>0</xdr:rowOff>
    </xdr:from>
    <xdr:to>
      <xdr:col>11</xdr:col>
      <xdr:colOff>3354</xdr:colOff>
      <xdr:row>37</xdr:row>
      <xdr:rowOff>28575</xdr:rowOff>
    </xdr:to>
    <xdr:sp macro="" textlink="">
      <xdr:nvSpPr>
        <xdr:cNvPr id="11" name="TextBox 3"/>
        <xdr:cNvSpPr txBox="1">
          <a:spLocks noChangeArrowheads="1"/>
        </xdr:cNvSpPr>
      </xdr:nvSpPr>
      <xdr:spPr bwMode="auto">
        <a:xfrm>
          <a:off x="6614795" y="7972425"/>
          <a:ext cx="44648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25400</xdr:rowOff>
    </xdr:from>
    <xdr:to>
      <xdr:col>10</xdr:col>
      <xdr:colOff>0</xdr:colOff>
      <xdr:row>45</xdr:row>
      <xdr:rowOff>139700</xdr:rowOff>
    </xdr:to>
    <xdr:graphicFrame macro="">
      <xdr:nvGraphicFramePr>
        <xdr:cNvPr id="26693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40</xdr:row>
      <xdr:rowOff>1</xdr:rowOff>
    </xdr:from>
    <xdr:to>
      <xdr:col>1</xdr:col>
      <xdr:colOff>206580</xdr:colOff>
      <xdr:row>42</xdr:row>
      <xdr:rowOff>80541</xdr:rowOff>
    </xdr:to>
    <xdr:sp macro="" textlink="">
      <xdr:nvSpPr>
        <xdr:cNvPr id="4" name="TextBox 3"/>
        <xdr:cNvSpPr txBox="1">
          <a:spLocks noChangeArrowheads="1"/>
        </xdr:cNvSpPr>
      </xdr:nvSpPr>
      <xdr:spPr bwMode="auto">
        <a:xfrm>
          <a:off x="19050" y="8496301"/>
          <a:ext cx="1066800" cy="404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in million</a:t>
          </a:r>
        </a:p>
      </xdr:txBody>
    </xdr:sp>
    <xdr:clientData/>
  </xdr:twoCellAnchor>
  <xdr:twoCellAnchor>
    <xdr:from>
      <xdr:col>10</xdr:col>
      <xdr:colOff>123825</xdr:colOff>
      <xdr:row>35</xdr:row>
      <xdr:rowOff>0</xdr:rowOff>
    </xdr:from>
    <xdr:to>
      <xdr:col>11</xdr:col>
      <xdr:colOff>3069</xdr:colOff>
      <xdr:row>35</xdr:row>
      <xdr:rowOff>28575</xdr:rowOff>
    </xdr:to>
    <xdr:sp macro="" textlink="">
      <xdr:nvSpPr>
        <xdr:cNvPr id="9" name="TextBox 3"/>
        <xdr:cNvSpPr txBox="1">
          <a:spLocks noChangeArrowheads="1"/>
        </xdr:cNvSpPr>
      </xdr:nvSpPr>
      <xdr:spPr bwMode="auto">
        <a:xfrm>
          <a:off x="6740525" y="7848600"/>
          <a:ext cx="654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123825</xdr:colOff>
      <xdr:row>35</xdr:row>
      <xdr:rowOff>0</xdr:rowOff>
    </xdr:from>
    <xdr:to>
      <xdr:col>11</xdr:col>
      <xdr:colOff>3069</xdr:colOff>
      <xdr:row>35</xdr:row>
      <xdr:rowOff>28575</xdr:rowOff>
    </xdr:to>
    <xdr:sp macro="" textlink="">
      <xdr:nvSpPr>
        <xdr:cNvPr id="10" name="TextBox 3"/>
        <xdr:cNvSpPr txBox="1">
          <a:spLocks noChangeArrowheads="1"/>
        </xdr:cNvSpPr>
      </xdr:nvSpPr>
      <xdr:spPr bwMode="auto">
        <a:xfrm>
          <a:off x="6740525" y="7848600"/>
          <a:ext cx="654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52</xdr:row>
      <xdr:rowOff>50800</xdr:rowOff>
    </xdr:from>
    <xdr:to>
      <xdr:col>13</xdr:col>
      <xdr:colOff>508000</xdr:colOff>
      <xdr:row>53</xdr:row>
      <xdr:rowOff>63500</xdr:rowOff>
    </xdr:to>
    <xdr:sp macro="" textlink="">
      <xdr:nvSpPr>
        <xdr:cNvPr id="28813" name="Text Box 4"/>
        <xdr:cNvSpPr txBox="1">
          <a:spLocks noChangeArrowheads="1"/>
        </xdr:cNvSpPr>
      </xdr:nvSpPr>
      <xdr:spPr bwMode="auto">
        <a:xfrm>
          <a:off x="8597900" y="10579100"/>
          <a:ext cx="749300" cy="177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29</xdr:row>
      <xdr:rowOff>215900</xdr:rowOff>
    </xdr:from>
    <xdr:to>
      <xdr:col>10</xdr:col>
      <xdr:colOff>571500</xdr:colOff>
      <xdr:row>49</xdr:row>
      <xdr:rowOff>25400</xdr:rowOff>
    </xdr:to>
    <xdr:graphicFrame macro="">
      <xdr:nvGraphicFramePr>
        <xdr:cNvPr id="2881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30</xdr:row>
      <xdr:rowOff>25400</xdr:rowOff>
    </xdr:from>
    <xdr:to>
      <xdr:col>2</xdr:col>
      <xdr:colOff>266700</xdr:colOff>
      <xdr:row>31</xdr:row>
      <xdr:rowOff>25400</xdr:rowOff>
    </xdr:to>
    <xdr:sp macro="" textlink="">
      <xdr:nvSpPr>
        <xdr:cNvPr id="28815" name="Text Box 2511"/>
        <xdr:cNvSpPr txBox="1">
          <a:spLocks noChangeArrowheads="1"/>
        </xdr:cNvSpPr>
      </xdr:nvSpPr>
      <xdr:spPr bwMode="auto">
        <a:xfrm>
          <a:off x="114300" y="6870700"/>
          <a:ext cx="1600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191136</xdr:colOff>
      <xdr:row>45</xdr:row>
      <xdr:rowOff>104776</xdr:rowOff>
    </xdr:from>
    <xdr:to>
      <xdr:col>0</xdr:col>
      <xdr:colOff>1007390</xdr:colOff>
      <xdr:row>48</xdr:row>
      <xdr:rowOff>114301</xdr:rowOff>
    </xdr:to>
    <xdr:sp macro="" textlink="">
      <xdr:nvSpPr>
        <xdr:cNvPr id="6" name="Text Box 2512"/>
        <xdr:cNvSpPr txBox="1">
          <a:spLocks noChangeArrowheads="1"/>
        </xdr:cNvSpPr>
      </xdr:nvSpPr>
      <xdr:spPr bwMode="auto">
        <a:xfrm>
          <a:off x="165736" y="8943976"/>
          <a:ext cx="714222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Million</a:t>
          </a:r>
        </a:p>
      </xdr:txBody>
    </xdr:sp>
    <xdr:clientData/>
  </xdr:twoCellAnchor>
  <xdr:twoCellAnchor>
    <xdr:from>
      <xdr:col>15</xdr:col>
      <xdr:colOff>492760</xdr:colOff>
      <xdr:row>13</xdr:row>
      <xdr:rowOff>0</xdr:rowOff>
    </xdr:from>
    <xdr:to>
      <xdr:col>15</xdr:col>
      <xdr:colOff>786337</xdr:colOff>
      <xdr:row>13</xdr:row>
      <xdr:rowOff>47625</xdr:rowOff>
    </xdr:to>
    <xdr:sp macro="" textlink="">
      <xdr:nvSpPr>
        <xdr:cNvPr id="7" name="TextBox 6"/>
        <xdr:cNvSpPr txBox="1"/>
      </xdr:nvSpPr>
      <xdr:spPr>
        <a:xfrm>
          <a:off x="9795510" y="2190750"/>
          <a:ext cx="255284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en-US" sz="1600"/>
            <a:t>-</a:t>
          </a:r>
        </a:p>
      </xdr:txBody>
    </xdr:sp>
    <xdr:clientData/>
  </xdr:twoCellAnchor>
  <xdr:twoCellAnchor>
    <xdr:from>
      <xdr:col>13</xdr:col>
      <xdr:colOff>123825</xdr:colOff>
      <xdr:row>41</xdr:row>
      <xdr:rowOff>0</xdr:rowOff>
    </xdr:from>
    <xdr:to>
      <xdr:col>14</xdr:col>
      <xdr:colOff>3050</xdr:colOff>
      <xdr:row>41</xdr:row>
      <xdr:rowOff>28575</xdr:rowOff>
    </xdr:to>
    <xdr:sp macro="" textlink="">
      <xdr:nvSpPr>
        <xdr:cNvPr id="12" name="TextBox 3"/>
        <xdr:cNvSpPr txBox="1">
          <a:spLocks noChangeArrowheads="1"/>
        </xdr:cNvSpPr>
      </xdr:nvSpPr>
      <xdr:spPr bwMode="auto">
        <a:xfrm>
          <a:off x="7874000" y="8353425"/>
          <a:ext cx="5588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13</xdr:col>
      <xdr:colOff>123825</xdr:colOff>
      <xdr:row>41</xdr:row>
      <xdr:rowOff>0</xdr:rowOff>
    </xdr:from>
    <xdr:to>
      <xdr:col>14</xdr:col>
      <xdr:colOff>3050</xdr:colOff>
      <xdr:row>41</xdr:row>
      <xdr:rowOff>28575</xdr:rowOff>
    </xdr:to>
    <xdr:sp macro="" textlink="">
      <xdr:nvSpPr>
        <xdr:cNvPr id="13" name="TextBox 3"/>
        <xdr:cNvSpPr txBox="1">
          <a:spLocks noChangeArrowheads="1"/>
        </xdr:cNvSpPr>
      </xdr:nvSpPr>
      <xdr:spPr bwMode="auto">
        <a:xfrm>
          <a:off x="7874000" y="8353425"/>
          <a:ext cx="5588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15</xdr:col>
      <xdr:colOff>492760</xdr:colOff>
      <xdr:row>26</xdr:row>
      <xdr:rowOff>0</xdr:rowOff>
    </xdr:from>
    <xdr:to>
      <xdr:col>15</xdr:col>
      <xdr:colOff>784298</xdr:colOff>
      <xdr:row>26</xdr:row>
      <xdr:rowOff>47625</xdr:rowOff>
    </xdr:to>
    <xdr:sp macro="" textlink="">
      <xdr:nvSpPr>
        <xdr:cNvPr id="14" name="TextBox 13"/>
        <xdr:cNvSpPr txBox="1"/>
      </xdr:nvSpPr>
      <xdr:spPr>
        <a:xfrm>
          <a:off x="9795510" y="5314950"/>
          <a:ext cx="253511" cy="47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en-US" sz="1600"/>
            <a:t>-</a:t>
          </a:r>
        </a:p>
      </xdr:txBody>
    </xdr:sp>
    <xdr:clientData/>
  </xdr:twoCellAnchor>
  <xdr:twoCellAnchor>
    <xdr:from>
      <xdr:col>13</xdr:col>
      <xdr:colOff>123825</xdr:colOff>
      <xdr:row>40</xdr:row>
      <xdr:rowOff>0</xdr:rowOff>
    </xdr:from>
    <xdr:to>
      <xdr:col>14</xdr:col>
      <xdr:colOff>3050</xdr:colOff>
      <xdr:row>40</xdr:row>
      <xdr:rowOff>28575</xdr:rowOff>
    </xdr:to>
    <xdr:sp macro="" textlink="">
      <xdr:nvSpPr>
        <xdr:cNvPr id="15" name="TextBox 3"/>
        <xdr:cNvSpPr txBox="1">
          <a:spLocks noChangeArrowheads="1"/>
        </xdr:cNvSpPr>
      </xdr:nvSpPr>
      <xdr:spPr bwMode="auto">
        <a:xfrm>
          <a:off x="7874000" y="8191500"/>
          <a:ext cx="5588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13</xdr:col>
      <xdr:colOff>123825</xdr:colOff>
      <xdr:row>40</xdr:row>
      <xdr:rowOff>0</xdr:rowOff>
    </xdr:from>
    <xdr:to>
      <xdr:col>14</xdr:col>
      <xdr:colOff>3050</xdr:colOff>
      <xdr:row>40</xdr:row>
      <xdr:rowOff>28575</xdr:rowOff>
    </xdr:to>
    <xdr:sp macro="" textlink="">
      <xdr:nvSpPr>
        <xdr:cNvPr id="16" name="TextBox 3"/>
        <xdr:cNvSpPr txBox="1">
          <a:spLocks noChangeArrowheads="1"/>
        </xdr:cNvSpPr>
      </xdr:nvSpPr>
      <xdr:spPr bwMode="auto">
        <a:xfrm>
          <a:off x="7874000" y="8191500"/>
          <a:ext cx="5588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30</xdr:row>
      <xdr:rowOff>12700</xdr:rowOff>
    </xdr:from>
    <xdr:to>
      <xdr:col>13</xdr:col>
      <xdr:colOff>0</xdr:colOff>
      <xdr:row>39</xdr:row>
      <xdr:rowOff>152400</xdr:rowOff>
    </xdr:to>
    <xdr:graphicFrame macro="">
      <xdr:nvGraphicFramePr>
        <xdr:cNvPr id="240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260985</xdr:colOff>
      <xdr:row>37</xdr:row>
      <xdr:rowOff>149489</xdr:rowOff>
    </xdr:from>
    <xdr:to>
      <xdr:col>1</xdr:col>
      <xdr:colOff>350115</xdr:colOff>
      <xdr:row>39</xdr:row>
      <xdr:rowOff>103394</xdr:rowOff>
    </xdr:to>
    <xdr:sp macro="" textlink="">
      <xdr:nvSpPr>
        <xdr:cNvPr id="4" name="TextBox 3"/>
        <xdr:cNvSpPr txBox="1">
          <a:spLocks noChangeArrowheads="1"/>
        </xdr:cNvSpPr>
      </xdr:nvSpPr>
      <xdr:spPr bwMode="auto">
        <a:xfrm>
          <a:off x="222885" y="7436114"/>
          <a:ext cx="1000352" cy="277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Million</a:t>
          </a:r>
        </a:p>
      </xdr:txBody>
    </xdr:sp>
    <xdr:clientData/>
  </xdr:twoCellAnchor>
  <xdr:twoCellAnchor>
    <xdr:from>
      <xdr:col>0</xdr:col>
      <xdr:colOff>12700</xdr:colOff>
      <xdr:row>40</xdr:row>
      <xdr:rowOff>25400</xdr:rowOff>
    </xdr:from>
    <xdr:to>
      <xdr:col>13</xdr:col>
      <xdr:colOff>0</xdr:colOff>
      <xdr:row>50</xdr:row>
      <xdr:rowOff>101600</xdr:rowOff>
    </xdr:to>
    <xdr:graphicFrame macro="">
      <xdr:nvGraphicFramePr>
        <xdr:cNvPr id="2407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219709</xdr:colOff>
      <xdr:row>48</xdr:row>
      <xdr:rowOff>45945</xdr:rowOff>
    </xdr:from>
    <xdr:to>
      <xdr:col>1</xdr:col>
      <xdr:colOff>206543</xdr:colOff>
      <xdr:row>49</xdr:row>
      <xdr:rowOff>115002</xdr:rowOff>
    </xdr:to>
    <xdr:sp macro="" textlink="">
      <xdr:nvSpPr>
        <xdr:cNvPr id="6" name="TextBox 3"/>
        <xdr:cNvSpPr txBox="1">
          <a:spLocks noChangeArrowheads="1"/>
        </xdr:cNvSpPr>
      </xdr:nvSpPr>
      <xdr:spPr bwMode="auto">
        <a:xfrm>
          <a:off x="194309" y="9113745"/>
          <a:ext cx="910759" cy="230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Million</a:t>
          </a:r>
        </a:p>
      </xdr:txBody>
    </xdr:sp>
    <xdr:clientData/>
  </xdr:twoCellAnchor>
  <xdr:twoCellAnchor>
    <xdr:from>
      <xdr:col>15</xdr:col>
      <xdr:colOff>507365</xdr:colOff>
      <xdr:row>13</xdr:row>
      <xdr:rowOff>0</xdr:rowOff>
    </xdr:from>
    <xdr:to>
      <xdr:col>16</xdr:col>
      <xdr:colOff>8700</xdr:colOff>
      <xdr:row>14</xdr:row>
      <xdr:rowOff>7620</xdr:rowOff>
    </xdr:to>
    <xdr:sp macro="" textlink="">
      <xdr:nvSpPr>
        <xdr:cNvPr id="7" name="TextBox 22"/>
        <xdr:cNvSpPr txBox="1">
          <a:spLocks noChangeArrowheads="1"/>
        </xdr:cNvSpPr>
      </xdr:nvSpPr>
      <xdr:spPr bwMode="auto">
        <a:xfrm flipH="1">
          <a:off x="8540115" y="2327910"/>
          <a:ext cx="249904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900" b="0" i="0" strike="noStrike">
              <a:solidFill>
                <a:srgbClr val="000000"/>
              </a:solidFill>
              <a:latin typeface="Calibri"/>
            </a:rPr>
            <a:t>/</a:t>
          </a:r>
        </a:p>
      </xdr:txBody>
    </xdr:sp>
    <xdr:clientData/>
  </xdr:twoCellAnchor>
  <xdr:twoCellAnchor>
    <xdr:from>
      <xdr:col>16</xdr:col>
      <xdr:colOff>901700</xdr:colOff>
      <xdr:row>14</xdr:row>
      <xdr:rowOff>0</xdr:rowOff>
    </xdr:from>
    <xdr:to>
      <xdr:col>17</xdr:col>
      <xdr:colOff>139700</xdr:colOff>
      <xdr:row>15</xdr:row>
      <xdr:rowOff>38100</xdr:rowOff>
    </xdr:to>
    <xdr:sp macro="" textlink="">
      <xdr:nvSpPr>
        <xdr:cNvPr id="2410" name="TextBox 21"/>
        <xdr:cNvSpPr txBox="1">
          <a:spLocks noChangeArrowheads="1"/>
        </xdr:cNvSpPr>
      </xdr:nvSpPr>
      <xdr:spPr bwMode="auto">
        <a:xfrm flipH="1">
          <a:off x="10833100" y="3225800"/>
          <a:ext cx="330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17</xdr:col>
      <xdr:colOff>1117600</xdr:colOff>
      <xdr:row>26</xdr:row>
      <xdr:rowOff>0</xdr:rowOff>
    </xdr:from>
    <xdr:to>
      <xdr:col>18</xdr:col>
      <xdr:colOff>114300</xdr:colOff>
      <xdr:row>26</xdr:row>
      <xdr:rowOff>88900</xdr:rowOff>
    </xdr:to>
    <xdr:sp macro="" textlink="">
      <xdr:nvSpPr>
        <xdr:cNvPr id="2411" name="TextBox 21"/>
        <xdr:cNvSpPr txBox="1">
          <a:spLocks noChangeArrowheads="1"/>
        </xdr:cNvSpPr>
      </xdr:nvSpPr>
      <xdr:spPr bwMode="auto">
        <a:xfrm flipH="1">
          <a:off x="11734800" y="6248400"/>
          <a:ext cx="1143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546100</xdr:colOff>
      <xdr:row>28</xdr:row>
      <xdr:rowOff>76200</xdr:rowOff>
    </xdr:from>
    <xdr:to>
      <xdr:col>11</xdr:col>
      <xdr:colOff>25400</xdr:colOff>
      <xdr:row>29</xdr:row>
      <xdr:rowOff>0</xdr:rowOff>
    </xdr:to>
    <xdr:sp macro="" textlink="">
      <xdr:nvSpPr>
        <xdr:cNvPr id="2412" name="TextBox 21"/>
        <xdr:cNvSpPr txBox="1">
          <a:spLocks noChangeArrowheads="1"/>
        </xdr:cNvSpPr>
      </xdr:nvSpPr>
      <xdr:spPr bwMode="auto">
        <a:xfrm flipH="1">
          <a:off x="6692900" y="6781800"/>
          <a:ext cx="25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546100</xdr:colOff>
      <xdr:row>28</xdr:row>
      <xdr:rowOff>76200</xdr:rowOff>
    </xdr:from>
    <xdr:to>
      <xdr:col>11</xdr:col>
      <xdr:colOff>25400</xdr:colOff>
      <xdr:row>29</xdr:row>
      <xdr:rowOff>0</xdr:rowOff>
    </xdr:to>
    <xdr:sp macro="" textlink="">
      <xdr:nvSpPr>
        <xdr:cNvPr id="2413" name="TextBox 21"/>
        <xdr:cNvSpPr txBox="1">
          <a:spLocks noChangeArrowheads="1"/>
        </xdr:cNvSpPr>
      </xdr:nvSpPr>
      <xdr:spPr bwMode="auto">
        <a:xfrm flipH="1">
          <a:off x="6692900" y="6781800"/>
          <a:ext cx="25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17</xdr:col>
      <xdr:colOff>1104900</xdr:colOff>
      <xdr:row>26</xdr:row>
      <xdr:rowOff>0</xdr:rowOff>
    </xdr:from>
    <xdr:to>
      <xdr:col>18</xdr:col>
      <xdr:colOff>177800</xdr:colOff>
      <xdr:row>26</xdr:row>
      <xdr:rowOff>76200</xdr:rowOff>
    </xdr:to>
    <xdr:sp macro="" textlink="">
      <xdr:nvSpPr>
        <xdr:cNvPr id="2414" name="TextBox 21"/>
        <xdr:cNvSpPr txBox="1">
          <a:spLocks noChangeArrowheads="1"/>
        </xdr:cNvSpPr>
      </xdr:nvSpPr>
      <xdr:spPr bwMode="auto">
        <a:xfrm flipH="1">
          <a:off x="11734800" y="6248400"/>
          <a:ext cx="1778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16</xdr:col>
      <xdr:colOff>1117600</xdr:colOff>
      <xdr:row>26</xdr:row>
      <xdr:rowOff>101600</xdr:rowOff>
    </xdr:from>
    <xdr:to>
      <xdr:col>17</xdr:col>
      <xdr:colOff>190500</xdr:colOff>
      <xdr:row>27</xdr:row>
      <xdr:rowOff>127000</xdr:rowOff>
    </xdr:to>
    <xdr:sp macro="" textlink="">
      <xdr:nvSpPr>
        <xdr:cNvPr id="2415" name="TextBox 21"/>
        <xdr:cNvSpPr txBox="1">
          <a:spLocks noChangeArrowheads="1"/>
        </xdr:cNvSpPr>
      </xdr:nvSpPr>
      <xdr:spPr bwMode="auto">
        <a:xfrm flipH="1">
          <a:off x="11023600" y="6350000"/>
          <a:ext cx="1905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17</xdr:col>
      <xdr:colOff>688974</xdr:colOff>
      <xdr:row>18</xdr:row>
      <xdr:rowOff>228601</xdr:rowOff>
    </xdr:from>
    <xdr:to>
      <xdr:col>18</xdr:col>
      <xdr:colOff>116473</xdr:colOff>
      <xdr:row>20</xdr:row>
      <xdr:rowOff>11528</xdr:rowOff>
    </xdr:to>
    <xdr:sp macro="" textlink="">
      <xdr:nvSpPr>
        <xdr:cNvPr id="18" name="TextBox 17"/>
        <xdr:cNvSpPr txBox="1">
          <a:spLocks noChangeArrowheads="1"/>
        </xdr:cNvSpPr>
      </xdr:nvSpPr>
      <xdr:spPr bwMode="auto">
        <a:xfrm flipH="1">
          <a:off x="10334624" y="3867151"/>
          <a:ext cx="122278" cy="27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twoCellAnchor>
  <xdr:twoCellAnchor>
    <xdr:from>
      <xdr:col>10</xdr:col>
      <xdr:colOff>546100</xdr:colOff>
      <xdr:row>17</xdr:row>
      <xdr:rowOff>76200</xdr:rowOff>
    </xdr:from>
    <xdr:to>
      <xdr:col>11</xdr:col>
      <xdr:colOff>25400</xdr:colOff>
      <xdr:row>18</xdr:row>
      <xdr:rowOff>0</xdr:rowOff>
    </xdr:to>
    <xdr:sp macro="" textlink="">
      <xdr:nvSpPr>
        <xdr:cNvPr id="2417" name="TextBox 21"/>
        <xdr:cNvSpPr txBox="1">
          <a:spLocks noChangeArrowheads="1"/>
        </xdr:cNvSpPr>
      </xdr:nvSpPr>
      <xdr:spPr bwMode="auto">
        <a:xfrm flipH="1">
          <a:off x="6692900" y="4064000"/>
          <a:ext cx="254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14</xdr:col>
      <xdr:colOff>123825</xdr:colOff>
      <xdr:row>37</xdr:row>
      <xdr:rowOff>0</xdr:rowOff>
    </xdr:from>
    <xdr:to>
      <xdr:col>15</xdr:col>
      <xdr:colOff>3071</xdr:colOff>
      <xdr:row>37</xdr:row>
      <xdr:rowOff>28575</xdr:rowOff>
    </xdr:to>
    <xdr:sp macro="" textlink="">
      <xdr:nvSpPr>
        <xdr:cNvPr id="20" name="TextBox 3"/>
        <xdr:cNvSpPr txBox="1">
          <a:spLocks noChangeArrowheads="1"/>
        </xdr:cNvSpPr>
      </xdr:nvSpPr>
      <xdr:spPr bwMode="auto">
        <a:xfrm>
          <a:off x="7426325" y="7448550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37</xdr:row>
      <xdr:rowOff>0</xdr:rowOff>
    </xdr:from>
    <xdr:to>
      <xdr:col>15</xdr:col>
      <xdr:colOff>3071</xdr:colOff>
      <xdr:row>37</xdr:row>
      <xdr:rowOff>28575</xdr:rowOff>
    </xdr:to>
    <xdr:sp macro="" textlink="">
      <xdr:nvSpPr>
        <xdr:cNvPr id="21" name="TextBox 3"/>
        <xdr:cNvSpPr txBox="1">
          <a:spLocks noChangeArrowheads="1"/>
        </xdr:cNvSpPr>
      </xdr:nvSpPr>
      <xdr:spPr bwMode="auto">
        <a:xfrm>
          <a:off x="7426325" y="7448550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51</xdr:row>
      <xdr:rowOff>0</xdr:rowOff>
    </xdr:from>
    <xdr:to>
      <xdr:col>15</xdr:col>
      <xdr:colOff>3071</xdr:colOff>
      <xdr:row>51</xdr:row>
      <xdr:rowOff>28575</xdr:rowOff>
    </xdr:to>
    <xdr:sp macro="" textlink="">
      <xdr:nvSpPr>
        <xdr:cNvPr id="22" name="TextBox 3"/>
        <xdr:cNvSpPr txBox="1">
          <a:spLocks noChangeArrowheads="1"/>
        </xdr:cNvSpPr>
      </xdr:nvSpPr>
      <xdr:spPr bwMode="auto">
        <a:xfrm>
          <a:off x="7426325" y="9715500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51</xdr:row>
      <xdr:rowOff>0</xdr:rowOff>
    </xdr:from>
    <xdr:to>
      <xdr:col>15</xdr:col>
      <xdr:colOff>3071</xdr:colOff>
      <xdr:row>51</xdr:row>
      <xdr:rowOff>28575</xdr:rowOff>
    </xdr:to>
    <xdr:sp macro="" textlink="">
      <xdr:nvSpPr>
        <xdr:cNvPr id="23" name="TextBox 3"/>
        <xdr:cNvSpPr txBox="1">
          <a:spLocks noChangeArrowheads="1"/>
        </xdr:cNvSpPr>
      </xdr:nvSpPr>
      <xdr:spPr bwMode="auto">
        <a:xfrm>
          <a:off x="7426325" y="9715500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16</xdr:col>
      <xdr:colOff>846455</xdr:colOff>
      <xdr:row>15</xdr:row>
      <xdr:rowOff>123825</xdr:rowOff>
    </xdr:from>
    <xdr:to>
      <xdr:col>16</xdr:col>
      <xdr:colOff>966347</xdr:colOff>
      <xdr:row>16</xdr:row>
      <xdr:rowOff>95250</xdr:rowOff>
    </xdr:to>
    <xdr:sp macro="" textlink="">
      <xdr:nvSpPr>
        <xdr:cNvPr id="24" name="TextBox 23"/>
        <xdr:cNvSpPr txBox="1">
          <a:spLocks noChangeArrowheads="1"/>
        </xdr:cNvSpPr>
      </xdr:nvSpPr>
      <xdr:spPr bwMode="auto">
        <a:xfrm flipH="1">
          <a:off x="9526905" y="3019425"/>
          <a:ext cx="107903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u="none" strike="noStrike">
              <a:latin typeface="+mn-lt"/>
              <a:ea typeface="+mn-ea"/>
              <a:cs typeface="+mn-cs"/>
            </a:rPr>
            <a:t> ( r ) </a:t>
          </a:r>
          <a:r>
            <a:rPr lang="en-US"/>
            <a:t> </a:t>
          </a: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twoCellAnchor>
  <xdr:twoCellAnchor>
    <xdr:from>
      <xdr:col>17</xdr:col>
      <xdr:colOff>38100</xdr:colOff>
      <xdr:row>15</xdr:row>
      <xdr:rowOff>120650</xdr:rowOff>
    </xdr:from>
    <xdr:to>
      <xdr:col>17</xdr:col>
      <xdr:colOff>174730</xdr:colOff>
      <xdr:row>16</xdr:row>
      <xdr:rowOff>105335</xdr:rowOff>
    </xdr:to>
    <xdr:sp macro="" textlink="">
      <xdr:nvSpPr>
        <xdr:cNvPr id="25" name="TextBox 24"/>
        <xdr:cNvSpPr txBox="1">
          <a:spLocks noChangeArrowheads="1"/>
        </xdr:cNvSpPr>
      </xdr:nvSpPr>
      <xdr:spPr bwMode="auto">
        <a:xfrm flipH="1">
          <a:off x="9772650" y="3028950"/>
          <a:ext cx="109304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u="none" strike="noStrike">
              <a:latin typeface="+mn-lt"/>
              <a:ea typeface="+mn-ea"/>
              <a:cs typeface="+mn-cs"/>
            </a:rPr>
            <a:t> ( r ) </a:t>
          </a:r>
          <a:r>
            <a:rPr lang="en-US"/>
            <a:t> </a:t>
          </a: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twoCellAnchor>
  <xdr:twoCellAnchor>
    <xdr:from>
      <xdr:col>16</xdr:col>
      <xdr:colOff>1018540</xdr:colOff>
      <xdr:row>23</xdr:row>
      <xdr:rowOff>116205</xdr:rowOff>
    </xdr:from>
    <xdr:to>
      <xdr:col>17</xdr:col>
      <xdr:colOff>275045</xdr:colOff>
      <xdr:row>25</xdr:row>
      <xdr:rowOff>163969</xdr:rowOff>
    </xdr:to>
    <xdr:sp macro="" textlink="">
      <xdr:nvSpPr>
        <xdr:cNvPr id="26" name="TextBox 25"/>
        <xdr:cNvSpPr txBox="1">
          <a:spLocks noChangeArrowheads="1"/>
        </xdr:cNvSpPr>
      </xdr:nvSpPr>
      <xdr:spPr bwMode="auto">
        <a:xfrm flipH="1">
          <a:off x="9673590" y="4993005"/>
          <a:ext cx="312325" cy="29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u="none" strike="noStrike">
              <a:latin typeface="+mn-lt"/>
              <a:ea typeface="+mn-ea"/>
              <a:cs typeface="+mn-cs"/>
            </a:rPr>
            <a:t> ( r ) </a:t>
          </a:r>
          <a:r>
            <a:rPr lang="en-US"/>
            <a:t> </a:t>
          </a: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twoCellAnchor>
  <xdr:twoCellAnchor>
    <xdr:from>
      <xdr:col>9</xdr:col>
      <xdr:colOff>923925</xdr:colOff>
      <xdr:row>11</xdr:row>
      <xdr:rowOff>180975</xdr:rowOff>
    </xdr:from>
    <xdr:to>
      <xdr:col>10</xdr:col>
      <xdr:colOff>87913</xdr:colOff>
      <xdr:row>12</xdr:row>
      <xdr:rowOff>0</xdr:rowOff>
    </xdr:to>
    <xdr:sp macro="" textlink="">
      <xdr:nvSpPr>
        <xdr:cNvPr id="27" name="TextBox 26"/>
        <xdr:cNvSpPr txBox="1">
          <a:spLocks noChangeArrowheads="1"/>
        </xdr:cNvSpPr>
      </xdr:nvSpPr>
      <xdr:spPr bwMode="auto">
        <a:xfrm flipH="1">
          <a:off x="5610225" y="1685925"/>
          <a:ext cx="12443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u="none" strike="noStrike">
              <a:latin typeface="+mn-lt"/>
              <a:ea typeface="+mn-ea"/>
              <a:cs typeface="+mn-cs"/>
            </a:rPr>
            <a:t> ( r ) </a:t>
          </a:r>
          <a:r>
            <a:rPr lang="en-US"/>
            <a:t> </a:t>
          </a: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twoCellAnchor>
  <xdr:twoCellAnchor>
    <xdr:from>
      <xdr:col>14</xdr:col>
      <xdr:colOff>795655</xdr:colOff>
      <xdr:row>22</xdr:row>
      <xdr:rowOff>177165</xdr:rowOff>
    </xdr:from>
    <xdr:to>
      <xdr:col>15</xdr:col>
      <xdr:colOff>60456</xdr:colOff>
      <xdr:row>22</xdr:row>
      <xdr:rowOff>190500</xdr:rowOff>
    </xdr:to>
    <xdr:sp macro="" textlink="">
      <xdr:nvSpPr>
        <xdr:cNvPr id="28" name="TextBox 27"/>
        <xdr:cNvSpPr txBox="1">
          <a:spLocks noChangeArrowheads="1"/>
        </xdr:cNvSpPr>
      </xdr:nvSpPr>
      <xdr:spPr bwMode="auto">
        <a:xfrm flipH="1">
          <a:off x="8021955" y="4806315"/>
          <a:ext cx="135569" cy="13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twoCellAnchor>
  <xdr:twoCellAnchor>
    <xdr:from>
      <xdr:col>14</xdr:col>
      <xdr:colOff>123825</xdr:colOff>
      <xdr:row>36</xdr:row>
      <xdr:rowOff>0</xdr:rowOff>
    </xdr:from>
    <xdr:to>
      <xdr:col>15</xdr:col>
      <xdr:colOff>3071</xdr:colOff>
      <xdr:row>36</xdr:row>
      <xdr:rowOff>28575</xdr:rowOff>
    </xdr:to>
    <xdr:sp macro="" textlink="">
      <xdr:nvSpPr>
        <xdr:cNvPr id="29" name="TextBox 3"/>
        <xdr:cNvSpPr txBox="1">
          <a:spLocks noChangeArrowheads="1"/>
        </xdr:cNvSpPr>
      </xdr:nvSpPr>
      <xdr:spPr bwMode="auto">
        <a:xfrm>
          <a:off x="7426325" y="7286625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36</xdr:row>
      <xdr:rowOff>0</xdr:rowOff>
    </xdr:from>
    <xdr:to>
      <xdr:col>15</xdr:col>
      <xdr:colOff>3071</xdr:colOff>
      <xdr:row>36</xdr:row>
      <xdr:rowOff>28575</xdr:rowOff>
    </xdr:to>
    <xdr:sp macro="" textlink="">
      <xdr:nvSpPr>
        <xdr:cNvPr id="30" name="TextBox 3"/>
        <xdr:cNvSpPr txBox="1">
          <a:spLocks noChangeArrowheads="1"/>
        </xdr:cNvSpPr>
      </xdr:nvSpPr>
      <xdr:spPr bwMode="auto">
        <a:xfrm>
          <a:off x="7426325" y="7286625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50</xdr:row>
      <xdr:rowOff>0</xdr:rowOff>
    </xdr:from>
    <xdr:to>
      <xdr:col>15</xdr:col>
      <xdr:colOff>3071</xdr:colOff>
      <xdr:row>50</xdr:row>
      <xdr:rowOff>28575</xdr:rowOff>
    </xdr:to>
    <xdr:sp macro="" textlink="">
      <xdr:nvSpPr>
        <xdr:cNvPr id="31" name="TextBox 3"/>
        <xdr:cNvSpPr txBox="1">
          <a:spLocks noChangeArrowheads="1"/>
        </xdr:cNvSpPr>
      </xdr:nvSpPr>
      <xdr:spPr bwMode="auto">
        <a:xfrm>
          <a:off x="7426325" y="9553575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50</xdr:row>
      <xdr:rowOff>0</xdr:rowOff>
    </xdr:from>
    <xdr:to>
      <xdr:col>15</xdr:col>
      <xdr:colOff>3071</xdr:colOff>
      <xdr:row>50</xdr:row>
      <xdr:rowOff>28575</xdr:rowOff>
    </xdr:to>
    <xdr:sp macro="" textlink="">
      <xdr:nvSpPr>
        <xdr:cNvPr id="32" name="TextBox 3"/>
        <xdr:cNvSpPr txBox="1">
          <a:spLocks noChangeArrowheads="1"/>
        </xdr:cNvSpPr>
      </xdr:nvSpPr>
      <xdr:spPr bwMode="auto">
        <a:xfrm>
          <a:off x="7426325" y="9553575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51</xdr:row>
      <xdr:rowOff>0</xdr:rowOff>
    </xdr:from>
    <xdr:to>
      <xdr:col>15</xdr:col>
      <xdr:colOff>3071</xdr:colOff>
      <xdr:row>51</xdr:row>
      <xdr:rowOff>28575</xdr:rowOff>
    </xdr:to>
    <xdr:sp macro="" textlink="">
      <xdr:nvSpPr>
        <xdr:cNvPr id="33" name="TextBox 3"/>
        <xdr:cNvSpPr txBox="1">
          <a:spLocks noChangeArrowheads="1"/>
        </xdr:cNvSpPr>
      </xdr:nvSpPr>
      <xdr:spPr bwMode="auto">
        <a:xfrm>
          <a:off x="7426325" y="9715500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51</xdr:row>
      <xdr:rowOff>0</xdr:rowOff>
    </xdr:from>
    <xdr:to>
      <xdr:col>15</xdr:col>
      <xdr:colOff>3071</xdr:colOff>
      <xdr:row>51</xdr:row>
      <xdr:rowOff>28575</xdr:rowOff>
    </xdr:to>
    <xdr:sp macro="" textlink="">
      <xdr:nvSpPr>
        <xdr:cNvPr id="34" name="TextBox 3"/>
        <xdr:cNvSpPr txBox="1">
          <a:spLocks noChangeArrowheads="1"/>
        </xdr:cNvSpPr>
      </xdr:nvSpPr>
      <xdr:spPr bwMode="auto">
        <a:xfrm>
          <a:off x="7426325" y="9715500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50</xdr:row>
      <xdr:rowOff>0</xdr:rowOff>
    </xdr:from>
    <xdr:to>
      <xdr:col>15</xdr:col>
      <xdr:colOff>3071</xdr:colOff>
      <xdr:row>50</xdr:row>
      <xdr:rowOff>28575</xdr:rowOff>
    </xdr:to>
    <xdr:sp macro="" textlink="">
      <xdr:nvSpPr>
        <xdr:cNvPr id="35" name="TextBox 3"/>
        <xdr:cNvSpPr txBox="1">
          <a:spLocks noChangeArrowheads="1"/>
        </xdr:cNvSpPr>
      </xdr:nvSpPr>
      <xdr:spPr bwMode="auto">
        <a:xfrm>
          <a:off x="7426325" y="9553575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14</xdr:col>
      <xdr:colOff>123825</xdr:colOff>
      <xdr:row>50</xdr:row>
      <xdr:rowOff>0</xdr:rowOff>
    </xdr:from>
    <xdr:to>
      <xdr:col>15</xdr:col>
      <xdr:colOff>3071</xdr:colOff>
      <xdr:row>50</xdr:row>
      <xdr:rowOff>28575</xdr:rowOff>
    </xdr:to>
    <xdr:sp macro="" textlink="">
      <xdr:nvSpPr>
        <xdr:cNvPr id="36" name="TextBox 3"/>
        <xdr:cNvSpPr txBox="1">
          <a:spLocks noChangeArrowheads="1"/>
        </xdr:cNvSpPr>
      </xdr:nvSpPr>
      <xdr:spPr bwMode="auto">
        <a:xfrm>
          <a:off x="7426325" y="9553575"/>
          <a:ext cx="673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9</xdr:col>
      <xdr:colOff>923925</xdr:colOff>
      <xdr:row>9</xdr:row>
      <xdr:rowOff>180975</xdr:rowOff>
    </xdr:from>
    <xdr:to>
      <xdr:col>10</xdr:col>
      <xdr:colOff>87913</xdr:colOff>
      <xdr:row>10</xdr:row>
      <xdr:rowOff>0</xdr:rowOff>
    </xdr:to>
    <xdr:sp macro="" textlink="">
      <xdr:nvSpPr>
        <xdr:cNvPr id="37" name="TextBox 36"/>
        <xdr:cNvSpPr txBox="1">
          <a:spLocks noChangeArrowheads="1"/>
        </xdr:cNvSpPr>
      </xdr:nvSpPr>
      <xdr:spPr bwMode="auto">
        <a:xfrm flipH="1">
          <a:off x="5610225" y="1190625"/>
          <a:ext cx="12443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u="none" strike="noStrike">
              <a:latin typeface="+mn-lt"/>
              <a:ea typeface="+mn-ea"/>
              <a:cs typeface="+mn-cs"/>
            </a:rPr>
            <a:t> ( r ) </a:t>
          </a:r>
          <a:r>
            <a:rPr lang="en-US"/>
            <a:t> </a:t>
          </a: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*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7</xdr:col>
      <xdr:colOff>863600</xdr:colOff>
      <xdr:row>49</xdr:row>
      <xdr:rowOff>12700</xdr:rowOff>
    </xdr:to>
    <xdr:graphicFrame macro="">
      <xdr:nvGraphicFramePr>
        <xdr:cNvPr id="32919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187960</xdr:colOff>
      <xdr:row>45</xdr:row>
      <xdr:rowOff>133351</xdr:rowOff>
    </xdr:from>
    <xdr:to>
      <xdr:col>1</xdr:col>
      <xdr:colOff>34783</xdr:colOff>
      <xdr:row>48</xdr:row>
      <xdr:rowOff>52620</xdr:rowOff>
    </xdr:to>
    <xdr:sp macro="" textlink="">
      <xdr:nvSpPr>
        <xdr:cNvPr id="4" name="TextBox 3"/>
        <xdr:cNvSpPr txBox="1">
          <a:spLocks noChangeArrowheads="1"/>
        </xdr:cNvSpPr>
      </xdr:nvSpPr>
      <xdr:spPr bwMode="auto">
        <a:xfrm>
          <a:off x="175260" y="8963026"/>
          <a:ext cx="878688" cy="4050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US$ Million</a:t>
          </a:r>
        </a:p>
      </xdr:txBody>
    </xdr:sp>
    <xdr:clientData/>
  </xdr:twoCellAnchor>
  <xdr:twoCellAnchor>
    <xdr:from>
      <xdr:col>10</xdr:col>
      <xdr:colOff>121920</xdr:colOff>
      <xdr:row>39</xdr:row>
      <xdr:rowOff>0</xdr:rowOff>
    </xdr:from>
    <xdr:to>
      <xdr:col>11</xdr:col>
      <xdr:colOff>3331</xdr:colOff>
      <xdr:row>39</xdr:row>
      <xdr:rowOff>28575</xdr:rowOff>
    </xdr:to>
    <xdr:sp macro="" textlink="">
      <xdr:nvSpPr>
        <xdr:cNvPr id="9" name="TextBox 3"/>
        <xdr:cNvSpPr txBox="1">
          <a:spLocks noChangeArrowheads="1"/>
        </xdr:cNvSpPr>
      </xdr:nvSpPr>
      <xdr:spPr bwMode="auto">
        <a:xfrm>
          <a:off x="7833995" y="8286750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39</xdr:row>
      <xdr:rowOff>0</xdr:rowOff>
    </xdr:from>
    <xdr:to>
      <xdr:col>11</xdr:col>
      <xdr:colOff>3331</xdr:colOff>
      <xdr:row>39</xdr:row>
      <xdr:rowOff>28575</xdr:rowOff>
    </xdr:to>
    <xdr:sp macro="" textlink="">
      <xdr:nvSpPr>
        <xdr:cNvPr id="10" name="TextBox 3"/>
        <xdr:cNvSpPr txBox="1">
          <a:spLocks noChangeArrowheads="1"/>
        </xdr:cNvSpPr>
      </xdr:nvSpPr>
      <xdr:spPr bwMode="auto">
        <a:xfrm>
          <a:off x="7833995" y="8286750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38</xdr:row>
      <xdr:rowOff>0</xdr:rowOff>
    </xdr:from>
    <xdr:to>
      <xdr:col>11</xdr:col>
      <xdr:colOff>3331</xdr:colOff>
      <xdr:row>38</xdr:row>
      <xdr:rowOff>28575</xdr:rowOff>
    </xdr:to>
    <xdr:sp macro="" textlink="">
      <xdr:nvSpPr>
        <xdr:cNvPr id="11" name="TextBox 3"/>
        <xdr:cNvSpPr txBox="1">
          <a:spLocks noChangeArrowheads="1"/>
        </xdr:cNvSpPr>
      </xdr:nvSpPr>
      <xdr:spPr bwMode="auto">
        <a:xfrm>
          <a:off x="7833995" y="8124825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38</xdr:row>
      <xdr:rowOff>0</xdr:rowOff>
    </xdr:from>
    <xdr:to>
      <xdr:col>11</xdr:col>
      <xdr:colOff>3331</xdr:colOff>
      <xdr:row>38</xdr:row>
      <xdr:rowOff>28575</xdr:rowOff>
    </xdr:to>
    <xdr:sp macro="" textlink="">
      <xdr:nvSpPr>
        <xdr:cNvPr id="12" name="TextBox 3"/>
        <xdr:cNvSpPr txBox="1">
          <a:spLocks noChangeArrowheads="1"/>
        </xdr:cNvSpPr>
      </xdr:nvSpPr>
      <xdr:spPr bwMode="auto">
        <a:xfrm>
          <a:off x="7833995" y="8124825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38</xdr:row>
      <xdr:rowOff>0</xdr:rowOff>
    </xdr:from>
    <xdr:to>
      <xdr:col>11</xdr:col>
      <xdr:colOff>3331</xdr:colOff>
      <xdr:row>38</xdr:row>
      <xdr:rowOff>28575</xdr:rowOff>
    </xdr:to>
    <xdr:sp macro="" textlink="">
      <xdr:nvSpPr>
        <xdr:cNvPr id="13" name="TextBox 3"/>
        <xdr:cNvSpPr txBox="1">
          <a:spLocks noChangeArrowheads="1"/>
        </xdr:cNvSpPr>
      </xdr:nvSpPr>
      <xdr:spPr bwMode="auto">
        <a:xfrm>
          <a:off x="7833995" y="8124825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38</xdr:row>
      <xdr:rowOff>0</xdr:rowOff>
    </xdr:from>
    <xdr:to>
      <xdr:col>11</xdr:col>
      <xdr:colOff>3331</xdr:colOff>
      <xdr:row>38</xdr:row>
      <xdr:rowOff>28575</xdr:rowOff>
    </xdr:to>
    <xdr:sp macro="" textlink="">
      <xdr:nvSpPr>
        <xdr:cNvPr id="14" name="TextBox 3"/>
        <xdr:cNvSpPr txBox="1">
          <a:spLocks noChangeArrowheads="1"/>
        </xdr:cNvSpPr>
      </xdr:nvSpPr>
      <xdr:spPr bwMode="auto">
        <a:xfrm>
          <a:off x="7833995" y="8124825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37</xdr:row>
      <xdr:rowOff>0</xdr:rowOff>
    </xdr:from>
    <xdr:to>
      <xdr:col>11</xdr:col>
      <xdr:colOff>3331</xdr:colOff>
      <xdr:row>37</xdr:row>
      <xdr:rowOff>28575</xdr:rowOff>
    </xdr:to>
    <xdr:sp macro="" textlink="">
      <xdr:nvSpPr>
        <xdr:cNvPr id="15" name="TextBox 3"/>
        <xdr:cNvSpPr txBox="1">
          <a:spLocks noChangeArrowheads="1"/>
        </xdr:cNvSpPr>
      </xdr:nvSpPr>
      <xdr:spPr bwMode="auto">
        <a:xfrm>
          <a:off x="7833995" y="7962900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  <xdr:twoCellAnchor>
    <xdr:from>
      <xdr:col>10</xdr:col>
      <xdr:colOff>121920</xdr:colOff>
      <xdr:row>37</xdr:row>
      <xdr:rowOff>0</xdr:rowOff>
    </xdr:from>
    <xdr:to>
      <xdr:col>11</xdr:col>
      <xdr:colOff>3331</xdr:colOff>
      <xdr:row>37</xdr:row>
      <xdr:rowOff>28575</xdr:rowOff>
    </xdr:to>
    <xdr:sp macro="" textlink="">
      <xdr:nvSpPr>
        <xdr:cNvPr id="16" name="TextBox 3"/>
        <xdr:cNvSpPr txBox="1">
          <a:spLocks noChangeArrowheads="1"/>
        </xdr:cNvSpPr>
      </xdr:nvSpPr>
      <xdr:spPr bwMode="auto">
        <a:xfrm>
          <a:off x="7833995" y="7962900"/>
          <a:ext cx="51314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US$ in million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@/User-003/Users/SMEI%20CSO/SMEI%20New%20Ver/Dec%2052%20FDI%20by%20secto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@/THIDASEIN/Public/ASEAN/FT.ex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2 other -graph"/>
      <sheetName val="52 tran -graph"/>
      <sheetName val="52 mining-graph"/>
      <sheetName val="52 other"/>
      <sheetName val="52 tran"/>
      <sheetName val="52 mining"/>
      <sheetName val="52 graph"/>
      <sheetName val="52 to 5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Don't Delete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C7">
            <v>3662.4</v>
          </cell>
          <cell r="H7">
            <v>312.39999999999998</v>
          </cell>
        </row>
        <row r="20">
          <cell r="C20">
            <v>1057.7</v>
          </cell>
          <cell r="H20">
            <v>79.7</v>
          </cell>
        </row>
      </sheetData>
      <sheetData sheetId="12" refreshError="1">
        <row r="5">
          <cell r="M5">
            <v>508</v>
          </cell>
        </row>
        <row r="7">
          <cell r="M7">
            <v>59.400000000000006</v>
          </cell>
        </row>
        <row r="8">
          <cell r="M8">
            <v>51.500000000000007</v>
          </cell>
        </row>
        <row r="9">
          <cell r="M9">
            <v>41.8</v>
          </cell>
        </row>
        <row r="11">
          <cell r="M11">
            <v>63.4</v>
          </cell>
        </row>
        <row r="12">
          <cell r="M12">
            <v>0</v>
          </cell>
        </row>
        <row r="13">
          <cell r="M13">
            <v>69.099999999999994</v>
          </cell>
        </row>
        <row r="14">
          <cell r="M14">
            <v>89.2</v>
          </cell>
        </row>
        <row r="15">
          <cell r="M15">
            <v>312.29999999999995</v>
          </cell>
        </row>
        <row r="16">
          <cell r="M16">
            <v>118.39999999999999</v>
          </cell>
        </row>
        <row r="17">
          <cell r="M17">
            <v>183.1</v>
          </cell>
        </row>
        <row r="18">
          <cell r="M18">
            <v>132.19999999999999</v>
          </cell>
        </row>
        <row r="19">
          <cell r="M19">
            <v>74.3</v>
          </cell>
        </row>
      </sheetData>
      <sheetData sheetId="13" refreshError="1">
        <row r="5">
          <cell r="L5">
            <v>67.3</v>
          </cell>
        </row>
        <row r="7">
          <cell r="L7">
            <v>19.3</v>
          </cell>
        </row>
        <row r="8">
          <cell r="L8">
            <v>29.029999999999998</v>
          </cell>
        </row>
        <row r="9">
          <cell r="L9">
            <v>33.299999999999997</v>
          </cell>
        </row>
        <row r="11">
          <cell r="L11">
            <v>20.100000000000001</v>
          </cell>
        </row>
        <row r="12">
          <cell r="L12">
            <v>0</v>
          </cell>
        </row>
        <row r="13">
          <cell r="L13">
            <v>30.5</v>
          </cell>
        </row>
        <row r="14">
          <cell r="L14">
            <v>15.399999999999999</v>
          </cell>
        </row>
        <row r="15">
          <cell r="L15">
            <v>33.599999999999994</v>
          </cell>
        </row>
        <row r="16">
          <cell r="L16">
            <v>14.8</v>
          </cell>
        </row>
        <row r="17">
          <cell r="L17">
            <v>17.7</v>
          </cell>
        </row>
        <row r="18">
          <cell r="L18">
            <v>20.3</v>
          </cell>
        </row>
        <row r="19">
          <cell r="L19">
            <v>14.5</v>
          </cell>
        </row>
      </sheetData>
      <sheetData sheetId="14" refreshError="1">
        <row r="6">
          <cell r="K6">
            <v>151</v>
          </cell>
        </row>
        <row r="8">
          <cell r="K8">
            <v>35.5</v>
          </cell>
        </row>
        <row r="9">
          <cell r="K9">
            <v>29.7</v>
          </cell>
        </row>
        <row r="10">
          <cell r="K10">
            <v>34.5</v>
          </cell>
        </row>
        <row r="12">
          <cell r="K12">
            <v>47.7</v>
          </cell>
        </row>
        <row r="13">
          <cell r="K13">
            <v>0</v>
          </cell>
        </row>
        <row r="14">
          <cell r="K14">
            <v>34.9</v>
          </cell>
        </row>
        <row r="15">
          <cell r="K15">
            <v>33.5</v>
          </cell>
        </row>
        <row r="16">
          <cell r="K16">
            <v>45.7</v>
          </cell>
        </row>
        <row r="17">
          <cell r="K17">
            <v>33.200000000000003</v>
          </cell>
        </row>
        <row r="18">
          <cell r="K18">
            <v>45.9</v>
          </cell>
        </row>
        <row r="19">
          <cell r="K19">
            <v>40.299999999999997</v>
          </cell>
        </row>
        <row r="20">
          <cell r="K20">
            <v>31.6</v>
          </cell>
        </row>
      </sheetData>
      <sheetData sheetId="15" refreshError="1">
        <row r="7">
          <cell r="L7">
            <v>43.400000000000006</v>
          </cell>
        </row>
        <row r="9">
          <cell r="L9">
            <v>6.5</v>
          </cell>
        </row>
        <row r="10">
          <cell r="L10">
            <v>7.8999999999999995</v>
          </cell>
        </row>
        <row r="11">
          <cell r="L11">
            <v>6.8999999999999995</v>
          </cell>
        </row>
        <row r="13">
          <cell r="L13">
            <v>8.8000000000000007</v>
          </cell>
        </row>
        <row r="14">
          <cell r="L14">
            <v>0</v>
          </cell>
        </row>
        <row r="15">
          <cell r="L15">
            <v>8.7999999999999989</v>
          </cell>
        </row>
        <row r="16">
          <cell r="L16">
            <v>5.9</v>
          </cell>
        </row>
        <row r="17">
          <cell r="L17">
            <v>12.8</v>
          </cell>
        </row>
        <row r="18">
          <cell r="L18">
            <v>8.6</v>
          </cell>
        </row>
        <row r="19">
          <cell r="L19">
            <v>11.9</v>
          </cell>
        </row>
        <row r="20">
          <cell r="L20">
            <v>9.6999999999999993</v>
          </cell>
        </row>
        <row r="21">
          <cell r="L21">
            <v>13.2</v>
          </cell>
        </row>
      </sheetData>
      <sheetData sheetId="16" refreshError="1">
        <row r="7">
          <cell r="N7">
            <v>1825.1</v>
          </cell>
        </row>
        <row r="9">
          <cell r="N9">
            <v>556.4</v>
          </cell>
        </row>
        <row r="10">
          <cell r="N10">
            <v>707.19999999999993</v>
          </cell>
        </row>
        <row r="11">
          <cell r="N11">
            <v>454.90000000000003</v>
          </cell>
        </row>
        <row r="13">
          <cell r="N13">
            <v>368.5</v>
          </cell>
        </row>
        <row r="14">
          <cell r="N14">
            <v>0</v>
          </cell>
        </row>
        <row r="15">
          <cell r="N15">
            <v>469.3</v>
          </cell>
        </row>
        <row r="16">
          <cell r="N16">
            <v>480.1</v>
          </cell>
        </row>
        <row r="17">
          <cell r="N17">
            <v>532.9</v>
          </cell>
        </row>
        <row r="18">
          <cell r="N18">
            <v>202.5</v>
          </cell>
        </row>
        <row r="19">
          <cell r="N19">
            <v>490.1</v>
          </cell>
        </row>
        <row r="20">
          <cell r="N20">
            <v>606.90000000000009</v>
          </cell>
        </row>
        <row r="21">
          <cell r="N21">
            <v>525.6</v>
          </cell>
        </row>
      </sheetData>
      <sheetData sheetId="17" refreshError="1">
        <row r="9">
          <cell r="M9">
            <v>680.1</v>
          </cell>
        </row>
        <row r="10">
          <cell r="M10">
            <v>279.3</v>
          </cell>
        </row>
        <row r="11">
          <cell r="M11">
            <v>468.7</v>
          </cell>
        </row>
        <row r="13">
          <cell r="M13">
            <v>285.10000000000002</v>
          </cell>
        </row>
        <row r="14">
          <cell r="M14">
            <v>0</v>
          </cell>
        </row>
        <row r="15">
          <cell r="M15">
            <v>227.2</v>
          </cell>
        </row>
        <row r="16">
          <cell r="M16">
            <v>228.60000000000002</v>
          </cell>
        </row>
        <row r="17">
          <cell r="M17">
            <v>442</v>
          </cell>
        </row>
        <row r="18">
          <cell r="M18">
            <v>141.9</v>
          </cell>
        </row>
        <row r="19">
          <cell r="M19">
            <v>135.19999999999999</v>
          </cell>
        </row>
        <row r="20">
          <cell r="M20">
            <v>168.60000000000002</v>
          </cell>
        </row>
        <row r="21">
          <cell r="M21">
            <v>309.5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Q40"/>
  <sheetViews>
    <sheetView showGridLines="0" workbookViewId="0">
      <selection activeCell="AU77" sqref="AU77"/>
    </sheetView>
  </sheetViews>
  <sheetFormatPr baseColWidth="10" defaultColWidth="10.33203125" defaultRowHeight="13" x14ac:dyDescent="0"/>
  <cols>
    <col min="1" max="1" width="14.33203125" style="6" customWidth="1"/>
    <col min="2" max="2" width="4.5" style="6" customWidth="1"/>
    <col min="3" max="3" width="14.6640625" style="28" customWidth="1"/>
    <col min="4" max="7" width="15.83203125" style="28" customWidth="1"/>
    <col min="8" max="8" width="10.5" style="277" bestFit="1" customWidth="1"/>
    <col min="9" max="9" width="10.6640625" style="277" customWidth="1"/>
    <col min="10" max="16384" width="10.33203125" style="277"/>
  </cols>
  <sheetData>
    <row r="1" spans="1:12">
      <c r="G1" s="276" t="s">
        <v>127</v>
      </c>
    </row>
    <row r="2" spans="1:12">
      <c r="A2" s="362" t="s">
        <v>129</v>
      </c>
      <c r="B2" s="362"/>
      <c r="C2" s="362"/>
      <c r="D2" s="362"/>
      <c r="E2" s="362"/>
      <c r="F2" s="362"/>
      <c r="G2" s="362"/>
    </row>
    <row r="3" spans="1:12">
      <c r="A3" s="363" t="s">
        <v>130</v>
      </c>
      <c r="B3" s="363"/>
      <c r="C3" s="363"/>
      <c r="D3" s="363"/>
      <c r="E3" s="363"/>
      <c r="F3" s="363"/>
      <c r="G3" s="363"/>
    </row>
    <row r="4" spans="1:12">
      <c r="A4" s="363" t="s">
        <v>131</v>
      </c>
      <c r="B4" s="363"/>
      <c r="C4" s="363"/>
      <c r="D4" s="363"/>
      <c r="E4" s="363"/>
      <c r="F4" s="363"/>
      <c r="G4" s="363"/>
    </row>
    <row r="6" spans="1:12" ht="9.75" customHeight="1">
      <c r="A6" s="345" t="s">
        <v>0</v>
      </c>
      <c r="B6" s="346"/>
      <c r="C6" s="351" t="s">
        <v>20</v>
      </c>
      <c r="D6" s="354" t="s">
        <v>30</v>
      </c>
      <c r="E6" s="355"/>
      <c r="F6" s="354" t="s">
        <v>31</v>
      </c>
      <c r="G6" s="355"/>
      <c r="I6" s="277">
        <v>122.7</v>
      </c>
      <c r="J6" s="277">
        <v>49.8</v>
      </c>
    </row>
    <row r="7" spans="1:12" ht="12" customHeight="1">
      <c r="A7" s="347"/>
      <c r="B7" s="348"/>
      <c r="C7" s="352"/>
      <c r="D7" s="356"/>
      <c r="E7" s="357"/>
      <c r="F7" s="356"/>
      <c r="G7" s="357"/>
      <c r="I7" s="277">
        <v>511</v>
      </c>
      <c r="J7" s="277">
        <v>210.89999999999998</v>
      </c>
    </row>
    <row r="8" spans="1:12" ht="6" customHeight="1">
      <c r="A8" s="347"/>
      <c r="B8" s="348"/>
      <c r="C8" s="353"/>
      <c r="D8" s="358"/>
      <c r="E8" s="359"/>
      <c r="F8" s="358"/>
      <c r="G8" s="359"/>
    </row>
    <row r="9" spans="1:12" ht="22.5" customHeight="1">
      <c r="A9" s="349"/>
      <c r="B9" s="350"/>
      <c r="C9" s="8" t="s">
        <v>32</v>
      </c>
      <c r="D9" s="8" t="s">
        <v>33</v>
      </c>
      <c r="E9" s="8" t="s">
        <v>32</v>
      </c>
      <c r="F9" s="8" t="s">
        <v>34</v>
      </c>
      <c r="G9" s="8" t="s">
        <v>32</v>
      </c>
    </row>
    <row r="10" spans="1:12" ht="20" customHeight="1">
      <c r="A10" s="9" t="s">
        <v>1</v>
      </c>
      <c r="B10" s="9"/>
      <c r="C10" s="10">
        <v>11204</v>
      </c>
      <c r="D10" s="10">
        <v>1192.3</v>
      </c>
      <c r="E10" s="10">
        <v>460.1</v>
      </c>
      <c r="F10" s="10">
        <v>933.6</v>
      </c>
      <c r="G10" s="11">
        <v>285.8</v>
      </c>
      <c r="H10" s="278">
        <f>E10+G10</f>
        <v>745.90000000000009</v>
      </c>
      <c r="I10" s="277" t="s">
        <v>35</v>
      </c>
      <c r="J10" s="279">
        <v>267.2</v>
      </c>
      <c r="K10" s="280">
        <v>46.6</v>
      </c>
    </row>
    <row r="11" spans="1:12" ht="20" customHeight="1">
      <c r="A11" s="12" t="s">
        <v>2</v>
      </c>
      <c r="B11" s="12"/>
      <c r="C11" s="13">
        <v>12523.7</v>
      </c>
      <c r="D11" s="13">
        <v>1822.8</v>
      </c>
      <c r="E11" s="13">
        <v>651.9</v>
      </c>
      <c r="F11" s="13">
        <v>1356.1999999999998</v>
      </c>
      <c r="G11" s="14">
        <v>392.8</v>
      </c>
      <c r="H11" s="278">
        <f>E11+G11</f>
        <v>1044.7</v>
      </c>
      <c r="I11" s="281" t="s">
        <v>36</v>
      </c>
      <c r="J11" s="279">
        <v>544.09999999999991</v>
      </c>
      <c r="K11" s="280">
        <v>200.1</v>
      </c>
    </row>
    <row r="12" spans="1:12" ht="33.75" customHeight="1">
      <c r="A12" s="360" t="s">
        <v>123</v>
      </c>
      <c r="B12" s="361"/>
      <c r="C12" s="15">
        <f>SUM(C21:C26)</f>
        <v>5611</v>
      </c>
      <c r="D12" s="15">
        <f>SUM(D21:D26)</f>
        <v>731.79999999999984</v>
      </c>
      <c r="E12" s="15">
        <f>SUM(E21:E26)</f>
        <v>254.6</v>
      </c>
      <c r="F12" s="15">
        <f>SUM(F21:F26)</f>
        <v>435.7</v>
      </c>
      <c r="G12" s="16">
        <f>SUM(G21:G26)</f>
        <v>125.79999999999998</v>
      </c>
      <c r="H12" s="278">
        <f>E12+G12</f>
        <v>380.4</v>
      </c>
      <c r="I12" s="281"/>
      <c r="J12" s="279"/>
      <c r="K12" s="280"/>
    </row>
    <row r="13" spans="1:12" ht="20" customHeight="1">
      <c r="A13" s="4">
        <v>2014</v>
      </c>
      <c r="B13" s="17"/>
      <c r="C13" s="18"/>
      <c r="D13" s="19"/>
      <c r="E13" s="20"/>
      <c r="F13" s="19"/>
      <c r="G13" s="20"/>
      <c r="H13" s="278"/>
    </row>
    <row r="14" spans="1:12" ht="20" customHeight="1">
      <c r="A14" s="21" t="s">
        <v>26</v>
      </c>
      <c r="B14" s="1"/>
      <c r="C14" s="22">
        <v>1125.7</v>
      </c>
      <c r="D14" s="22">
        <v>117.2</v>
      </c>
      <c r="E14" s="22">
        <v>42.1</v>
      </c>
      <c r="F14" s="22">
        <v>147.4</v>
      </c>
      <c r="G14" s="23">
        <v>43.5</v>
      </c>
      <c r="H14" s="278">
        <f t="shared" ref="H14:H22" si="0">SUM(E14,G14)</f>
        <v>85.6</v>
      </c>
      <c r="J14" s="278">
        <f>H14+'[2]23'!M7+'[2]24'!L7+'[2]25'!K8+'[2]26'!L9+'[2]27'!N9+'[2]28'!M9</f>
        <v>1442.8000000000002</v>
      </c>
    </row>
    <row r="15" spans="1:12" ht="20" customHeight="1">
      <c r="A15" s="9" t="s">
        <v>3</v>
      </c>
      <c r="B15" s="2"/>
      <c r="C15" s="15">
        <v>1102.9000000000001</v>
      </c>
      <c r="D15" s="15">
        <v>138.19999999999999</v>
      </c>
      <c r="E15" s="15">
        <v>49</v>
      </c>
      <c r="F15" s="15">
        <v>184</v>
      </c>
      <c r="G15" s="16">
        <v>54.2</v>
      </c>
      <c r="H15" s="278">
        <f t="shared" si="0"/>
        <v>103.2</v>
      </c>
      <c r="J15" s="278">
        <f>H15+'[2]23'!M8+'[2]24'!L8+'[2]25'!K9+'[2]26'!L10+'[2]27'!N10+'[2]28'!M10</f>
        <v>1207.83</v>
      </c>
      <c r="L15" s="282">
        <v>1082.9000000000001</v>
      </c>
    </row>
    <row r="16" spans="1:12" ht="20" customHeight="1">
      <c r="A16" s="21" t="s">
        <v>4</v>
      </c>
      <c r="B16" s="1"/>
      <c r="C16" s="22">
        <v>930</v>
      </c>
      <c r="D16" s="22">
        <v>243.8</v>
      </c>
      <c r="E16" s="22">
        <v>85.7</v>
      </c>
      <c r="F16" s="22">
        <v>178.3</v>
      </c>
      <c r="G16" s="23">
        <v>50.7</v>
      </c>
      <c r="H16" s="278">
        <f t="shared" si="0"/>
        <v>136.4</v>
      </c>
      <c r="J16" s="278">
        <f>H16+'[2]23'!M9+'[2]24'!L9+'[2]25'!K10+'[2]26'!L11+'[2]27'!N11+'[2]28'!M11</f>
        <v>1176.5</v>
      </c>
    </row>
    <row r="17" spans="1:17" ht="20" customHeight="1">
      <c r="A17" s="4">
        <v>2015</v>
      </c>
      <c r="B17" s="17"/>
      <c r="C17" s="18"/>
      <c r="D17" s="19"/>
      <c r="E17" s="20"/>
      <c r="F17" s="19"/>
      <c r="G17" s="20"/>
      <c r="H17" s="278">
        <f t="shared" si="0"/>
        <v>0</v>
      </c>
      <c r="J17" s="278">
        <f>H17+'[2]23'!M11+'[2]24'!L11+'[2]25'!K12+'[2]26'!L13+'[2]27'!N13+'[2]28'!M13</f>
        <v>793.6</v>
      </c>
    </row>
    <row r="18" spans="1:17" ht="20" customHeight="1">
      <c r="A18" s="25" t="s">
        <v>27</v>
      </c>
      <c r="B18" s="1"/>
      <c r="C18" s="22">
        <v>960.7</v>
      </c>
      <c r="D18" s="22">
        <v>233.2</v>
      </c>
      <c r="E18" s="22">
        <v>82.3</v>
      </c>
      <c r="F18" s="22">
        <v>137.80000000000001</v>
      </c>
      <c r="G18" s="23">
        <v>38.6</v>
      </c>
      <c r="H18" s="278">
        <f t="shared" si="0"/>
        <v>120.9</v>
      </c>
      <c r="J18" s="278">
        <f>H18+'[2]23'!M12+'[2]24'!L12+'[2]25'!K13+'[2]26'!L14+'[2]27'!N14+'[2]28'!M14</f>
        <v>120.9</v>
      </c>
      <c r="K18" s="283"/>
    </row>
    <row r="19" spans="1:17" ht="20" customHeight="1">
      <c r="A19" s="24" t="s">
        <v>22</v>
      </c>
      <c r="B19" s="2"/>
      <c r="C19" s="15">
        <v>928.6</v>
      </c>
      <c r="D19" s="15">
        <v>155.80000000000001</v>
      </c>
      <c r="E19" s="15">
        <v>52.4</v>
      </c>
      <c r="F19" s="15">
        <v>83</v>
      </c>
      <c r="G19" s="16">
        <v>23.5</v>
      </c>
      <c r="H19" s="278">
        <f t="shared" si="0"/>
        <v>75.900000000000006</v>
      </c>
      <c r="J19" s="278">
        <f>H19+'[2]23'!M13+'[2]24'!L13+'[2]25'!K14+'[2]26'!L15+'[2]27'!N15+'[2]28'!M15</f>
        <v>915.7</v>
      </c>
    </row>
    <row r="20" spans="1:17" ht="20" customHeight="1">
      <c r="A20" s="25" t="s">
        <v>5</v>
      </c>
      <c r="B20" s="1"/>
      <c r="C20" s="22">
        <v>1477.2</v>
      </c>
      <c r="D20" s="22">
        <v>175.2</v>
      </c>
      <c r="E20" s="22">
        <v>61.1</v>
      </c>
      <c r="F20" s="22">
        <v>131.1</v>
      </c>
      <c r="G20" s="23">
        <v>36.799999999999997</v>
      </c>
      <c r="H20" s="278">
        <f t="shared" si="0"/>
        <v>97.9</v>
      </c>
      <c r="J20" s="278">
        <f>H20+'[2]23'!M14+'[2]24'!L14+'[2]25'!K15+'[2]26'!L16+'[2]27'!N16+'[2]28'!M16</f>
        <v>950.6</v>
      </c>
      <c r="K20" s="283"/>
    </row>
    <row r="21" spans="1:17" ht="20" customHeight="1">
      <c r="A21" s="24" t="s">
        <v>6</v>
      </c>
      <c r="B21" s="2"/>
      <c r="C21" s="15">
        <v>595.6</v>
      </c>
      <c r="D21" s="15">
        <v>149.30000000000001</v>
      </c>
      <c r="E21" s="15">
        <v>51.3</v>
      </c>
      <c r="F21" s="15">
        <v>88.7</v>
      </c>
      <c r="G21" s="16">
        <v>24.9</v>
      </c>
      <c r="H21" s="278">
        <f t="shared" si="0"/>
        <v>76.199999999999989</v>
      </c>
      <c r="J21" s="278">
        <f>H21+'[2]23'!M15+'[2]24'!L15+'[2]25'!K16+'[2]26'!L17+'[2]27'!N17+'[2]28'!M17</f>
        <v>1455.5</v>
      </c>
    </row>
    <row r="22" spans="1:17" ht="20" customHeight="1">
      <c r="A22" s="25" t="s">
        <v>7</v>
      </c>
      <c r="B22" s="1"/>
      <c r="C22" s="22">
        <v>984.7</v>
      </c>
      <c r="D22" s="22">
        <v>216.7</v>
      </c>
      <c r="E22" s="22">
        <v>75.099999999999994</v>
      </c>
      <c r="F22" s="22">
        <v>90.2</v>
      </c>
      <c r="G22" s="23">
        <v>25.7</v>
      </c>
      <c r="H22" s="278">
        <f t="shared" si="0"/>
        <v>100.8</v>
      </c>
      <c r="J22" s="278">
        <f>H22+'[2]23'!M16+'[2]24'!L16+'[2]25'!K17+'[2]26'!L18+'[2]27'!N18+'[2]28'!M18</f>
        <v>620.20000000000005</v>
      </c>
      <c r="K22" s="283"/>
    </row>
    <row r="23" spans="1:17" ht="20" customHeight="1">
      <c r="A23" s="24" t="s">
        <v>8</v>
      </c>
      <c r="B23" s="2"/>
      <c r="C23" s="15">
        <v>1057.7</v>
      </c>
      <c r="D23" s="15">
        <v>175.9</v>
      </c>
      <c r="E23" s="15">
        <v>61.1</v>
      </c>
      <c r="F23" s="15">
        <v>64</v>
      </c>
      <c r="G23" s="16">
        <v>18.600000000000001</v>
      </c>
      <c r="H23" s="278">
        <f>SUM(E23,G23)</f>
        <v>79.7</v>
      </c>
      <c r="J23" s="278">
        <f>H23+'[2]23'!M17+'[2]24'!L17+'[2]25'!K18+'[2]26'!L19+'[2]27'!N19+'[2]28'!M19</f>
        <v>963.59999999999991</v>
      </c>
    </row>
    <row r="24" spans="1:17" ht="20" customHeight="1">
      <c r="A24" s="25" t="s">
        <v>21</v>
      </c>
      <c r="B24" s="1"/>
      <c r="C24" s="22">
        <v>1024.4000000000001</v>
      </c>
      <c r="D24" s="22">
        <v>98.3</v>
      </c>
      <c r="E24" s="22">
        <v>34.799999999999997</v>
      </c>
      <c r="F24" s="22">
        <v>70.3</v>
      </c>
      <c r="G24" s="23">
        <v>20.9</v>
      </c>
      <c r="H24" s="278">
        <f>SUM(E24,G24)</f>
        <v>55.699999999999996</v>
      </c>
      <c r="J24" s="278">
        <f>H24+'[2]23'!M18+'[2]24'!L18+'[2]25'!K19+'[2]26'!L20+'[2]27'!N20+'[2]28'!M20</f>
        <v>1033.7000000000003</v>
      </c>
      <c r="K24" s="283"/>
    </row>
    <row r="25" spans="1:17" ht="20" customHeight="1">
      <c r="A25" s="24" t="s">
        <v>24</v>
      </c>
      <c r="B25" s="2"/>
      <c r="C25" s="15">
        <v>930.2</v>
      </c>
      <c r="D25" s="15">
        <v>38.299999999999997</v>
      </c>
      <c r="E25" s="15">
        <v>13.1</v>
      </c>
      <c r="F25" s="15">
        <v>53.5</v>
      </c>
      <c r="G25" s="16">
        <v>15.8</v>
      </c>
      <c r="H25" s="278"/>
      <c r="J25" s="278"/>
      <c r="K25" s="283"/>
    </row>
    <row r="26" spans="1:17" ht="20" customHeight="1">
      <c r="A26" s="202" t="s">
        <v>25</v>
      </c>
      <c r="B26" s="203"/>
      <c r="C26" s="204">
        <v>1018.4</v>
      </c>
      <c r="D26" s="204">
        <v>53.3</v>
      </c>
      <c r="E26" s="204">
        <v>19.2</v>
      </c>
      <c r="F26" s="204">
        <v>69</v>
      </c>
      <c r="G26" s="205">
        <v>19.899999999999999</v>
      </c>
      <c r="H26" s="278">
        <f>SUM(E26,G26)</f>
        <v>39.099999999999994</v>
      </c>
      <c r="J26" s="278">
        <f>H26+'[2]23'!M19+'[2]24'!L19+'[2]25'!K20+'[2]26'!L21+'[2]27'!N21+'[2]28'!M21</f>
        <v>1007.8</v>
      </c>
    </row>
    <row r="27" spans="1:17" s="284" customFormat="1" ht="21.5" customHeight="1">
      <c r="A27" s="5" t="s">
        <v>37</v>
      </c>
      <c r="B27" s="5"/>
      <c r="C27" s="5"/>
      <c r="D27" s="5"/>
      <c r="E27" s="5"/>
      <c r="F27" s="5"/>
      <c r="G27" s="26" t="s">
        <v>38</v>
      </c>
      <c r="P27" s="285"/>
      <c r="Q27" s="285"/>
    </row>
    <row r="28" spans="1:17" ht="5.25" customHeight="1">
      <c r="A28" s="27" t="s">
        <v>39</v>
      </c>
      <c r="B28" s="27"/>
      <c r="C28" s="3"/>
      <c r="D28" s="3"/>
      <c r="E28" s="3"/>
      <c r="F28" s="3"/>
      <c r="G28" s="3"/>
      <c r="J28" s="285" t="s">
        <v>128</v>
      </c>
      <c r="K28" s="285" t="s">
        <v>31</v>
      </c>
      <c r="P28" s="285"/>
      <c r="Q28" s="285"/>
    </row>
    <row r="29" spans="1:17" ht="5.25" customHeight="1">
      <c r="C29" s="6"/>
      <c r="E29" s="29"/>
      <c r="I29" s="286" t="s">
        <v>11</v>
      </c>
      <c r="J29" s="278">
        <f>E14</f>
        <v>42.1</v>
      </c>
      <c r="K29" s="278">
        <f>G14</f>
        <v>43.5</v>
      </c>
    </row>
    <row r="30" spans="1:17" ht="5.25" customHeight="1">
      <c r="C30" s="30"/>
      <c r="D30" s="30"/>
      <c r="E30" s="31"/>
      <c r="F30" s="30"/>
      <c r="G30" s="30"/>
      <c r="I30" s="277" t="s">
        <v>12</v>
      </c>
      <c r="J30" s="278">
        <f>E15</f>
        <v>49</v>
      </c>
      <c r="K30" s="278">
        <f>G15</f>
        <v>54.2</v>
      </c>
    </row>
    <row r="31" spans="1:17" ht="5.25" customHeight="1">
      <c r="I31" s="277" t="s">
        <v>13</v>
      </c>
      <c r="J31" s="278">
        <f>E16</f>
        <v>85.7</v>
      </c>
      <c r="K31" s="278">
        <f>G16</f>
        <v>50.7</v>
      </c>
    </row>
    <row r="32" spans="1:17">
      <c r="I32" s="286" t="s">
        <v>14</v>
      </c>
      <c r="J32" s="278">
        <f>E18</f>
        <v>82.3</v>
      </c>
      <c r="K32" s="278">
        <f>G18</f>
        <v>38.6</v>
      </c>
    </row>
    <row r="33" spans="9:11">
      <c r="I33" s="277" t="s">
        <v>15</v>
      </c>
      <c r="J33" s="278">
        <f t="shared" ref="J33:J40" si="1">E19</f>
        <v>52.4</v>
      </c>
      <c r="K33" s="278">
        <f t="shared" ref="K33:K40" si="2">G19</f>
        <v>23.5</v>
      </c>
    </row>
    <row r="34" spans="9:11">
      <c r="I34" s="277" t="s">
        <v>16</v>
      </c>
      <c r="J34" s="278">
        <f t="shared" si="1"/>
        <v>61.1</v>
      </c>
      <c r="K34" s="278">
        <f t="shared" si="2"/>
        <v>36.799999999999997</v>
      </c>
    </row>
    <row r="35" spans="9:11">
      <c r="I35" s="277" t="s">
        <v>40</v>
      </c>
      <c r="J35" s="278">
        <f t="shared" si="1"/>
        <v>51.3</v>
      </c>
      <c r="K35" s="278">
        <f t="shared" si="2"/>
        <v>24.9</v>
      </c>
    </row>
    <row r="36" spans="9:11">
      <c r="I36" s="277" t="s">
        <v>17</v>
      </c>
      <c r="J36" s="278">
        <f t="shared" si="1"/>
        <v>75.099999999999994</v>
      </c>
      <c r="K36" s="278">
        <f t="shared" si="2"/>
        <v>25.7</v>
      </c>
    </row>
    <row r="37" spans="9:11">
      <c r="I37" s="277" t="s">
        <v>18</v>
      </c>
      <c r="J37" s="278">
        <f t="shared" si="1"/>
        <v>61.1</v>
      </c>
      <c r="K37" s="278">
        <f t="shared" si="2"/>
        <v>18.600000000000001</v>
      </c>
    </row>
    <row r="38" spans="9:11">
      <c r="I38" s="277" t="s">
        <v>19</v>
      </c>
      <c r="J38" s="278">
        <f t="shared" si="1"/>
        <v>34.799999999999997</v>
      </c>
      <c r="K38" s="278">
        <f t="shared" si="2"/>
        <v>20.9</v>
      </c>
    </row>
    <row r="39" spans="9:11">
      <c r="I39" s="286" t="s">
        <v>121</v>
      </c>
      <c r="J39" s="278">
        <f t="shared" si="1"/>
        <v>13.1</v>
      </c>
      <c r="K39" s="278">
        <f t="shared" si="2"/>
        <v>15.8</v>
      </c>
    </row>
    <row r="40" spans="9:11">
      <c r="I40" s="286" t="s">
        <v>124</v>
      </c>
      <c r="J40" s="278">
        <f t="shared" si="1"/>
        <v>19.2</v>
      </c>
      <c r="K40" s="278">
        <f t="shared" si="2"/>
        <v>19.899999999999999</v>
      </c>
    </row>
  </sheetData>
  <mergeCells count="8">
    <mergeCell ref="A6:B9"/>
    <mergeCell ref="C6:C8"/>
    <mergeCell ref="D6:E8"/>
    <mergeCell ref="F6:G8"/>
    <mergeCell ref="A12:B12"/>
    <mergeCell ref="A2:G2"/>
    <mergeCell ref="A3:G3"/>
    <mergeCell ref="A4:G4"/>
  </mergeCells>
  <printOptions horizontalCentered="1" verticalCentered="1"/>
  <pageMargins left="0" right="0" top="0" bottom="0" header="0" footer="0"/>
  <pageSetup paperSize="9" orientation="portrait" horizont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enableFormatConditionsCalculation="0">
    <pageSetUpPr autoPageBreaks="0"/>
  </sheetPr>
  <dimension ref="A1:AC82"/>
  <sheetViews>
    <sheetView showGridLines="0" workbookViewId="0">
      <selection activeCell="AB141" sqref="AB141"/>
    </sheetView>
  </sheetViews>
  <sheetFormatPr baseColWidth="10" defaultColWidth="14.6640625" defaultRowHeight="13" x14ac:dyDescent="0"/>
  <cols>
    <col min="1" max="1" width="14" style="32" customWidth="1"/>
    <col min="2" max="2" width="4.5" style="32" customWidth="1"/>
    <col min="3" max="8" width="9.83203125" style="32" customWidth="1"/>
    <col min="9" max="9" width="9.33203125" style="32" customWidth="1"/>
    <col min="10" max="10" width="1.5" style="32" customWidth="1"/>
    <col min="11" max="11" width="9.83203125" style="32" customWidth="1"/>
    <col min="12" max="12" width="31.33203125" style="287" customWidth="1"/>
    <col min="13" max="13" width="14.6640625" style="287"/>
    <col min="14" max="18" width="9.5" style="287" customWidth="1"/>
    <col min="19" max="16384" width="14.6640625" style="287"/>
  </cols>
  <sheetData>
    <row r="1" spans="1:14">
      <c r="K1" s="42" t="s">
        <v>132</v>
      </c>
    </row>
    <row r="2" spans="1:14">
      <c r="A2" s="364" t="s">
        <v>129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</row>
    <row r="3" spans="1:14">
      <c r="A3" s="365" t="s">
        <v>130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4">
      <c r="A4" s="365" t="s">
        <v>131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</row>
    <row r="6" spans="1:14" ht="24" customHeight="1">
      <c r="A6" s="368"/>
      <c r="B6" s="369"/>
      <c r="C6" s="366" t="s">
        <v>41</v>
      </c>
      <c r="D6" s="366"/>
      <c r="E6" s="366" t="s">
        <v>42</v>
      </c>
      <c r="F6" s="366"/>
      <c r="G6" s="366" t="s">
        <v>43</v>
      </c>
      <c r="H6" s="366"/>
      <c r="I6" s="366" t="s">
        <v>44</v>
      </c>
      <c r="J6" s="367"/>
      <c r="K6" s="367"/>
      <c r="L6" s="288"/>
      <c r="M6" s="289">
        <v>380.1</v>
      </c>
    </row>
    <row r="7" spans="1:14" ht="24" customHeight="1">
      <c r="A7" s="370"/>
      <c r="B7" s="371"/>
      <c r="C7" s="33" t="s">
        <v>34</v>
      </c>
      <c r="D7" s="33" t="s">
        <v>32</v>
      </c>
      <c r="E7" s="33" t="s">
        <v>33</v>
      </c>
      <c r="F7" s="33" t="s">
        <v>45</v>
      </c>
      <c r="G7" s="33" t="s">
        <v>33</v>
      </c>
      <c r="H7" s="33" t="s">
        <v>45</v>
      </c>
      <c r="I7" s="34" t="s">
        <v>33</v>
      </c>
      <c r="J7" s="35"/>
      <c r="K7" s="34" t="s">
        <v>45</v>
      </c>
      <c r="L7" s="288"/>
      <c r="M7" s="290"/>
      <c r="N7" s="290"/>
    </row>
    <row r="8" spans="1:14" ht="20" customHeight="1">
      <c r="A8" s="9" t="s">
        <v>1</v>
      </c>
      <c r="B8" s="9"/>
      <c r="C8" s="37">
        <v>644.20000000000005</v>
      </c>
      <c r="D8" s="37">
        <v>376.4</v>
      </c>
      <c r="E8" s="37">
        <v>339.9</v>
      </c>
      <c r="F8" s="37">
        <v>310.10000000000002</v>
      </c>
      <c r="G8" s="37">
        <v>187.8</v>
      </c>
      <c r="H8" s="37">
        <v>114.5</v>
      </c>
      <c r="I8" s="38">
        <v>3.5</v>
      </c>
      <c r="J8" s="39"/>
      <c r="K8" s="38">
        <v>2.7</v>
      </c>
      <c r="L8" s="291">
        <f>D8+F8+H8+K8</f>
        <v>803.7</v>
      </c>
      <c r="M8" s="287">
        <f>D9+F9+H9+K9</f>
        <v>1054.6999999999998</v>
      </c>
    </row>
    <row r="9" spans="1:14" ht="20" customHeight="1">
      <c r="A9" s="12" t="s">
        <v>2</v>
      </c>
      <c r="B9" s="12"/>
      <c r="C9" s="40">
        <v>625.89999999999986</v>
      </c>
      <c r="D9" s="40">
        <v>469.59999999999997</v>
      </c>
      <c r="E9" s="40">
        <v>378.1</v>
      </c>
      <c r="F9" s="40">
        <v>368.7</v>
      </c>
      <c r="G9" s="40">
        <v>306.2</v>
      </c>
      <c r="H9" s="40">
        <v>207.6</v>
      </c>
      <c r="I9" s="41">
        <v>17.399999999999999</v>
      </c>
      <c r="J9" s="42"/>
      <c r="K9" s="41">
        <v>8.8000000000000007</v>
      </c>
      <c r="L9" s="291">
        <f>D9+F9+H9+K9</f>
        <v>1054.6999999999998</v>
      </c>
      <c r="M9" s="287">
        <v>305.5</v>
      </c>
      <c r="N9" s="287" t="e">
        <f>M9-#REF!</f>
        <v>#REF!</v>
      </c>
    </row>
    <row r="10" spans="1:14" ht="33.75" customHeight="1">
      <c r="A10" s="360" t="s">
        <v>123</v>
      </c>
      <c r="B10" s="361"/>
      <c r="C10" s="43">
        <f>SUM(C19:C24)</f>
        <v>366.70000000000005</v>
      </c>
      <c r="D10" s="43">
        <f t="shared" ref="D10:K10" si="0">SUM(D19:D24)</f>
        <v>346.79999999999995</v>
      </c>
      <c r="E10" s="43">
        <f t="shared" si="0"/>
        <v>171.69999999999996</v>
      </c>
      <c r="F10" s="43">
        <f t="shared" si="0"/>
        <v>173.29999999999998</v>
      </c>
      <c r="G10" s="43">
        <f t="shared" si="0"/>
        <v>107</v>
      </c>
      <c r="H10" s="43">
        <f t="shared" si="0"/>
        <v>96.100000000000009</v>
      </c>
      <c r="I10" s="44">
        <f t="shared" si="0"/>
        <v>23</v>
      </c>
      <c r="J10" s="45">
        <f t="shared" si="0"/>
        <v>2.2999999999999998</v>
      </c>
      <c r="K10" s="44">
        <f t="shared" si="0"/>
        <v>11.1</v>
      </c>
      <c r="L10" s="291">
        <f>D10+F10+H10+K10</f>
        <v>627.29999999999995</v>
      </c>
    </row>
    <row r="11" spans="1:14" ht="20" customHeight="1">
      <c r="A11" s="4">
        <v>2014</v>
      </c>
      <c r="B11" s="17"/>
      <c r="C11" s="46"/>
      <c r="D11" s="46"/>
      <c r="E11" s="46"/>
      <c r="F11" s="46"/>
      <c r="G11" s="46"/>
      <c r="H11" s="46"/>
      <c r="I11" s="46"/>
      <c r="J11" s="46"/>
      <c r="K11" s="46"/>
      <c r="L11" s="291"/>
    </row>
    <row r="12" spans="1:14" ht="20" customHeight="1">
      <c r="A12" s="21" t="s">
        <v>26</v>
      </c>
      <c r="B12" s="1"/>
      <c r="C12" s="47">
        <v>20.9</v>
      </c>
      <c r="D12" s="47">
        <v>15.6</v>
      </c>
      <c r="E12" s="47">
        <v>10.9</v>
      </c>
      <c r="F12" s="47">
        <v>12.2</v>
      </c>
      <c r="G12" s="47">
        <v>20.3</v>
      </c>
      <c r="H12" s="47">
        <v>13.6</v>
      </c>
      <c r="I12" s="48">
        <v>0.7</v>
      </c>
      <c r="J12" s="49"/>
      <c r="K12" s="48">
        <v>0.4</v>
      </c>
      <c r="L12" s="291">
        <f t="shared" ref="L12:L20" si="1">D12+F12+H12+K12</f>
        <v>41.8</v>
      </c>
    </row>
    <row r="13" spans="1:14" ht="20" customHeight="1">
      <c r="A13" s="9" t="s">
        <v>3</v>
      </c>
      <c r="B13" s="2"/>
      <c r="C13" s="43">
        <v>39.5</v>
      </c>
      <c r="D13" s="43">
        <v>31.5</v>
      </c>
      <c r="E13" s="43">
        <v>15.5</v>
      </c>
      <c r="F13" s="43">
        <v>17.100000000000001</v>
      </c>
      <c r="G13" s="43">
        <v>19.2</v>
      </c>
      <c r="H13" s="43">
        <v>14.1</v>
      </c>
      <c r="I13" s="44">
        <v>0.9</v>
      </c>
      <c r="J13" s="50"/>
      <c r="K13" s="44">
        <v>0.4</v>
      </c>
      <c r="L13" s="291">
        <f t="shared" si="1"/>
        <v>63.1</v>
      </c>
    </row>
    <row r="14" spans="1:14" ht="20" customHeight="1">
      <c r="A14" s="21" t="s">
        <v>4</v>
      </c>
      <c r="B14" s="1"/>
      <c r="C14" s="47">
        <v>40.200000000000003</v>
      </c>
      <c r="D14" s="47">
        <v>32.5</v>
      </c>
      <c r="E14" s="47">
        <v>21.4</v>
      </c>
      <c r="F14" s="47">
        <v>23.9</v>
      </c>
      <c r="G14" s="47">
        <v>9.1999999999999993</v>
      </c>
      <c r="H14" s="47">
        <v>6.6</v>
      </c>
      <c r="I14" s="48">
        <v>0.7</v>
      </c>
      <c r="J14" s="49"/>
      <c r="K14" s="48">
        <v>0.4</v>
      </c>
      <c r="L14" s="291">
        <f t="shared" si="1"/>
        <v>63.4</v>
      </c>
    </row>
    <row r="15" spans="1:14" ht="20" customHeight="1">
      <c r="A15" s="4">
        <v>2015</v>
      </c>
      <c r="B15" s="17"/>
      <c r="C15" s="46"/>
      <c r="D15" s="46"/>
      <c r="E15" s="46"/>
      <c r="F15" s="46"/>
      <c r="G15" s="46"/>
      <c r="H15" s="46"/>
      <c r="I15" s="46"/>
      <c r="J15" s="46"/>
      <c r="K15" s="46"/>
      <c r="L15" s="291">
        <f t="shared" si="1"/>
        <v>0</v>
      </c>
    </row>
    <row r="16" spans="1:14" ht="20" customHeight="1">
      <c r="A16" s="25" t="s">
        <v>27</v>
      </c>
      <c r="B16" s="1"/>
      <c r="C16" s="47">
        <v>34.4</v>
      </c>
      <c r="D16" s="47">
        <v>28.2</v>
      </c>
      <c r="E16" s="47">
        <v>24.5</v>
      </c>
      <c r="F16" s="47">
        <v>26.9</v>
      </c>
      <c r="G16" s="47">
        <v>18.399999999999999</v>
      </c>
      <c r="H16" s="47">
        <v>13.5</v>
      </c>
      <c r="I16" s="48">
        <v>1.2</v>
      </c>
      <c r="J16" s="49"/>
      <c r="K16" s="48">
        <v>0.5</v>
      </c>
      <c r="L16" s="291">
        <f t="shared" si="1"/>
        <v>69.099999999999994</v>
      </c>
    </row>
    <row r="17" spans="1:29" ht="20" customHeight="1">
      <c r="A17" s="24" t="s">
        <v>22</v>
      </c>
      <c r="B17" s="2"/>
      <c r="C17" s="43">
        <v>31.5</v>
      </c>
      <c r="D17" s="43">
        <v>25.7</v>
      </c>
      <c r="E17" s="43">
        <v>41.3</v>
      </c>
      <c r="F17" s="43">
        <v>41.3</v>
      </c>
      <c r="G17" s="43">
        <v>28.3</v>
      </c>
      <c r="H17" s="43">
        <v>21.4</v>
      </c>
      <c r="I17" s="44">
        <v>1.7</v>
      </c>
      <c r="J17" s="50"/>
      <c r="K17" s="44">
        <v>0.8</v>
      </c>
      <c r="L17" s="291">
        <f t="shared" si="1"/>
        <v>89.2</v>
      </c>
      <c r="N17" s="292"/>
    </row>
    <row r="18" spans="1:29" ht="20" customHeight="1">
      <c r="A18" s="25" t="s">
        <v>5</v>
      </c>
      <c r="B18" s="1"/>
      <c r="C18" s="47">
        <v>169.7</v>
      </c>
      <c r="D18" s="47">
        <v>127.7</v>
      </c>
      <c r="E18" s="47">
        <v>106.6</v>
      </c>
      <c r="F18" s="47">
        <v>105.3</v>
      </c>
      <c r="G18" s="47">
        <v>112.2</v>
      </c>
      <c r="H18" s="47">
        <v>76.900000000000006</v>
      </c>
      <c r="I18" s="48">
        <v>4.8</v>
      </c>
      <c r="J18" s="49"/>
      <c r="K18" s="48">
        <v>2.4</v>
      </c>
      <c r="L18" s="291">
        <f t="shared" si="1"/>
        <v>312.29999999999995</v>
      </c>
    </row>
    <row r="19" spans="1:29" ht="20" customHeight="1">
      <c r="A19" s="24" t="s">
        <v>6</v>
      </c>
      <c r="B19" s="2"/>
      <c r="C19" s="43">
        <v>67.7</v>
      </c>
      <c r="D19" s="43">
        <v>57.3</v>
      </c>
      <c r="E19" s="43">
        <v>40.200000000000003</v>
      </c>
      <c r="F19" s="43">
        <v>40.9</v>
      </c>
      <c r="G19" s="43">
        <v>24.2</v>
      </c>
      <c r="H19" s="43">
        <v>19.2</v>
      </c>
      <c r="I19" s="44">
        <v>2.1</v>
      </c>
      <c r="J19" s="50"/>
      <c r="K19" s="44">
        <v>1</v>
      </c>
      <c r="L19" s="291">
        <f t="shared" si="1"/>
        <v>118.39999999999999</v>
      </c>
      <c r="N19" s="292"/>
      <c r="O19" s="287" t="s">
        <v>46</v>
      </c>
    </row>
    <row r="20" spans="1:29" ht="20" customHeight="1">
      <c r="A20" s="25" t="s">
        <v>7</v>
      </c>
      <c r="B20" s="1"/>
      <c r="C20" s="47">
        <v>123.5</v>
      </c>
      <c r="D20" s="47">
        <v>111.3</v>
      </c>
      <c r="E20" s="47">
        <v>43.9</v>
      </c>
      <c r="F20" s="47">
        <v>45.3</v>
      </c>
      <c r="G20" s="47">
        <v>29.8</v>
      </c>
      <c r="H20" s="47">
        <v>24.7</v>
      </c>
      <c r="I20" s="48">
        <v>3.8</v>
      </c>
      <c r="J20" s="49"/>
      <c r="K20" s="48">
        <v>1.8</v>
      </c>
      <c r="L20" s="291">
        <f t="shared" si="1"/>
        <v>183.1</v>
      </c>
    </row>
    <row r="21" spans="1:29" ht="20" customHeight="1">
      <c r="A21" s="24" t="s">
        <v>8</v>
      </c>
      <c r="B21" s="2"/>
      <c r="C21" s="43">
        <v>88</v>
      </c>
      <c r="D21" s="43">
        <v>83.3</v>
      </c>
      <c r="E21" s="43">
        <v>28.5</v>
      </c>
      <c r="F21" s="43">
        <v>30.2</v>
      </c>
      <c r="G21" s="43">
        <v>17.600000000000001</v>
      </c>
      <c r="H21" s="43">
        <v>16.2</v>
      </c>
      <c r="I21" s="44">
        <v>5.0999999999999996</v>
      </c>
      <c r="J21" s="50"/>
      <c r="K21" s="44">
        <v>2.5</v>
      </c>
      <c r="L21" s="291">
        <f>D21+F21+H21+K21</f>
        <v>132.19999999999999</v>
      </c>
      <c r="N21" s="292"/>
    </row>
    <row r="22" spans="1:29" ht="20" customHeight="1">
      <c r="A22" s="25" t="s">
        <v>21</v>
      </c>
      <c r="B22" s="1"/>
      <c r="C22" s="47">
        <v>35.6</v>
      </c>
      <c r="D22" s="47">
        <v>36.299999999999997</v>
      </c>
      <c r="E22" s="47">
        <v>24.7</v>
      </c>
      <c r="F22" s="47">
        <v>23.9</v>
      </c>
      <c r="G22" s="47">
        <v>11.4</v>
      </c>
      <c r="H22" s="47">
        <v>10.7</v>
      </c>
      <c r="I22" s="48">
        <v>7.3</v>
      </c>
      <c r="J22" s="49"/>
      <c r="K22" s="48">
        <v>3.4</v>
      </c>
      <c r="L22" s="291">
        <f>D22+F22+H22+K22</f>
        <v>74.3</v>
      </c>
    </row>
    <row r="23" spans="1:29" ht="20" customHeight="1">
      <c r="A23" s="24" t="s">
        <v>24</v>
      </c>
      <c r="B23" s="2"/>
      <c r="C23" s="43">
        <v>37.1</v>
      </c>
      <c r="D23" s="43">
        <v>40.9</v>
      </c>
      <c r="E23" s="43">
        <v>23.7</v>
      </c>
      <c r="F23" s="43">
        <v>21.7</v>
      </c>
      <c r="G23" s="43">
        <v>19.7</v>
      </c>
      <c r="H23" s="43">
        <v>20.6</v>
      </c>
      <c r="I23" s="44">
        <v>4.5999999999999996</v>
      </c>
      <c r="J23" s="50">
        <v>2.2999999999999998</v>
      </c>
      <c r="K23" s="44">
        <v>2.2999999999999998</v>
      </c>
      <c r="L23" s="291"/>
    </row>
    <row r="24" spans="1:29" ht="20" customHeight="1">
      <c r="A24" s="202" t="s">
        <v>25</v>
      </c>
      <c r="B24" s="203"/>
      <c r="C24" s="206">
        <v>14.8</v>
      </c>
      <c r="D24" s="206">
        <v>17.7</v>
      </c>
      <c r="E24" s="206">
        <v>10.7</v>
      </c>
      <c r="F24" s="206">
        <v>11.3</v>
      </c>
      <c r="G24" s="206">
        <v>4.3</v>
      </c>
      <c r="H24" s="206">
        <v>4.7</v>
      </c>
      <c r="I24" s="207">
        <v>0.1</v>
      </c>
      <c r="J24" s="208"/>
      <c r="K24" s="207">
        <v>0.1</v>
      </c>
      <c r="L24" s="291">
        <f>D24+F24+H24+K24</f>
        <v>33.800000000000004</v>
      </c>
      <c r="N24" s="292"/>
    </row>
    <row r="25" spans="1:29" ht="21" customHeight="1">
      <c r="A25" s="52"/>
      <c r="B25" s="52"/>
      <c r="C25" s="36"/>
      <c r="D25" s="36"/>
      <c r="E25" s="36"/>
      <c r="F25" s="36"/>
      <c r="G25" s="36"/>
      <c r="H25" s="36"/>
      <c r="I25" s="36"/>
      <c r="J25" s="36"/>
      <c r="K25" s="26" t="s">
        <v>47</v>
      </c>
      <c r="L25" s="289"/>
    </row>
    <row r="26" spans="1:29" ht="14.25" customHeight="1">
      <c r="A26" s="53" t="s">
        <v>23</v>
      </c>
      <c r="B26" s="53"/>
    </row>
    <row r="27" spans="1:29" ht="9.75" customHeight="1"/>
    <row r="28" spans="1:29">
      <c r="S28" s="293"/>
      <c r="T28" s="293"/>
      <c r="U28" s="293"/>
      <c r="W28" s="293"/>
      <c r="X28" s="293"/>
      <c r="Y28" s="293"/>
      <c r="AA28" s="293"/>
      <c r="AB28" s="293"/>
      <c r="AC28" s="293"/>
    </row>
    <row r="29" spans="1:29">
      <c r="N29" s="293" t="s">
        <v>48</v>
      </c>
      <c r="O29" s="293" t="s">
        <v>49</v>
      </c>
      <c r="P29" s="293" t="s">
        <v>50</v>
      </c>
      <c r="Q29" s="293" t="s">
        <v>51</v>
      </c>
    </row>
    <row r="30" spans="1:29">
      <c r="M30" s="286" t="s">
        <v>11</v>
      </c>
      <c r="N30" s="294">
        <f>D12</f>
        <v>15.6</v>
      </c>
      <c r="O30" s="294">
        <f>F12</f>
        <v>12.2</v>
      </c>
      <c r="P30" s="294">
        <f>H12</f>
        <v>13.6</v>
      </c>
      <c r="Q30" s="294">
        <f>K12</f>
        <v>0.4</v>
      </c>
    </row>
    <row r="31" spans="1:29">
      <c r="E31" s="51"/>
      <c r="M31" s="277" t="s">
        <v>12</v>
      </c>
      <c r="N31" s="294">
        <f>D13</f>
        <v>31.5</v>
      </c>
      <c r="O31" s="294">
        <f>F13</f>
        <v>17.100000000000001</v>
      </c>
      <c r="P31" s="294">
        <f>H13</f>
        <v>14.1</v>
      </c>
      <c r="Q31" s="294">
        <f>K13</f>
        <v>0.4</v>
      </c>
    </row>
    <row r="32" spans="1:29">
      <c r="M32" s="277" t="s">
        <v>13</v>
      </c>
      <c r="N32" s="294">
        <f>D14</f>
        <v>32.5</v>
      </c>
      <c r="O32" s="294">
        <f>F14</f>
        <v>23.9</v>
      </c>
      <c r="P32" s="294">
        <f>H14</f>
        <v>6.6</v>
      </c>
      <c r="Q32" s="294">
        <f>K14</f>
        <v>0.4</v>
      </c>
    </row>
    <row r="33" spans="12:17">
      <c r="M33" s="286" t="s">
        <v>14</v>
      </c>
      <c r="N33" s="294">
        <f>D16</f>
        <v>28.2</v>
      </c>
      <c r="O33" s="294">
        <f>F16</f>
        <v>26.9</v>
      </c>
      <c r="P33" s="294">
        <f>H16</f>
        <v>13.5</v>
      </c>
      <c r="Q33" s="294">
        <f>K16</f>
        <v>0.5</v>
      </c>
    </row>
    <row r="34" spans="12:17">
      <c r="M34" s="277" t="s">
        <v>15</v>
      </c>
      <c r="N34" s="294">
        <f t="shared" ref="N34:N41" si="2">D17</f>
        <v>25.7</v>
      </c>
      <c r="O34" s="294">
        <f t="shared" ref="O34:O41" si="3">F17</f>
        <v>41.3</v>
      </c>
      <c r="P34" s="294">
        <f t="shared" ref="P34:P41" si="4">H17</f>
        <v>21.4</v>
      </c>
      <c r="Q34" s="294">
        <f t="shared" ref="Q34:Q41" si="5">K17</f>
        <v>0.8</v>
      </c>
    </row>
    <row r="35" spans="12:17">
      <c r="M35" s="277" t="s">
        <v>16</v>
      </c>
      <c r="N35" s="294">
        <f t="shared" si="2"/>
        <v>127.7</v>
      </c>
      <c r="O35" s="294">
        <f t="shared" si="3"/>
        <v>105.3</v>
      </c>
      <c r="P35" s="294">
        <f t="shared" si="4"/>
        <v>76.900000000000006</v>
      </c>
      <c r="Q35" s="294">
        <f t="shared" si="5"/>
        <v>2.4</v>
      </c>
    </row>
    <row r="36" spans="12:17">
      <c r="M36" s="277" t="s">
        <v>40</v>
      </c>
      <c r="N36" s="294">
        <f t="shared" si="2"/>
        <v>57.3</v>
      </c>
      <c r="O36" s="294">
        <f t="shared" si="3"/>
        <v>40.9</v>
      </c>
      <c r="P36" s="294">
        <f t="shared" si="4"/>
        <v>19.2</v>
      </c>
      <c r="Q36" s="294">
        <f t="shared" si="5"/>
        <v>1</v>
      </c>
    </row>
    <row r="37" spans="12:17">
      <c r="M37" s="277" t="s">
        <v>17</v>
      </c>
      <c r="N37" s="294">
        <f t="shared" si="2"/>
        <v>111.3</v>
      </c>
      <c r="O37" s="294">
        <f t="shared" si="3"/>
        <v>45.3</v>
      </c>
      <c r="P37" s="294">
        <f t="shared" si="4"/>
        <v>24.7</v>
      </c>
      <c r="Q37" s="294">
        <f t="shared" si="5"/>
        <v>1.8</v>
      </c>
    </row>
    <row r="38" spans="12:17">
      <c r="M38" s="277" t="s">
        <v>18</v>
      </c>
      <c r="N38" s="294">
        <f t="shared" si="2"/>
        <v>83.3</v>
      </c>
      <c r="O38" s="294">
        <f t="shared" si="3"/>
        <v>30.2</v>
      </c>
      <c r="P38" s="294">
        <f t="shared" si="4"/>
        <v>16.2</v>
      </c>
      <c r="Q38" s="294">
        <f t="shared" si="5"/>
        <v>2.5</v>
      </c>
    </row>
    <row r="39" spans="12:17">
      <c r="M39" s="277" t="s">
        <v>19</v>
      </c>
      <c r="N39" s="294">
        <f t="shared" si="2"/>
        <v>36.299999999999997</v>
      </c>
      <c r="O39" s="294">
        <f t="shared" si="3"/>
        <v>23.9</v>
      </c>
      <c r="P39" s="294">
        <f t="shared" si="4"/>
        <v>10.7</v>
      </c>
      <c r="Q39" s="294">
        <f t="shared" si="5"/>
        <v>3.4</v>
      </c>
    </row>
    <row r="40" spans="12:17">
      <c r="M40" s="286" t="s">
        <v>121</v>
      </c>
      <c r="N40" s="294">
        <f t="shared" si="2"/>
        <v>40.9</v>
      </c>
      <c r="O40" s="294">
        <f t="shared" si="3"/>
        <v>21.7</v>
      </c>
      <c r="P40" s="294">
        <f t="shared" si="4"/>
        <v>20.6</v>
      </c>
      <c r="Q40" s="294">
        <f t="shared" si="5"/>
        <v>2.2999999999999998</v>
      </c>
    </row>
    <row r="41" spans="12:17">
      <c r="M41" s="286" t="s">
        <v>124</v>
      </c>
      <c r="N41" s="294">
        <f t="shared" si="2"/>
        <v>17.7</v>
      </c>
      <c r="O41" s="294">
        <f t="shared" si="3"/>
        <v>11.3</v>
      </c>
      <c r="P41" s="294">
        <f t="shared" si="4"/>
        <v>4.7</v>
      </c>
      <c r="Q41" s="294">
        <f t="shared" si="5"/>
        <v>0.1</v>
      </c>
    </row>
    <row r="42" spans="12:17">
      <c r="L42" s="288"/>
    </row>
    <row r="43" spans="12:17">
      <c r="L43" s="288"/>
      <c r="M43" s="295"/>
      <c r="N43" s="295"/>
    </row>
    <row r="44" spans="12:17">
      <c r="L44" s="288"/>
    </row>
    <row r="45" spans="12:17">
      <c r="L45" s="289"/>
      <c r="M45" s="294"/>
    </row>
    <row r="46" spans="12:17">
      <c r="L46" s="289"/>
      <c r="N46" s="277"/>
    </row>
    <row r="47" spans="12:17">
      <c r="L47" s="289">
        <f t="shared" ref="L47:L66" si="6">D45+F45+H45+K45</f>
        <v>0</v>
      </c>
    </row>
    <row r="48" spans="12:17">
      <c r="L48" s="289">
        <f t="shared" si="6"/>
        <v>0</v>
      </c>
    </row>
    <row r="49" spans="8:21">
      <c r="L49" s="289">
        <f t="shared" si="6"/>
        <v>0</v>
      </c>
    </row>
    <row r="50" spans="8:21">
      <c r="L50" s="289">
        <f t="shared" si="6"/>
        <v>0</v>
      </c>
    </row>
    <row r="51" spans="8:21">
      <c r="L51" s="289">
        <f t="shared" si="6"/>
        <v>0</v>
      </c>
    </row>
    <row r="52" spans="8:21">
      <c r="L52" s="289">
        <f t="shared" si="6"/>
        <v>0</v>
      </c>
      <c r="N52" s="287" t="s">
        <v>41</v>
      </c>
      <c r="O52" s="287" t="s">
        <v>52</v>
      </c>
      <c r="P52" s="287" t="s">
        <v>43</v>
      </c>
      <c r="Q52" s="287" t="s">
        <v>53</v>
      </c>
    </row>
    <row r="53" spans="8:21">
      <c r="I53" s="7"/>
      <c r="J53" s="7"/>
      <c r="L53" s="289">
        <f t="shared" si="6"/>
        <v>0</v>
      </c>
      <c r="M53" s="277">
        <f>2010-2012</f>
        <v>-2</v>
      </c>
      <c r="N53" s="289">
        <v>367.23333333333301</v>
      </c>
      <c r="O53" s="289">
        <v>311.60000000000002</v>
      </c>
      <c r="P53" s="289">
        <v>209.5</v>
      </c>
      <c r="Q53" s="296">
        <v>63.1</v>
      </c>
      <c r="S53" s="289"/>
      <c r="T53" s="289"/>
      <c r="U53" s="289"/>
    </row>
    <row r="54" spans="8:21">
      <c r="L54" s="289">
        <f t="shared" si="6"/>
        <v>0</v>
      </c>
      <c r="M54" s="277" t="s">
        <v>54</v>
      </c>
      <c r="N54" s="289">
        <v>333.33333333333297</v>
      </c>
      <c r="O54" s="289">
        <v>357.85</v>
      </c>
      <c r="P54" s="289">
        <v>233.8</v>
      </c>
      <c r="Q54" s="296">
        <v>77</v>
      </c>
    </row>
    <row r="55" spans="8:21" ht="26">
      <c r="H55" s="7"/>
      <c r="L55" s="289">
        <f t="shared" si="6"/>
        <v>0</v>
      </c>
      <c r="M55" s="297" t="s">
        <v>36</v>
      </c>
      <c r="N55" s="289">
        <v>299.433333333333</v>
      </c>
      <c r="O55" s="289">
        <v>404.1</v>
      </c>
      <c r="P55" s="289">
        <v>258.10000000000002</v>
      </c>
      <c r="Q55" s="296">
        <v>90.9</v>
      </c>
    </row>
    <row r="56" spans="8:21">
      <c r="L56" s="289">
        <f t="shared" si="6"/>
        <v>0</v>
      </c>
    </row>
    <row r="57" spans="8:21">
      <c r="L57" s="289">
        <f t="shared" si="6"/>
        <v>0</v>
      </c>
    </row>
    <row r="58" spans="8:21">
      <c r="L58" s="289">
        <f t="shared" si="6"/>
        <v>0</v>
      </c>
    </row>
    <row r="59" spans="8:21">
      <c r="L59" s="289">
        <f t="shared" si="6"/>
        <v>0</v>
      </c>
    </row>
    <row r="60" spans="8:21">
      <c r="L60" s="289">
        <f t="shared" si="6"/>
        <v>0</v>
      </c>
    </row>
    <row r="61" spans="8:21">
      <c r="L61" s="289">
        <f t="shared" si="6"/>
        <v>0</v>
      </c>
    </row>
    <row r="62" spans="8:21">
      <c r="L62" s="289">
        <f t="shared" si="6"/>
        <v>0</v>
      </c>
    </row>
    <row r="63" spans="8:21">
      <c r="L63" s="289">
        <f t="shared" si="6"/>
        <v>0</v>
      </c>
      <c r="M63" s="287">
        <f>D61+F61+H61+K61</f>
        <v>0</v>
      </c>
    </row>
    <row r="64" spans="8:21">
      <c r="L64" s="289">
        <f t="shared" si="6"/>
        <v>0</v>
      </c>
      <c r="M64" s="287">
        <f>D62+F62+H62+K62</f>
        <v>0</v>
      </c>
    </row>
    <row r="65" spans="11:17">
      <c r="K65" s="7"/>
      <c r="L65" s="289">
        <f t="shared" si="6"/>
        <v>0</v>
      </c>
    </row>
    <row r="66" spans="11:17">
      <c r="L66" s="289">
        <f t="shared" si="6"/>
        <v>0</v>
      </c>
    </row>
    <row r="70" spans="11:17">
      <c r="N70" s="293" t="s">
        <v>41</v>
      </c>
      <c r="O70" s="293" t="s">
        <v>52</v>
      </c>
      <c r="P70" s="293" t="s">
        <v>43</v>
      </c>
      <c r="Q70" s="293" t="s">
        <v>44</v>
      </c>
    </row>
    <row r="71" spans="11:17">
      <c r="M71" s="277" t="s">
        <v>55</v>
      </c>
      <c r="N71" s="294">
        <f>D50</f>
        <v>0</v>
      </c>
      <c r="O71" s="294">
        <f>F50</f>
        <v>0</v>
      </c>
      <c r="P71" s="294">
        <f>H50</f>
        <v>0</v>
      </c>
      <c r="Q71" s="294">
        <f>K50</f>
        <v>0</v>
      </c>
    </row>
    <row r="72" spans="11:17">
      <c r="M72" s="277" t="s">
        <v>56</v>
      </c>
      <c r="N72" s="294">
        <f>D51</f>
        <v>0</v>
      </c>
      <c r="O72" s="294">
        <f>F51</f>
        <v>0</v>
      </c>
      <c r="P72" s="294">
        <f>H51</f>
        <v>0</v>
      </c>
      <c r="Q72" s="294">
        <f>K51</f>
        <v>0</v>
      </c>
    </row>
    <row r="73" spans="11:17">
      <c r="M73" s="277" t="s">
        <v>57</v>
      </c>
      <c r="N73" s="294">
        <f>D52</f>
        <v>0</v>
      </c>
      <c r="O73" s="294">
        <f>F52</f>
        <v>0</v>
      </c>
      <c r="P73" s="294">
        <f>H52</f>
        <v>0</v>
      </c>
      <c r="Q73" s="294">
        <f>K52</f>
        <v>0</v>
      </c>
    </row>
    <row r="74" spans="11:17">
      <c r="M74" s="277" t="s">
        <v>58</v>
      </c>
      <c r="N74" s="294">
        <f>D56</f>
        <v>0</v>
      </c>
      <c r="O74" s="294">
        <f>F56</f>
        <v>0</v>
      </c>
      <c r="P74" s="294">
        <f>H56</f>
        <v>0</v>
      </c>
      <c r="Q74" s="294">
        <f>K56</f>
        <v>0</v>
      </c>
    </row>
    <row r="75" spans="11:17">
      <c r="M75" s="277" t="s">
        <v>59</v>
      </c>
      <c r="N75" s="294">
        <f t="shared" ref="N75:N82" si="7">D57</f>
        <v>0</v>
      </c>
      <c r="O75" s="294">
        <f t="shared" ref="O75:O81" si="8">F57</f>
        <v>0</v>
      </c>
      <c r="P75" s="294">
        <f t="shared" ref="P75:P81" si="9">H57</f>
        <v>0</v>
      </c>
      <c r="Q75" s="294">
        <f t="shared" ref="Q75:Q81" si="10">K57</f>
        <v>0</v>
      </c>
    </row>
    <row r="76" spans="11:17">
      <c r="M76" s="277" t="s">
        <v>60</v>
      </c>
      <c r="N76" s="294">
        <f t="shared" si="7"/>
        <v>0</v>
      </c>
      <c r="O76" s="294">
        <f t="shared" si="8"/>
        <v>0</v>
      </c>
      <c r="P76" s="294">
        <f t="shared" si="9"/>
        <v>0</v>
      </c>
      <c r="Q76" s="294">
        <f t="shared" si="10"/>
        <v>0</v>
      </c>
    </row>
    <row r="77" spans="11:17">
      <c r="M77" s="277" t="s">
        <v>61</v>
      </c>
      <c r="N77" s="294">
        <f t="shared" si="7"/>
        <v>0</v>
      </c>
      <c r="O77" s="294">
        <f t="shared" si="8"/>
        <v>0</v>
      </c>
      <c r="P77" s="294">
        <f t="shared" si="9"/>
        <v>0</v>
      </c>
      <c r="Q77" s="294">
        <f t="shared" si="10"/>
        <v>0</v>
      </c>
    </row>
    <row r="78" spans="11:17">
      <c r="M78" s="286" t="s">
        <v>62</v>
      </c>
      <c r="N78" s="294">
        <f t="shared" si="7"/>
        <v>0</v>
      </c>
      <c r="O78" s="294">
        <f t="shared" si="8"/>
        <v>0</v>
      </c>
      <c r="P78" s="294">
        <f t="shared" si="9"/>
        <v>0</v>
      </c>
      <c r="Q78" s="294">
        <f t="shared" si="10"/>
        <v>0</v>
      </c>
    </row>
    <row r="79" spans="11:17">
      <c r="M79" s="286" t="s">
        <v>63</v>
      </c>
      <c r="N79" s="294">
        <f t="shared" si="7"/>
        <v>0</v>
      </c>
      <c r="O79" s="294">
        <f t="shared" si="8"/>
        <v>0</v>
      </c>
      <c r="P79" s="294">
        <f t="shared" si="9"/>
        <v>0</v>
      </c>
      <c r="Q79" s="294">
        <f t="shared" si="10"/>
        <v>0</v>
      </c>
    </row>
    <row r="80" spans="11:17">
      <c r="M80" s="286" t="s">
        <v>64</v>
      </c>
      <c r="N80" s="294">
        <f t="shared" si="7"/>
        <v>0</v>
      </c>
      <c r="O80" s="294">
        <f t="shared" si="8"/>
        <v>0</v>
      </c>
      <c r="P80" s="294">
        <f t="shared" si="9"/>
        <v>0</v>
      </c>
      <c r="Q80" s="294">
        <f t="shared" si="10"/>
        <v>0</v>
      </c>
    </row>
    <row r="81" spans="13:17">
      <c r="M81" s="286" t="s">
        <v>9</v>
      </c>
      <c r="N81" s="294">
        <f t="shared" si="7"/>
        <v>0</v>
      </c>
      <c r="O81" s="294">
        <f t="shared" si="8"/>
        <v>0</v>
      </c>
      <c r="P81" s="294">
        <f t="shared" si="9"/>
        <v>0</v>
      </c>
      <c r="Q81" s="298">
        <f t="shared" si="10"/>
        <v>0</v>
      </c>
    </row>
    <row r="82" spans="13:17">
      <c r="M82" s="286" t="s">
        <v>10</v>
      </c>
      <c r="N82" s="294">
        <f t="shared" si="7"/>
        <v>0</v>
      </c>
      <c r="O82" s="294">
        <f>F64</f>
        <v>0</v>
      </c>
      <c r="P82" s="294">
        <f>H64</f>
        <v>0</v>
      </c>
      <c r="Q82" s="298">
        <f>K64</f>
        <v>0</v>
      </c>
    </row>
  </sheetData>
  <mergeCells count="9">
    <mergeCell ref="A2:K2"/>
    <mergeCell ref="A3:K3"/>
    <mergeCell ref="A4:K4"/>
    <mergeCell ref="A10:B10"/>
    <mergeCell ref="I6:K6"/>
    <mergeCell ref="A6:B7"/>
    <mergeCell ref="C6:D6"/>
    <mergeCell ref="E6:F6"/>
    <mergeCell ref="G6:H6"/>
  </mergeCells>
  <printOptions horizontalCentered="1" verticalCentered="1"/>
  <pageMargins left="0" right="0" top="0" bottom="0" header="0" footer="0"/>
  <pageSetup paperSize="9" orientation="portrait" horizont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enableFormatConditionsCalculation="0">
    <pageSetUpPr autoPageBreaks="0"/>
  </sheetPr>
  <dimension ref="A1:AA44"/>
  <sheetViews>
    <sheetView showGridLines="0" workbookViewId="0">
      <selection activeCell="Z180" sqref="Z180"/>
    </sheetView>
  </sheetViews>
  <sheetFormatPr baseColWidth="10" defaultColWidth="14" defaultRowHeight="12" x14ac:dyDescent="0"/>
  <cols>
    <col min="1" max="1" width="14" style="54" customWidth="1"/>
    <col min="2" max="2" width="4.33203125" style="54" customWidth="1"/>
    <col min="3" max="3" width="10.1640625" style="54" customWidth="1"/>
    <col min="4" max="4" width="9.5" style="54" customWidth="1"/>
    <col min="5" max="5" width="10.33203125" style="54" customWidth="1"/>
    <col min="6" max="6" width="10.1640625" style="54" customWidth="1"/>
    <col min="7" max="7" width="9.83203125" style="54" customWidth="1"/>
    <col min="8" max="8" width="10.33203125" style="54" customWidth="1"/>
    <col min="9" max="10" width="10" style="54" customWidth="1"/>
    <col min="11" max="11" width="8.33203125" style="300" customWidth="1"/>
    <col min="12" max="12" width="12.33203125" style="300" customWidth="1"/>
    <col min="13" max="13" width="12" style="300" customWidth="1"/>
    <col min="14" max="14" width="9" style="300" customWidth="1"/>
    <col min="15" max="15" width="9.33203125" style="300" customWidth="1"/>
    <col min="16" max="255" width="14.6640625" style="300" customWidth="1"/>
    <col min="256" max="16384" width="14" style="300"/>
  </cols>
  <sheetData>
    <row r="1" spans="1:20">
      <c r="J1" s="299" t="s">
        <v>133</v>
      </c>
    </row>
    <row r="2" spans="1:20">
      <c r="A2" s="372" t="s">
        <v>129</v>
      </c>
      <c r="B2" s="372"/>
      <c r="C2" s="372"/>
      <c r="D2" s="372"/>
      <c r="E2" s="372"/>
      <c r="F2" s="372"/>
      <c r="G2" s="372"/>
      <c r="H2" s="372"/>
      <c r="I2" s="372"/>
      <c r="J2" s="372"/>
    </row>
    <row r="3" spans="1:20">
      <c r="A3" s="373" t="s">
        <v>130</v>
      </c>
      <c r="B3" s="373"/>
      <c r="C3" s="373"/>
      <c r="D3" s="373"/>
      <c r="E3" s="373"/>
      <c r="F3" s="373"/>
      <c r="G3" s="373"/>
      <c r="H3" s="373"/>
      <c r="I3" s="373"/>
      <c r="J3" s="373"/>
    </row>
    <row r="4" spans="1:20">
      <c r="A4" s="373" t="s">
        <v>131</v>
      </c>
      <c r="B4" s="373"/>
      <c r="C4" s="373"/>
      <c r="D4" s="373"/>
      <c r="E4" s="373"/>
      <c r="F4" s="373"/>
      <c r="G4" s="373"/>
      <c r="H4" s="373"/>
      <c r="I4" s="373"/>
      <c r="J4" s="373"/>
    </row>
    <row r="6" spans="1:20" ht="27.75" customHeight="1">
      <c r="A6" s="376" t="s">
        <v>0</v>
      </c>
      <c r="B6" s="377"/>
      <c r="C6" s="380" t="s">
        <v>65</v>
      </c>
      <c r="D6" s="380"/>
      <c r="E6" s="380" t="s">
        <v>66</v>
      </c>
      <c r="F6" s="380"/>
      <c r="G6" s="380" t="s">
        <v>67</v>
      </c>
      <c r="H6" s="381"/>
      <c r="I6" s="374" t="s">
        <v>68</v>
      </c>
      <c r="J6" s="375"/>
      <c r="K6" s="301"/>
      <c r="L6" s="301"/>
    </row>
    <row r="7" spans="1:20" ht="23.25" customHeight="1">
      <c r="A7" s="378"/>
      <c r="B7" s="379"/>
      <c r="C7" s="55" t="s">
        <v>33</v>
      </c>
      <c r="D7" s="55" t="s">
        <v>69</v>
      </c>
      <c r="E7" s="55" t="s">
        <v>34</v>
      </c>
      <c r="F7" s="55" t="s">
        <v>45</v>
      </c>
      <c r="G7" s="55" t="s">
        <v>34</v>
      </c>
      <c r="H7" s="196" t="s">
        <v>32</v>
      </c>
      <c r="I7" s="55" t="s">
        <v>34</v>
      </c>
      <c r="J7" s="56" t="s">
        <v>32</v>
      </c>
      <c r="K7" s="302"/>
    </row>
    <row r="8" spans="1:20" ht="20" customHeight="1">
      <c r="A8" s="9" t="s">
        <v>1</v>
      </c>
      <c r="B8" s="9"/>
      <c r="C8" s="57">
        <v>125.5</v>
      </c>
      <c r="D8" s="57">
        <v>92.6</v>
      </c>
      <c r="E8" s="57">
        <v>172.3</v>
      </c>
      <c r="F8" s="57">
        <v>340.6</v>
      </c>
      <c r="G8" s="58">
        <v>57.3</v>
      </c>
      <c r="H8" s="197">
        <v>27.4</v>
      </c>
      <c r="I8" s="59">
        <v>12.5</v>
      </c>
      <c r="J8" s="60">
        <v>6.6</v>
      </c>
      <c r="K8" s="303">
        <f>D8+F8+H8+J8</f>
        <v>467.20000000000005</v>
      </c>
      <c r="P8" s="300" t="s">
        <v>68</v>
      </c>
      <c r="Q8" s="300">
        <v>50</v>
      </c>
    </row>
    <row r="9" spans="1:20" ht="20" customHeight="1">
      <c r="A9" s="12" t="s">
        <v>2</v>
      </c>
      <c r="B9" s="12"/>
      <c r="C9" s="61">
        <v>131.70000000000002</v>
      </c>
      <c r="D9" s="61">
        <v>85.200000000000017</v>
      </c>
      <c r="E9" s="61">
        <v>91.8</v>
      </c>
      <c r="F9" s="61">
        <v>182.03000000000003</v>
      </c>
      <c r="G9" s="61">
        <v>35.299999999999997</v>
      </c>
      <c r="H9" s="62">
        <v>8.6999999999999993</v>
      </c>
      <c r="I9" s="61">
        <v>23.2</v>
      </c>
      <c r="J9" s="62">
        <v>6.7</v>
      </c>
      <c r="K9" s="303">
        <f>D9+F9+H9+J9</f>
        <v>282.63</v>
      </c>
    </row>
    <row r="10" spans="1:20" ht="33.75" customHeight="1">
      <c r="A10" s="360" t="s">
        <v>123</v>
      </c>
      <c r="B10" s="361"/>
      <c r="C10" s="63">
        <f>SUM(C19:C24)</f>
        <v>63</v>
      </c>
      <c r="D10" s="63">
        <f t="shared" ref="D10:J10" si="0">SUM(D19:D24)</f>
        <v>38.699999999999996</v>
      </c>
      <c r="E10" s="63">
        <f t="shared" si="0"/>
        <v>41.5</v>
      </c>
      <c r="F10" s="63">
        <f t="shared" si="0"/>
        <v>57.5</v>
      </c>
      <c r="G10" s="63">
        <f t="shared" si="0"/>
        <v>38.299999999999997</v>
      </c>
      <c r="H10" s="198">
        <f t="shared" si="0"/>
        <v>10.6</v>
      </c>
      <c r="I10" s="63">
        <f t="shared" si="0"/>
        <v>5.1000000000000005</v>
      </c>
      <c r="J10" s="64">
        <f t="shared" si="0"/>
        <v>2.2999999999999998</v>
      </c>
      <c r="K10" s="303">
        <f>D10+F10+H10+J10</f>
        <v>109.09999999999998</v>
      </c>
    </row>
    <row r="11" spans="1:20" s="304" customFormat="1" ht="20" customHeight="1">
      <c r="A11" s="4">
        <v>2014</v>
      </c>
      <c r="B11" s="17"/>
      <c r="C11" s="65"/>
      <c r="D11" s="65"/>
      <c r="E11" s="65"/>
      <c r="F11" s="65"/>
      <c r="G11" s="66"/>
      <c r="H11" s="66"/>
      <c r="I11" s="66"/>
      <c r="J11" s="67"/>
      <c r="K11" s="303"/>
    </row>
    <row r="12" spans="1:20" s="304" customFormat="1" ht="20" customHeight="1">
      <c r="A12" s="21" t="s">
        <v>26</v>
      </c>
      <c r="B12" s="1"/>
      <c r="C12" s="68">
        <v>2.9</v>
      </c>
      <c r="D12" s="68">
        <v>2.1</v>
      </c>
      <c r="E12" s="68">
        <v>14.7</v>
      </c>
      <c r="F12" s="68">
        <v>30.2</v>
      </c>
      <c r="G12" s="69">
        <v>4.7</v>
      </c>
      <c r="H12" s="70">
        <v>1</v>
      </c>
      <c r="I12" s="69">
        <v>0.1</v>
      </c>
      <c r="J12" s="209" t="s">
        <v>70</v>
      </c>
      <c r="K12" s="303">
        <f>D12+F12+H12+J12</f>
        <v>33.299999999999997</v>
      </c>
      <c r="Q12" s="305" t="e">
        <f>SUM(#REF!)</f>
        <v>#REF!</v>
      </c>
      <c r="R12" s="305" t="e">
        <f>SUM(#REF!)</f>
        <v>#REF!</v>
      </c>
      <c r="S12" s="305" t="e">
        <f>SUM(#REF!)</f>
        <v>#REF!</v>
      </c>
      <c r="T12" s="306" t="e">
        <f>SUM(#REF!)</f>
        <v>#REF!</v>
      </c>
    </row>
    <row r="13" spans="1:20" s="304" customFormat="1" ht="20" customHeight="1">
      <c r="A13" s="9" t="s">
        <v>3</v>
      </c>
      <c r="B13" s="2"/>
      <c r="C13" s="71">
        <v>4.3</v>
      </c>
      <c r="D13" s="71">
        <v>2.9</v>
      </c>
      <c r="E13" s="71">
        <v>12.2</v>
      </c>
      <c r="F13" s="71">
        <v>25.7</v>
      </c>
      <c r="G13" s="71">
        <v>2.9</v>
      </c>
      <c r="H13" s="199">
        <v>0.5</v>
      </c>
      <c r="I13" s="72">
        <v>0.4</v>
      </c>
      <c r="J13" s="193">
        <v>0.1</v>
      </c>
      <c r="K13" s="303">
        <f>D13+F13+H13+J13</f>
        <v>29.2</v>
      </c>
      <c r="P13" s="304">
        <v>3</v>
      </c>
      <c r="Q13" s="305">
        <v>39.5</v>
      </c>
      <c r="R13" s="305">
        <v>31.5</v>
      </c>
      <c r="S13" s="305">
        <v>350.1</v>
      </c>
      <c r="T13" s="307">
        <v>255.49</v>
      </c>
    </row>
    <row r="14" spans="1:20" s="304" customFormat="1" ht="20" customHeight="1">
      <c r="A14" s="21" t="s">
        <v>4</v>
      </c>
      <c r="B14" s="1"/>
      <c r="C14" s="68">
        <v>6.7</v>
      </c>
      <c r="D14" s="68">
        <v>4</v>
      </c>
      <c r="E14" s="68">
        <v>7.7</v>
      </c>
      <c r="F14" s="68">
        <v>15.8</v>
      </c>
      <c r="G14" s="68">
        <v>1.8</v>
      </c>
      <c r="H14" s="200">
        <v>0.3</v>
      </c>
      <c r="I14" s="209" t="s">
        <v>70</v>
      </c>
      <c r="J14" s="209" t="s">
        <v>70</v>
      </c>
      <c r="K14" s="303">
        <f>SUM(D14,F14,H14,J14)</f>
        <v>20.100000000000001</v>
      </c>
      <c r="M14" s="304" t="s">
        <v>71</v>
      </c>
      <c r="Q14" s="305">
        <v>15.5</v>
      </c>
      <c r="R14" s="305">
        <v>17.09</v>
      </c>
      <c r="S14" s="305">
        <v>184.3</v>
      </c>
      <c r="T14" s="307">
        <v>171.27</v>
      </c>
    </row>
    <row r="15" spans="1:20" s="304" customFormat="1" ht="20" customHeight="1">
      <c r="A15" s="4">
        <v>2015</v>
      </c>
      <c r="B15" s="17"/>
      <c r="C15" s="65"/>
      <c r="D15" s="65"/>
      <c r="E15" s="65"/>
      <c r="F15" s="65"/>
      <c r="G15" s="66"/>
      <c r="H15" s="66"/>
      <c r="I15" s="66"/>
      <c r="J15" s="67"/>
      <c r="K15" s="303">
        <f t="shared" ref="K15:K24" si="1">D15+F15+H15+J15</f>
        <v>0</v>
      </c>
      <c r="P15" s="304">
        <v>177</v>
      </c>
      <c r="Q15" s="305">
        <v>0.9</v>
      </c>
      <c r="R15" s="304">
        <v>0.4</v>
      </c>
      <c r="S15" s="305">
        <v>9</v>
      </c>
      <c r="T15" s="307">
        <v>4.71</v>
      </c>
    </row>
    <row r="16" spans="1:20" s="304" customFormat="1" ht="20" customHeight="1">
      <c r="A16" s="25" t="s">
        <v>27</v>
      </c>
      <c r="B16" s="1"/>
      <c r="C16" s="75">
        <v>8.8000000000000007</v>
      </c>
      <c r="D16" s="75">
        <v>5.2</v>
      </c>
      <c r="E16" s="75">
        <v>12.5</v>
      </c>
      <c r="F16" s="75">
        <v>24.5</v>
      </c>
      <c r="G16" s="73">
        <v>2.4</v>
      </c>
      <c r="H16" s="76">
        <v>0.6</v>
      </c>
      <c r="I16" s="73">
        <v>0.8</v>
      </c>
      <c r="J16" s="76">
        <v>0.2</v>
      </c>
      <c r="K16" s="303">
        <f t="shared" si="1"/>
        <v>30.5</v>
      </c>
      <c r="P16" s="304">
        <v>396</v>
      </c>
      <c r="Q16" s="305" t="e">
        <f>SUM(Q12:Q15)</f>
        <v>#REF!</v>
      </c>
      <c r="R16" s="304" t="e">
        <f>SUM(R12:R15)</f>
        <v>#REF!</v>
      </c>
      <c r="S16" s="305" t="e">
        <f>SUM(S12:S15)</f>
        <v>#REF!</v>
      </c>
      <c r="T16" s="307" t="e">
        <f>SUM(T12:T15)</f>
        <v>#REF!</v>
      </c>
    </row>
    <row r="17" spans="1:27" s="304" customFormat="1" ht="20" customHeight="1">
      <c r="A17" s="24" t="s">
        <v>22</v>
      </c>
      <c r="B17" s="2"/>
      <c r="C17" s="74">
        <v>11</v>
      </c>
      <c r="D17" s="74">
        <v>6.2</v>
      </c>
      <c r="E17" s="74">
        <v>3.5</v>
      </c>
      <c r="F17" s="74">
        <v>6.5</v>
      </c>
      <c r="G17" s="63">
        <v>2.2000000000000002</v>
      </c>
      <c r="H17" s="64">
        <v>0.6</v>
      </c>
      <c r="I17" s="63">
        <v>7</v>
      </c>
      <c r="J17" s="64">
        <v>2.1</v>
      </c>
      <c r="K17" s="303">
        <f t="shared" si="1"/>
        <v>15.399999999999999</v>
      </c>
      <c r="P17" s="304">
        <f>SUM(P15:P16)</f>
        <v>573</v>
      </c>
      <c r="Q17" s="305"/>
      <c r="S17" s="305"/>
      <c r="T17" s="307"/>
    </row>
    <row r="18" spans="1:27" s="304" customFormat="1" ht="20" customHeight="1">
      <c r="A18" s="25" t="s">
        <v>5</v>
      </c>
      <c r="B18" s="1"/>
      <c r="C18" s="75">
        <v>31.6</v>
      </c>
      <c r="D18" s="75">
        <v>19.899999999999999</v>
      </c>
      <c r="E18" s="75">
        <v>6.1</v>
      </c>
      <c r="F18" s="75">
        <v>10.4</v>
      </c>
      <c r="G18" s="73">
        <v>4.4000000000000004</v>
      </c>
      <c r="H18" s="76">
        <v>1</v>
      </c>
      <c r="I18" s="73">
        <v>8</v>
      </c>
      <c r="J18" s="76">
        <v>2.2999999999999998</v>
      </c>
      <c r="K18" s="303">
        <f t="shared" si="1"/>
        <v>33.599999999999994</v>
      </c>
      <c r="Q18" s="305"/>
      <c r="S18" s="305"/>
      <c r="T18" s="307"/>
    </row>
    <row r="19" spans="1:27" s="304" customFormat="1" ht="20" customHeight="1">
      <c r="A19" s="24" t="s">
        <v>6</v>
      </c>
      <c r="B19" s="2"/>
      <c r="C19" s="74">
        <v>14.9</v>
      </c>
      <c r="D19" s="74">
        <v>9.5</v>
      </c>
      <c r="E19" s="74">
        <v>1.6</v>
      </c>
      <c r="F19" s="74">
        <v>2.4</v>
      </c>
      <c r="G19" s="63">
        <v>6.7</v>
      </c>
      <c r="H19" s="64">
        <v>1.5</v>
      </c>
      <c r="I19" s="63">
        <v>2.1</v>
      </c>
      <c r="J19" s="64">
        <v>1.4</v>
      </c>
      <c r="K19" s="303">
        <f t="shared" si="1"/>
        <v>14.8</v>
      </c>
      <c r="Q19" s="305"/>
      <c r="S19" s="305"/>
      <c r="T19" s="307"/>
    </row>
    <row r="20" spans="1:27" s="304" customFormat="1" ht="20" customHeight="1">
      <c r="A20" s="25" t="s">
        <v>7</v>
      </c>
      <c r="B20" s="1"/>
      <c r="C20" s="75">
        <v>14.4</v>
      </c>
      <c r="D20" s="75">
        <v>9</v>
      </c>
      <c r="E20" s="75">
        <v>4.2</v>
      </c>
      <c r="F20" s="75">
        <v>6.2</v>
      </c>
      <c r="G20" s="73">
        <v>8.1</v>
      </c>
      <c r="H20" s="76">
        <v>1.8</v>
      </c>
      <c r="I20" s="73">
        <v>2.2000000000000002</v>
      </c>
      <c r="J20" s="76">
        <v>0.7</v>
      </c>
      <c r="K20" s="303">
        <f t="shared" si="1"/>
        <v>17.7</v>
      </c>
      <c r="Q20" s="305"/>
      <c r="S20" s="305"/>
      <c r="T20" s="307"/>
    </row>
    <row r="21" spans="1:27" s="304" customFormat="1" ht="20" customHeight="1">
      <c r="A21" s="24" t="s">
        <v>8</v>
      </c>
      <c r="B21" s="2"/>
      <c r="C21" s="74">
        <v>12.8</v>
      </c>
      <c r="D21" s="74">
        <v>7.7</v>
      </c>
      <c r="E21" s="74">
        <v>6.5</v>
      </c>
      <c r="F21" s="74">
        <v>9.8000000000000007</v>
      </c>
      <c r="G21" s="63">
        <v>11.3</v>
      </c>
      <c r="H21" s="64">
        <v>2.8</v>
      </c>
      <c r="I21" s="63">
        <v>0.1</v>
      </c>
      <c r="J21" s="194" t="s">
        <v>70</v>
      </c>
      <c r="K21" s="303">
        <f t="shared" si="1"/>
        <v>20.3</v>
      </c>
      <c r="Q21" s="305"/>
      <c r="S21" s="305"/>
      <c r="T21" s="307"/>
    </row>
    <row r="22" spans="1:27" s="304" customFormat="1" ht="20" customHeight="1">
      <c r="A22" s="25" t="s">
        <v>21</v>
      </c>
      <c r="B22" s="1"/>
      <c r="C22" s="75">
        <v>6.6</v>
      </c>
      <c r="D22" s="75">
        <v>3.9</v>
      </c>
      <c r="E22" s="75">
        <v>6.2</v>
      </c>
      <c r="F22" s="75">
        <v>9.1</v>
      </c>
      <c r="G22" s="73">
        <v>4.5999999999999996</v>
      </c>
      <c r="H22" s="76">
        <v>1.4</v>
      </c>
      <c r="I22" s="73">
        <v>0.2</v>
      </c>
      <c r="J22" s="76">
        <v>0.1</v>
      </c>
      <c r="K22" s="303">
        <f t="shared" si="1"/>
        <v>14.5</v>
      </c>
      <c r="Q22" s="305"/>
      <c r="S22" s="305"/>
      <c r="T22" s="307"/>
    </row>
    <row r="23" spans="1:27" s="304" customFormat="1" ht="20" customHeight="1">
      <c r="A23" s="24" t="s">
        <v>24</v>
      </c>
      <c r="B23" s="2"/>
      <c r="C23" s="74">
        <v>9.8000000000000007</v>
      </c>
      <c r="D23" s="74">
        <v>5.7</v>
      </c>
      <c r="E23" s="74">
        <v>8.3000000000000007</v>
      </c>
      <c r="F23" s="74">
        <v>11.4</v>
      </c>
      <c r="G23" s="63">
        <v>4.3</v>
      </c>
      <c r="H23" s="64">
        <v>1.7</v>
      </c>
      <c r="I23" s="63">
        <v>0.4</v>
      </c>
      <c r="J23" s="210">
        <v>0.1</v>
      </c>
      <c r="K23" s="303"/>
      <c r="Q23" s="305"/>
      <c r="S23" s="305"/>
      <c r="T23" s="307"/>
    </row>
    <row r="24" spans="1:27" s="304" customFormat="1" ht="20" customHeight="1">
      <c r="A24" s="202" t="s">
        <v>25</v>
      </c>
      <c r="B24" s="203"/>
      <c r="C24" s="211">
        <v>4.5</v>
      </c>
      <c r="D24" s="211">
        <v>2.9</v>
      </c>
      <c r="E24" s="211">
        <v>14.7</v>
      </c>
      <c r="F24" s="211">
        <v>18.600000000000001</v>
      </c>
      <c r="G24" s="212">
        <v>3.3</v>
      </c>
      <c r="H24" s="213">
        <v>1.4</v>
      </c>
      <c r="I24" s="212">
        <v>0.1</v>
      </c>
      <c r="J24" s="246" t="s">
        <v>70</v>
      </c>
      <c r="K24" s="303">
        <f t="shared" si="1"/>
        <v>22.9</v>
      </c>
      <c r="Q24" s="305"/>
      <c r="S24" s="305"/>
      <c r="T24" s="307"/>
    </row>
    <row r="25" spans="1:27" ht="21" customHeight="1">
      <c r="A25" s="52"/>
      <c r="B25" s="52"/>
      <c r="C25" s="77"/>
      <c r="D25" s="77"/>
      <c r="E25" s="77"/>
      <c r="F25" s="77"/>
      <c r="G25" s="77"/>
      <c r="H25" s="77"/>
      <c r="J25" s="26" t="s">
        <v>72</v>
      </c>
      <c r="L25" s="308" t="e">
        <f>#REF!+#REF!+#REF!+#REF!</f>
        <v>#REF!</v>
      </c>
      <c r="M25" s="304"/>
      <c r="N25" s="304"/>
      <c r="O25" s="304"/>
      <c r="P25" s="304"/>
      <c r="Q25" s="309"/>
      <c r="R25" s="309"/>
      <c r="T25" s="309"/>
      <c r="U25" s="309"/>
      <c r="V25" s="309"/>
      <c r="W25" s="309"/>
      <c r="X25" s="309"/>
      <c r="Z25" s="304"/>
      <c r="AA25" s="304"/>
    </row>
    <row r="26" spans="1:27" ht="12.75" customHeight="1">
      <c r="A26" s="77" t="s">
        <v>23</v>
      </c>
      <c r="B26" s="77"/>
      <c r="C26" s="77"/>
      <c r="D26" s="77"/>
      <c r="E26" s="77"/>
      <c r="F26" s="77"/>
      <c r="G26" s="77"/>
      <c r="H26" s="77"/>
      <c r="L26" s="308" t="e">
        <f>#REF!+#REF!+#REF!+#REF!</f>
        <v>#REF!</v>
      </c>
      <c r="M26" s="304"/>
      <c r="N26" s="304"/>
      <c r="O26" s="304"/>
      <c r="P26" s="304"/>
      <c r="R26" s="310"/>
      <c r="S26" s="310"/>
      <c r="T26" s="310"/>
      <c r="U26" s="310"/>
      <c r="V26" s="310"/>
      <c r="W26" s="310"/>
      <c r="X26" s="310"/>
      <c r="Y26" s="304"/>
      <c r="Z26" s="304"/>
      <c r="AA26" s="304"/>
    </row>
    <row r="27" spans="1:27">
      <c r="L27" s="308" t="e">
        <f>#REF!+#REF!+#REF!+#REF!</f>
        <v>#REF!</v>
      </c>
      <c r="M27" s="304" t="e">
        <f>#REF!+#REF!+#REF!+#REF!</f>
        <v>#REF!</v>
      </c>
      <c r="N27" s="304"/>
      <c r="O27" s="304"/>
      <c r="P27" s="304"/>
      <c r="Y27" s="304"/>
      <c r="Z27" s="304"/>
      <c r="AA27" s="304"/>
    </row>
    <row r="28" spans="1:27">
      <c r="L28" s="308" t="e">
        <f>#REF!+#REF!+#REF!+#REF!</f>
        <v>#REF!</v>
      </c>
      <c r="M28" s="304" t="e">
        <f>#REF!+#REF!+#REF!+#REF!</f>
        <v>#REF!</v>
      </c>
      <c r="N28" s="304"/>
      <c r="O28" s="304"/>
      <c r="P28" s="304"/>
    </row>
    <row r="29" spans="1:27">
      <c r="L29" s="308" t="e">
        <f>#REF!+#REF!+#REF!+#REF!</f>
        <v>#REF!</v>
      </c>
      <c r="M29" s="304"/>
      <c r="N29" s="304"/>
      <c r="O29" s="304"/>
      <c r="P29" s="304"/>
    </row>
    <row r="30" spans="1:27">
      <c r="L30" s="308" t="e">
        <f>#REF!+#REF!+#REF!+#REF!</f>
        <v>#REF!</v>
      </c>
      <c r="M30" s="304"/>
      <c r="N30" s="304"/>
      <c r="O30" s="304"/>
      <c r="P30" s="304"/>
    </row>
    <row r="31" spans="1:27">
      <c r="L31" s="308" t="e">
        <f>#REF!+#REF!+#REF!+#REF!</f>
        <v>#REF!</v>
      </c>
    </row>
    <row r="32" spans="1:27">
      <c r="M32" s="300" t="s">
        <v>73</v>
      </c>
      <c r="N32" s="300" t="s">
        <v>74</v>
      </c>
      <c r="O32" s="300" t="s">
        <v>75</v>
      </c>
    </row>
    <row r="33" spans="12:15" ht="13">
      <c r="L33" s="286" t="s">
        <v>11</v>
      </c>
      <c r="M33" s="303">
        <f>D12</f>
        <v>2.1</v>
      </c>
      <c r="N33" s="303">
        <f>F12</f>
        <v>30.2</v>
      </c>
      <c r="O33" s="311" t="str">
        <f>J12</f>
        <v xml:space="preserve">     #</v>
      </c>
    </row>
    <row r="34" spans="12:15" ht="13">
      <c r="L34" s="277" t="s">
        <v>12</v>
      </c>
      <c r="M34" s="303">
        <f>D13</f>
        <v>2.9</v>
      </c>
      <c r="N34" s="303">
        <f>F13</f>
        <v>25.7</v>
      </c>
      <c r="O34" s="311">
        <f>J13</f>
        <v>0.1</v>
      </c>
    </row>
    <row r="35" spans="12:15" ht="13">
      <c r="L35" s="277" t="s">
        <v>13</v>
      </c>
      <c r="M35" s="303">
        <f>D14</f>
        <v>4</v>
      </c>
      <c r="N35" s="303">
        <f>F14</f>
        <v>15.8</v>
      </c>
      <c r="O35" s="311" t="str">
        <f>J14</f>
        <v xml:space="preserve">     #</v>
      </c>
    </row>
    <row r="36" spans="12:15" ht="13">
      <c r="L36" s="286" t="s">
        <v>14</v>
      </c>
      <c r="M36" s="303">
        <f>D16</f>
        <v>5.2</v>
      </c>
      <c r="N36" s="303">
        <f>F16</f>
        <v>24.5</v>
      </c>
      <c r="O36" s="311">
        <f>J16</f>
        <v>0.2</v>
      </c>
    </row>
    <row r="37" spans="12:15" ht="13">
      <c r="L37" s="277" t="s">
        <v>15</v>
      </c>
      <c r="M37" s="303">
        <f t="shared" ref="M37:M44" si="2">D17</f>
        <v>6.2</v>
      </c>
      <c r="N37" s="303">
        <f t="shared" ref="N37:N44" si="3">F17</f>
        <v>6.5</v>
      </c>
      <c r="O37" s="311">
        <f t="shared" ref="O37:O44" si="4">J17</f>
        <v>2.1</v>
      </c>
    </row>
    <row r="38" spans="12:15" ht="13">
      <c r="L38" s="277" t="s">
        <v>16</v>
      </c>
      <c r="M38" s="303">
        <f t="shared" si="2"/>
        <v>19.899999999999999</v>
      </c>
      <c r="N38" s="303">
        <f t="shared" si="3"/>
        <v>10.4</v>
      </c>
      <c r="O38" s="311">
        <f t="shared" si="4"/>
        <v>2.2999999999999998</v>
      </c>
    </row>
    <row r="39" spans="12:15" ht="13">
      <c r="L39" s="277" t="s">
        <v>40</v>
      </c>
      <c r="M39" s="303">
        <f t="shared" si="2"/>
        <v>9.5</v>
      </c>
      <c r="N39" s="303">
        <f t="shared" si="3"/>
        <v>2.4</v>
      </c>
      <c r="O39" s="311">
        <f t="shared" si="4"/>
        <v>1.4</v>
      </c>
    </row>
    <row r="40" spans="12:15" ht="13">
      <c r="L40" s="277" t="s">
        <v>17</v>
      </c>
      <c r="M40" s="303">
        <f t="shared" si="2"/>
        <v>9</v>
      </c>
      <c r="N40" s="303">
        <f t="shared" si="3"/>
        <v>6.2</v>
      </c>
      <c r="O40" s="311">
        <f t="shared" si="4"/>
        <v>0.7</v>
      </c>
    </row>
    <row r="41" spans="12:15" ht="13">
      <c r="L41" s="277" t="s">
        <v>18</v>
      </c>
      <c r="M41" s="303">
        <f t="shared" si="2"/>
        <v>7.7</v>
      </c>
      <c r="N41" s="303">
        <f t="shared" si="3"/>
        <v>9.8000000000000007</v>
      </c>
      <c r="O41" s="311" t="str">
        <f t="shared" si="4"/>
        <v xml:space="preserve">     #</v>
      </c>
    </row>
    <row r="42" spans="12:15" ht="13">
      <c r="L42" s="277" t="s">
        <v>19</v>
      </c>
      <c r="M42" s="303">
        <f t="shared" si="2"/>
        <v>3.9</v>
      </c>
      <c r="N42" s="303">
        <f t="shared" si="3"/>
        <v>9.1</v>
      </c>
      <c r="O42" s="311">
        <f t="shared" si="4"/>
        <v>0.1</v>
      </c>
    </row>
    <row r="43" spans="12:15" ht="13">
      <c r="L43" s="286" t="s">
        <v>121</v>
      </c>
      <c r="M43" s="303">
        <f t="shared" si="2"/>
        <v>5.7</v>
      </c>
      <c r="N43" s="303">
        <f t="shared" si="3"/>
        <v>11.4</v>
      </c>
      <c r="O43" s="311">
        <f t="shared" si="4"/>
        <v>0.1</v>
      </c>
    </row>
    <row r="44" spans="12:15" ht="13">
      <c r="L44" s="286" t="s">
        <v>124</v>
      </c>
      <c r="M44" s="303">
        <f t="shared" si="2"/>
        <v>2.9</v>
      </c>
      <c r="N44" s="303">
        <f t="shared" si="3"/>
        <v>18.600000000000001</v>
      </c>
      <c r="O44" s="311" t="str">
        <f t="shared" si="4"/>
        <v xml:space="preserve">     #</v>
      </c>
    </row>
  </sheetData>
  <mergeCells count="9">
    <mergeCell ref="A2:J2"/>
    <mergeCell ref="A3:J3"/>
    <mergeCell ref="A4:J4"/>
    <mergeCell ref="I6:J6"/>
    <mergeCell ref="A10:B10"/>
    <mergeCell ref="A6:B7"/>
    <mergeCell ref="C6:D6"/>
    <mergeCell ref="E6:F6"/>
    <mergeCell ref="G6:H6"/>
  </mergeCells>
  <printOptions horizontalCentered="1" verticalCentered="1"/>
  <pageMargins left="0" right="0" top="0" bottom="0" header="0" footer="0"/>
  <pageSetup paperSize="9" orientation="portrait" horizont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enableFormatConditionsCalculation="0">
    <pageSetUpPr autoPageBreaks="0"/>
  </sheetPr>
  <dimension ref="A1:W66"/>
  <sheetViews>
    <sheetView showGridLines="0" workbookViewId="0">
      <selection activeCell="Y195" sqref="Y195"/>
    </sheetView>
  </sheetViews>
  <sheetFormatPr baseColWidth="10" defaultColWidth="14.6640625" defaultRowHeight="12" x14ac:dyDescent="0"/>
  <cols>
    <col min="1" max="1" width="13.5" style="78" customWidth="1"/>
    <col min="2" max="2" width="4.6640625" style="78" customWidth="1"/>
    <col min="3" max="3" width="10.33203125" style="78" customWidth="1"/>
    <col min="4" max="4" width="10" style="78" customWidth="1"/>
    <col min="5" max="5" width="9.6640625" style="78" customWidth="1"/>
    <col min="6" max="6" width="9.83203125" style="78" customWidth="1"/>
    <col min="7" max="7" width="10.6640625" style="78" customWidth="1"/>
    <col min="8" max="8" width="9.83203125" style="78" customWidth="1"/>
    <col min="9" max="9" width="10.5" style="78" customWidth="1"/>
    <col min="10" max="10" width="9.5" style="78" customWidth="1"/>
    <col min="11" max="11" width="11.5" style="313" customWidth="1"/>
    <col min="12" max="12" width="10.6640625" style="313" customWidth="1"/>
    <col min="13" max="14" width="8.5" style="313" customWidth="1"/>
    <col min="15" max="15" width="10.33203125" style="313" customWidth="1"/>
    <col min="16" max="16" width="14.5" style="313" customWidth="1"/>
    <col min="17" max="16384" width="14.6640625" style="313"/>
  </cols>
  <sheetData>
    <row r="1" spans="1:14">
      <c r="I1" s="103" t="s">
        <v>134</v>
      </c>
      <c r="J1" s="312" t="s">
        <v>135</v>
      </c>
    </row>
    <row r="2" spans="1:14">
      <c r="A2" s="382" t="s">
        <v>129</v>
      </c>
      <c r="B2" s="382"/>
      <c r="C2" s="382"/>
      <c r="D2" s="382"/>
      <c r="E2" s="382"/>
      <c r="F2" s="382"/>
      <c r="G2" s="382"/>
      <c r="H2" s="382"/>
      <c r="I2" s="382"/>
      <c r="J2" s="382"/>
    </row>
    <row r="3" spans="1:14">
      <c r="A3" s="383" t="s">
        <v>130</v>
      </c>
      <c r="B3" s="383"/>
      <c r="C3" s="383"/>
      <c r="D3" s="383"/>
      <c r="E3" s="383"/>
      <c r="F3" s="383"/>
      <c r="G3" s="383"/>
      <c r="H3" s="383"/>
      <c r="I3" s="383"/>
      <c r="J3" s="383"/>
    </row>
    <row r="4" spans="1:14">
      <c r="A4" s="383" t="s">
        <v>131</v>
      </c>
      <c r="B4" s="383"/>
      <c r="C4" s="383"/>
      <c r="D4" s="383"/>
      <c r="E4" s="383"/>
      <c r="F4" s="383"/>
      <c r="G4" s="383"/>
      <c r="H4" s="383"/>
      <c r="I4" s="383"/>
      <c r="J4" s="383"/>
    </row>
    <row r="6" spans="1:14" ht="15.75" customHeight="1">
      <c r="A6" s="388" t="s">
        <v>0</v>
      </c>
      <c r="B6" s="389"/>
      <c r="C6" s="394" t="s">
        <v>76</v>
      </c>
      <c r="D6" s="395"/>
      <c r="E6" s="394" t="s">
        <v>77</v>
      </c>
      <c r="F6" s="395"/>
      <c r="G6" s="384" t="s">
        <v>78</v>
      </c>
      <c r="H6" s="385"/>
      <c r="I6" s="384" t="s">
        <v>79</v>
      </c>
      <c r="J6" s="385"/>
    </row>
    <row r="7" spans="1:14" ht="15.75" customHeight="1">
      <c r="A7" s="390"/>
      <c r="B7" s="391"/>
      <c r="C7" s="396"/>
      <c r="D7" s="397"/>
      <c r="E7" s="396"/>
      <c r="F7" s="397"/>
      <c r="G7" s="386"/>
      <c r="H7" s="387"/>
      <c r="I7" s="386"/>
      <c r="J7" s="387"/>
      <c r="L7" s="313">
        <v>124.8</v>
      </c>
      <c r="M7" s="313">
        <v>154.30000000000001</v>
      </c>
    </row>
    <row r="8" spans="1:14" ht="24" customHeight="1">
      <c r="A8" s="392"/>
      <c r="B8" s="393"/>
      <c r="C8" s="79" t="s">
        <v>34</v>
      </c>
      <c r="D8" s="80" t="s">
        <v>32</v>
      </c>
      <c r="E8" s="79" t="s">
        <v>34</v>
      </c>
      <c r="F8" s="80" t="s">
        <v>32</v>
      </c>
      <c r="G8" s="81" t="s">
        <v>34</v>
      </c>
      <c r="H8" s="81" t="s">
        <v>32</v>
      </c>
      <c r="I8" s="81" t="s">
        <v>34</v>
      </c>
      <c r="J8" s="81" t="s">
        <v>32</v>
      </c>
    </row>
    <row r="9" spans="1:14" ht="20" customHeight="1">
      <c r="A9" s="9" t="s">
        <v>1</v>
      </c>
      <c r="B9" s="9"/>
      <c r="C9" s="82">
        <v>86.5</v>
      </c>
      <c r="D9" s="82">
        <v>197.5</v>
      </c>
      <c r="E9" s="82">
        <v>8.6</v>
      </c>
      <c r="F9" s="82">
        <v>5.6</v>
      </c>
      <c r="G9" s="83">
        <v>20.6</v>
      </c>
      <c r="H9" s="83">
        <v>59.7</v>
      </c>
      <c r="I9" s="84">
        <v>270.8</v>
      </c>
      <c r="J9" s="85" t="s">
        <v>80</v>
      </c>
      <c r="K9" s="313">
        <f>D9+F9+H9+J9</f>
        <v>262.8</v>
      </c>
      <c r="M9" s="313" t="e">
        <f>SUM(#REF!+#REF!)</f>
        <v>#REF!</v>
      </c>
      <c r="N9" s="313" t="e">
        <f>SUM(#REF!+#REF!)</f>
        <v>#REF!</v>
      </c>
    </row>
    <row r="10" spans="1:14" ht="20" customHeight="1">
      <c r="A10" s="12" t="s">
        <v>2</v>
      </c>
      <c r="B10" s="12"/>
      <c r="C10" s="86">
        <v>76.099999999999994</v>
      </c>
      <c r="D10" s="86">
        <v>113</v>
      </c>
      <c r="E10" s="86">
        <v>6.2</v>
      </c>
      <c r="F10" s="86">
        <v>3.8999999999999995</v>
      </c>
      <c r="G10" s="86">
        <v>18.7</v>
      </c>
      <c r="H10" s="86">
        <v>56.300000000000004</v>
      </c>
      <c r="I10" s="87">
        <v>250.40000000000003</v>
      </c>
      <c r="J10" s="88">
        <v>249.70000000000002</v>
      </c>
      <c r="K10" s="313">
        <f>D10+F10+H10+J10</f>
        <v>422.90000000000003</v>
      </c>
    </row>
    <row r="11" spans="1:14" ht="33.75" customHeight="1">
      <c r="A11" s="360" t="s">
        <v>123</v>
      </c>
      <c r="B11" s="361"/>
      <c r="C11" s="89">
        <f>SUM(C20:C25)</f>
        <v>45.500000000000007</v>
      </c>
      <c r="D11" s="89">
        <f t="shared" ref="D11:J11" si="0">SUM(D20:D25)</f>
        <v>59.9</v>
      </c>
      <c r="E11" s="89">
        <f t="shared" si="0"/>
        <v>3.3000000000000003</v>
      </c>
      <c r="F11" s="89">
        <f t="shared" si="0"/>
        <v>2.0999999999999996</v>
      </c>
      <c r="G11" s="89">
        <f t="shared" si="0"/>
        <v>8.8000000000000007</v>
      </c>
      <c r="H11" s="89">
        <f t="shared" si="0"/>
        <v>24.8</v>
      </c>
      <c r="I11" s="89">
        <f t="shared" si="0"/>
        <v>130.10000000000002</v>
      </c>
      <c r="J11" s="90">
        <f t="shared" si="0"/>
        <v>126.19999999999999</v>
      </c>
      <c r="K11" s="313">
        <f>D11+F11+H11+J11</f>
        <v>213</v>
      </c>
    </row>
    <row r="12" spans="1:14" ht="20" customHeight="1">
      <c r="A12" s="4">
        <v>2014</v>
      </c>
      <c r="B12" s="17"/>
      <c r="C12" s="91"/>
      <c r="D12" s="91"/>
      <c r="E12" s="91"/>
      <c r="F12" s="91"/>
      <c r="G12" s="91"/>
      <c r="H12" s="91"/>
      <c r="I12" s="92"/>
      <c r="J12" s="92"/>
    </row>
    <row r="13" spans="1:14" ht="20" customHeight="1">
      <c r="A13" s="217" t="s">
        <v>26</v>
      </c>
      <c r="B13" s="218"/>
      <c r="C13" s="243">
        <v>4.5</v>
      </c>
      <c r="D13" s="243">
        <v>6.3</v>
      </c>
      <c r="E13" s="243">
        <v>0.6</v>
      </c>
      <c r="F13" s="243">
        <v>0.4</v>
      </c>
      <c r="G13" s="243">
        <v>2.2000000000000002</v>
      </c>
      <c r="H13" s="243">
        <v>6.4</v>
      </c>
      <c r="I13" s="244">
        <v>21.3</v>
      </c>
      <c r="J13" s="245">
        <v>21.4</v>
      </c>
      <c r="K13" s="313">
        <f t="shared" ref="K13:K21" si="1">D13+F13+H13+J13</f>
        <v>34.5</v>
      </c>
    </row>
    <row r="14" spans="1:14" ht="20" customHeight="1">
      <c r="A14" s="9" t="s">
        <v>3</v>
      </c>
      <c r="B14" s="2"/>
      <c r="C14" s="89">
        <v>8.8000000000000007</v>
      </c>
      <c r="D14" s="89">
        <v>12.2</v>
      </c>
      <c r="E14" s="89">
        <v>0.5</v>
      </c>
      <c r="F14" s="89">
        <v>0.3</v>
      </c>
      <c r="G14" s="89">
        <v>2.2000000000000002</v>
      </c>
      <c r="H14" s="89">
        <v>5.7</v>
      </c>
      <c r="I14" s="96">
        <v>22.3</v>
      </c>
      <c r="J14" s="97">
        <v>22</v>
      </c>
      <c r="K14" s="313">
        <f t="shared" si="1"/>
        <v>40.200000000000003</v>
      </c>
    </row>
    <row r="15" spans="1:14" ht="20" customHeight="1">
      <c r="A15" s="217" t="s">
        <v>4</v>
      </c>
      <c r="B15" s="218"/>
      <c r="C15" s="243">
        <v>13</v>
      </c>
      <c r="D15" s="243">
        <v>17.5</v>
      </c>
      <c r="E15" s="243">
        <v>0.4</v>
      </c>
      <c r="F15" s="243">
        <v>0.3</v>
      </c>
      <c r="G15" s="243">
        <v>1.8</v>
      </c>
      <c r="H15" s="243">
        <v>5.4</v>
      </c>
      <c r="I15" s="244">
        <v>25.6</v>
      </c>
      <c r="J15" s="245">
        <v>24.5</v>
      </c>
      <c r="K15" s="313">
        <f t="shared" si="1"/>
        <v>47.7</v>
      </c>
    </row>
    <row r="16" spans="1:14" ht="20" customHeight="1">
      <c r="A16" s="4">
        <v>2015</v>
      </c>
      <c r="B16" s="17"/>
      <c r="C16" s="91"/>
      <c r="D16" s="91"/>
      <c r="E16" s="91"/>
      <c r="F16" s="91"/>
      <c r="G16" s="91"/>
      <c r="H16" s="91"/>
      <c r="I16" s="92"/>
      <c r="J16" s="92"/>
      <c r="K16" s="313">
        <f t="shared" si="1"/>
        <v>0</v>
      </c>
    </row>
    <row r="17" spans="1:20" ht="20" customHeight="1">
      <c r="A17" s="25" t="s">
        <v>27</v>
      </c>
      <c r="B17" s="1"/>
      <c r="C17" s="93">
        <v>5.6</v>
      </c>
      <c r="D17" s="93">
        <v>7.5</v>
      </c>
      <c r="E17" s="93">
        <v>0.2</v>
      </c>
      <c r="F17" s="93">
        <v>0.2</v>
      </c>
      <c r="G17" s="93">
        <v>1.4</v>
      </c>
      <c r="H17" s="93">
        <v>4.2</v>
      </c>
      <c r="I17" s="94">
        <v>24.8</v>
      </c>
      <c r="J17" s="95">
        <v>23</v>
      </c>
      <c r="K17" s="313">
        <f t="shared" si="1"/>
        <v>34.9</v>
      </c>
    </row>
    <row r="18" spans="1:20" ht="20" customHeight="1">
      <c r="A18" s="24" t="s">
        <v>22</v>
      </c>
      <c r="B18" s="2"/>
      <c r="C18" s="89">
        <v>6.2</v>
      </c>
      <c r="D18" s="89">
        <v>7.8</v>
      </c>
      <c r="E18" s="89">
        <v>1.8</v>
      </c>
      <c r="F18" s="89">
        <v>0.9</v>
      </c>
      <c r="G18" s="89">
        <v>1.1000000000000001</v>
      </c>
      <c r="H18" s="89">
        <v>3.9</v>
      </c>
      <c r="I18" s="96">
        <v>20.6</v>
      </c>
      <c r="J18" s="97">
        <v>20.9</v>
      </c>
      <c r="K18" s="313">
        <f t="shared" si="1"/>
        <v>33.5</v>
      </c>
    </row>
    <row r="19" spans="1:20" ht="20" customHeight="1">
      <c r="A19" s="25" t="s">
        <v>5</v>
      </c>
      <c r="B19" s="1"/>
      <c r="C19" s="93">
        <v>11.6</v>
      </c>
      <c r="D19" s="93">
        <v>17.2</v>
      </c>
      <c r="E19" s="93">
        <v>0.6</v>
      </c>
      <c r="F19" s="93">
        <v>0.4</v>
      </c>
      <c r="G19" s="93">
        <v>1.8</v>
      </c>
      <c r="H19" s="93">
        <v>4.5</v>
      </c>
      <c r="I19" s="94">
        <v>24</v>
      </c>
      <c r="J19" s="95">
        <v>23.6</v>
      </c>
      <c r="K19" s="313">
        <f t="shared" si="1"/>
        <v>45.7</v>
      </c>
    </row>
    <row r="20" spans="1:20" ht="20" customHeight="1">
      <c r="A20" s="24" t="s">
        <v>6</v>
      </c>
      <c r="B20" s="2"/>
      <c r="C20" s="89">
        <v>7.4</v>
      </c>
      <c r="D20" s="89">
        <v>10.3</v>
      </c>
      <c r="E20" s="89">
        <v>0.6</v>
      </c>
      <c r="F20" s="89">
        <v>0.4</v>
      </c>
      <c r="G20" s="89">
        <v>1.1000000000000001</v>
      </c>
      <c r="H20" s="89">
        <v>3.4</v>
      </c>
      <c r="I20" s="96">
        <v>19.899999999999999</v>
      </c>
      <c r="J20" s="97">
        <v>19.100000000000001</v>
      </c>
      <c r="K20" s="313">
        <f t="shared" si="1"/>
        <v>33.200000000000003</v>
      </c>
    </row>
    <row r="21" spans="1:20" ht="20" customHeight="1">
      <c r="A21" s="25" t="s">
        <v>7</v>
      </c>
      <c r="B21" s="1"/>
      <c r="C21" s="93">
        <v>13.2</v>
      </c>
      <c r="D21" s="93">
        <v>17.5</v>
      </c>
      <c r="E21" s="93">
        <v>0.6</v>
      </c>
      <c r="F21" s="93">
        <v>0.4</v>
      </c>
      <c r="G21" s="93">
        <v>1.6</v>
      </c>
      <c r="H21" s="93">
        <v>4.3</v>
      </c>
      <c r="I21" s="94">
        <v>24.9</v>
      </c>
      <c r="J21" s="95">
        <v>23.7</v>
      </c>
      <c r="K21" s="313">
        <f t="shared" si="1"/>
        <v>45.9</v>
      </c>
    </row>
    <row r="22" spans="1:20" ht="20" customHeight="1">
      <c r="A22" s="24" t="s">
        <v>8</v>
      </c>
      <c r="B22" s="2"/>
      <c r="C22" s="89">
        <v>10.1</v>
      </c>
      <c r="D22" s="89">
        <v>13.7</v>
      </c>
      <c r="E22" s="89">
        <v>0.3</v>
      </c>
      <c r="F22" s="89">
        <v>0.2</v>
      </c>
      <c r="G22" s="89">
        <v>1.6</v>
      </c>
      <c r="H22" s="89">
        <v>4.7</v>
      </c>
      <c r="I22" s="96">
        <v>21.6</v>
      </c>
      <c r="J22" s="97">
        <v>21.7</v>
      </c>
      <c r="K22" s="313">
        <f>D22+F22+H22+J22</f>
        <v>40.299999999999997</v>
      </c>
    </row>
    <row r="23" spans="1:20" ht="20" customHeight="1">
      <c r="A23" s="25" t="s">
        <v>21</v>
      </c>
      <c r="B23" s="1"/>
      <c r="C23" s="93">
        <v>6.2</v>
      </c>
      <c r="D23" s="93">
        <v>8.5</v>
      </c>
      <c r="E23" s="93">
        <v>0.6</v>
      </c>
      <c r="F23" s="93">
        <v>0.4</v>
      </c>
      <c r="G23" s="93">
        <v>1.1000000000000001</v>
      </c>
      <c r="H23" s="93">
        <v>3.2</v>
      </c>
      <c r="I23" s="94">
        <v>20</v>
      </c>
      <c r="J23" s="95">
        <v>19.5</v>
      </c>
      <c r="K23" s="313">
        <f>D23+F23+H23+J23</f>
        <v>31.6</v>
      </c>
    </row>
    <row r="24" spans="1:20" ht="20" customHeight="1">
      <c r="A24" s="24" t="s">
        <v>24</v>
      </c>
      <c r="B24" s="2"/>
      <c r="C24" s="89">
        <v>4.7</v>
      </c>
      <c r="D24" s="89">
        <v>5.6</v>
      </c>
      <c r="E24" s="89">
        <v>0.8</v>
      </c>
      <c r="F24" s="89">
        <v>0.4</v>
      </c>
      <c r="G24" s="89">
        <v>2</v>
      </c>
      <c r="H24" s="89">
        <v>4.4000000000000004</v>
      </c>
      <c r="I24" s="96">
        <v>20.399999999999999</v>
      </c>
      <c r="J24" s="97">
        <v>19.600000000000001</v>
      </c>
    </row>
    <row r="25" spans="1:20" ht="20" customHeight="1">
      <c r="A25" s="202" t="s">
        <v>25</v>
      </c>
      <c r="B25" s="203"/>
      <c r="C25" s="214">
        <v>3.9</v>
      </c>
      <c r="D25" s="214">
        <v>4.3</v>
      </c>
      <c r="E25" s="214">
        <v>0.4</v>
      </c>
      <c r="F25" s="214">
        <v>0.3</v>
      </c>
      <c r="G25" s="214">
        <v>1.4</v>
      </c>
      <c r="H25" s="214">
        <v>4.8</v>
      </c>
      <c r="I25" s="215">
        <v>23.3</v>
      </c>
      <c r="J25" s="216">
        <v>22.6</v>
      </c>
      <c r="K25" s="313">
        <f>D25+F25+H25+J25</f>
        <v>32</v>
      </c>
    </row>
    <row r="26" spans="1:20" ht="21" customHeight="1">
      <c r="A26" s="52"/>
      <c r="B26" s="52"/>
      <c r="C26" s="98"/>
      <c r="D26" s="98"/>
      <c r="E26" s="98"/>
      <c r="F26" s="98"/>
      <c r="G26" s="98"/>
      <c r="H26" s="98"/>
      <c r="I26" s="98"/>
      <c r="J26" s="26" t="s">
        <v>72</v>
      </c>
      <c r="N26" s="313">
        <v>0.6</v>
      </c>
    </row>
    <row r="27" spans="1:20" ht="15.75" customHeight="1">
      <c r="A27" s="98"/>
      <c r="B27" s="98"/>
      <c r="C27" s="98"/>
      <c r="D27" s="98"/>
      <c r="E27" s="98"/>
      <c r="F27" s="98"/>
      <c r="J27" s="98"/>
      <c r="M27" s="313">
        <v>3.2</v>
      </c>
      <c r="N27" s="313">
        <v>3.1</v>
      </c>
      <c r="Q27" s="313" t="s">
        <v>122</v>
      </c>
    </row>
    <row r="28" spans="1:20" ht="15.75" customHeight="1">
      <c r="A28" s="98"/>
      <c r="B28" s="98"/>
      <c r="C28" s="98"/>
      <c r="D28" s="98"/>
      <c r="E28" s="98"/>
      <c r="F28" s="98"/>
      <c r="J28" s="98"/>
      <c r="M28" s="313">
        <f>SUM(M12:M27)</f>
        <v>3.2</v>
      </c>
      <c r="N28" s="313">
        <f>SUM(N12:N27)</f>
        <v>3.7</v>
      </c>
    </row>
    <row r="29" spans="1:20" ht="15.75" customHeight="1">
      <c r="A29" s="98"/>
      <c r="B29" s="98"/>
      <c r="C29" s="98"/>
      <c r="D29" s="98"/>
      <c r="E29" s="98"/>
      <c r="F29" s="98"/>
      <c r="K29" s="313" t="e">
        <f>#REF!+#REF!+#REF!+#REF!</f>
        <v>#REF!</v>
      </c>
    </row>
    <row r="30" spans="1:20" ht="24" customHeight="1">
      <c r="A30" s="98"/>
      <c r="B30" s="98"/>
      <c r="C30" s="99"/>
      <c r="D30" s="99"/>
      <c r="E30" s="100"/>
      <c r="F30" s="100"/>
      <c r="K30" s="313" t="e">
        <f>#REF!+#REF!+#REF!+#REF!</f>
        <v>#REF!</v>
      </c>
      <c r="M30" s="313" t="s">
        <v>81</v>
      </c>
      <c r="N30" s="313" t="s">
        <v>82</v>
      </c>
      <c r="O30" s="314" t="s">
        <v>83</v>
      </c>
      <c r="P30" s="314" t="s">
        <v>84</v>
      </c>
      <c r="R30" s="315"/>
      <c r="S30" s="315"/>
      <c r="T30" s="315"/>
    </row>
    <row r="31" spans="1:20" ht="16.5" customHeight="1">
      <c r="A31" s="98"/>
      <c r="B31" s="98"/>
      <c r="C31" s="99"/>
      <c r="D31" s="99"/>
      <c r="E31" s="100"/>
      <c r="F31" s="100"/>
      <c r="L31" s="286" t="s">
        <v>11</v>
      </c>
      <c r="M31" s="313">
        <f>D13</f>
        <v>6.3</v>
      </c>
      <c r="N31" s="313">
        <f>F13</f>
        <v>0.4</v>
      </c>
      <c r="O31" s="313">
        <f>H13</f>
        <v>6.4</v>
      </c>
      <c r="P31" s="313">
        <f>J13</f>
        <v>21.4</v>
      </c>
    </row>
    <row r="32" spans="1:20" ht="10.5" customHeight="1">
      <c r="A32" s="98"/>
      <c r="B32" s="98"/>
      <c r="C32" s="98"/>
      <c r="D32" s="98"/>
      <c r="E32" s="98"/>
      <c r="F32" s="98"/>
      <c r="L32" s="277" t="s">
        <v>12</v>
      </c>
      <c r="M32" s="313">
        <f>D14</f>
        <v>12.2</v>
      </c>
      <c r="N32" s="313">
        <f>F14</f>
        <v>0.3</v>
      </c>
      <c r="O32" s="313">
        <f>H14</f>
        <v>5.7</v>
      </c>
      <c r="P32" s="313">
        <f>J14</f>
        <v>22</v>
      </c>
    </row>
    <row r="33" spans="1:23" ht="16" customHeight="1">
      <c r="A33" s="101"/>
      <c r="B33" s="101"/>
      <c r="C33" s="101"/>
      <c r="D33" s="101"/>
      <c r="E33" s="101"/>
      <c r="F33" s="101"/>
      <c r="L33" s="277" t="s">
        <v>13</v>
      </c>
      <c r="M33" s="313">
        <f>D15</f>
        <v>17.5</v>
      </c>
      <c r="N33" s="313">
        <f>F15</f>
        <v>0.3</v>
      </c>
      <c r="O33" s="313">
        <f>H15</f>
        <v>5.4</v>
      </c>
      <c r="P33" s="313">
        <f>J15</f>
        <v>24.5</v>
      </c>
    </row>
    <row r="34" spans="1:23" ht="15.5" customHeight="1">
      <c r="L34" s="286" t="s">
        <v>14</v>
      </c>
      <c r="M34" s="313">
        <f>D17</f>
        <v>7.5</v>
      </c>
      <c r="N34" s="313">
        <f>F17</f>
        <v>0.2</v>
      </c>
      <c r="O34" s="313">
        <f>H17</f>
        <v>4.2</v>
      </c>
      <c r="P34" s="313">
        <f>J17</f>
        <v>23</v>
      </c>
    </row>
    <row r="35" spans="1:23" ht="13">
      <c r="L35" s="277" t="s">
        <v>15</v>
      </c>
      <c r="M35" s="313">
        <f t="shared" ref="M35:M42" si="2">D18</f>
        <v>7.8</v>
      </c>
      <c r="N35" s="313">
        <f t="shared" ref="N35:N42" si="3">F18</f>
        <v>0.9</v>
      </c>
      <c r="O35" s="313">
        <f t="shared" ref="O35:O42" si="4">H18</f>
        <v>3.9</v>
      </c>
      <c r="P35" s="313">
        <f t="shared" ref="P35:P42" si="5">J18</f>
        <v>20.9</v>
      </c>
    </row>
    <row r="36" spans="1:23" ht="13">
      <c r="C36" s="102"/>
      <c r="L36" s="277" t="s">
        <v>16</v>
      </c>
      <c r="M36" s="313">
        <f t="shared" si="2"/>
        <v>17.2</v>
      </c>
      <c r="N36" s="313">
        <f t="shared" si="3"/>
        <v>0.4</v>
      </c>
      <c r="O36" s="313">
        <f t="shared" si="4"/>
        <v>4.5</v>
      </c>
      <c r="P36" s="313">
        <f t="shared" si="5"/>
        <v>23.6</v>
      </c>
    </row>
    <row r="37" spans="1:23" ht="13">
      <c r="L37" s="277" t="s">
        <v>40</v>
      </c>
      <c r="M37" s="313">
        <f t="shared" si="2"/>
        <v>10.3</v>
      </c>
      <c r="N37" s="313">
        <f t="shared" si="3"/>
        <v>0.4</v>
      </c>
      <c r="O37" s="313">
        <f t="shared" si="4"/>
        <v>3.4</v>
      </c>
      <c r="P37" s="313">
        <f t="shared" si="5"/>
        <v>19.100000000000001</v>
      </c>
    </row>
    <row r="38" spans="1:23" ht="13">
      <c r="L38" s="277" t="s">
        <v>17</v>
      </c>
      <c r="M38" s="313">
        <f t="shared" si="2"/>
        <v>17.5</v>
      </c>
      <c r="N38" s="313">
        <f t="shared" si="3"/>
        <v>0.4</v>
      </c>
      <c r="O38" s="313">
        <f t="shared" si="4"/>
        <v>4.3</v>
      </c>
      <c r="P38" s="313">
        <f t="shared" si="5"/>
        <v>23.7</v>
      </c>
    </row>
    <row r="39" spans="1:23" ht="13">
      <c r="L39" s="277" t="s">
        <v>18</v>
      </c>
      <c r="M39" s="313">
        <f t="shared" si="2"/>
        <v>13.7</v>
      </c>
      <c r="N39" s="313">
        <f t="shared" si="3"/>
        <v>0.2</v>
      </c>
      <c r="O39" s="313">
        <f t="shared" si="4"/>
        <v>4.7</v>
      </c>
      <c r="P39" s="313">
        <f t="shared" si="5"/>
        <v>21.7</v>
      </c>
    </row>
    <row r="40" spans="1:23" ht="13">
      <c r="L40" s="277" t="s">
        <v>19</v>
      </c>
      <c r="M40" s="313">
        <f t="shared" si="2"/>
        <v>8.5</v>
      </c>
      <c r="N40" s="313">
        <f t="shared" si="3"/>
        <v>0.4</v>
      </c>
      <c r="O40" s="313">
        <f t="shared" si="4"/>
        <v>3.2</v>
      </c>
      <c r="P40" s="313">
        <f t="shared" si="5"/>
        <v>19.5</v>
      </c>
    </row>
    <row r="41" spans="1:23" ht="13">
      <c r="L41" s="286" t="s">
        <v>121</v>
      </c>
      <c r="M41" s="313">
        <f t="shared" si="2"/>
        <v>5.6</v>
      </c>
      <c r="N41" s="313">
        <f t="shared" si="3"/>
        <v>0.4</v>
      </c>
      <c r="O41" s="313">
        <f t="shared" si="4"/>
        <v>4.4000000000000004</v>
      </c>
      <c r="P41" s="313">
        <f t="shared" si="5"/>
        <v>19.600000000000001</v>
      </c>
    </row>
    <row r="42" spans="1:23" ht="13">
      <c r="L42" s="286" t="s">
        <v>124</v>
      </c>
      <c r="M42" s="313">
        <f t="shared" si="2"/>
        <v>4.3</v>
      </c>
      <c r="N42" s="313">
        <f t="shared" si="3"/>
        <v>0.3</v>
      </c>
      <c r="O42" s="313">
        <f t="shared" si="4"/>
        <v>4.8</v>
      </c>
      <c r="P42" s="313">
        <f t="shared" si="5"/>
        <v>22.6</v>
      </c>
    </row>
    <row r="48" spans="1:23">
      <c r="R48" s="316"/>
      <c r="W48" s="317"/>
    </row>
    <row r="66" spans="12:13">
      <c r="L66" s="318"/>
      <c r="M66" s="318"/>
    </row>
  </sheetData>
  <mergeCells count="9">
    <mergeCell ref="A2:J2"/>
    <mergeCell ref="A3:J3"/>
    <mergeCell ref="A4:J4"/>
    <mergeCell ref="I6:J7"/>
    <mergeCell ref="A11:B11"/>
    <mergeCell ref="A6:B8"/>
    <mergeCell ref="C6:D7"/>
    <mergeCell ref="E6:F7"/>
    <mergeCell ref="G6:H7"/>
  </mergeCells>
  <printOptions horizontalCentered="1" verticalCentered="1"/>
  <pageMargins left="0" right="0" top="0" bottom="0" header="0" footer="0"/>
  <pageSetup paperSize="9" orientation="portrait" horizont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enableFormatConditionsCalculation="0">
    <pageSetUpPr autoPageBreaks="0"/>
  </sheetPr>
  <dimension ref="A1:AB49"/>
  <sheetViews>
    <sheetView showGridLines="0" workbookViewId="0">
      <selection activeCell="BB85" sqref="BB85"/>
    </sheetView>
  </sheetViews>
  <sheetFormatPr baseColWidth="10" defaultColWidth="7.6640625" defaultRowHeight="13" x14ac:dyDescent="0"/>
  <cols>
    <col min="1" max="1" width="14.5" style="104" customWidth="1"/>
    <col min="2" max="2" width="4.5" style="104" customWidth="1"/>
    <col min="3" max="3" width="12.5" style="104" customWidth="1"/>
    <col min="4" max="4" width="8.5" style="104" customWidth="1"/>
    <col min="5" max="5" width="11.83203125" style="104" customWidth="1"/>
    <col min="6" max="6" width="8.1640625" style="104" customWidth="1"/>
    <col min="7" max="7" width="11.5" style="104" customWidth="1"/>
    <col min="8" max="8" width="9" style="104" customWidth="1"/>
    <col min="9" max="9" width="9.33203125" style="104" customWidth="1"/>
    <col min="10" max="10" width="2" style="104" customWidth="1"/>
    <col min="11" max="11" width="8.5" style="104" customWidth="1"/>
    <col min="12" max="12" width="9.5" style="319" customWidth="1"/>
    <col min="13" max="13" width="6.1640625" style="319" customWidth="1"/>
    <col min="14" max="14" width="10" style="319" customWidth="1"/>
    <col min="15" max="16" width="13.83203125" style="319" customWidth="1"/>
    <col min="17" max="16384" width="7.6640625" style="319"/>
  </cols>
  <sheetData>
    <row r="1" spans="1:14">
      <c r="K1" s="333" t="s">
        <v>136</v>
      </c>
    </row>
    <row r="2" spans="1:14">
      <c r="A2" s="400" t="s">
        <v>129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</row>
    <row r="3" spans="1:14">
      <c r="A3" s="401" t="s">
        <v>130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</row>
    <row r="4" spans="1:14">
      <c r="A4" s="401" t="s">
        <v>131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</row>
    <row r="6" spans="1:14" ht="15.75" customHeight="1">
      <c r="A6" s="405" t="s">
        <v>0</v>
      </c>
      <c r="B6" s="406"/>
      <c r="C6" s="411" t="s">
        <v>85</v>
      </c>
      <c r="D6" s="412"/>
      <c r="E6" s="411" t="s">
        <v>86</v>
      </c>
      <c r="F6" s="412"/>
      <c r="G6" s="411" t="s">
        <v>87</v>
      </c>
      <c r="H6" s="412"/>
      <c r="I6" s="411" t="s">
        <v>88</v>
      </c>
      <c r="J6" s="412"/>
      <c r="K6" s="412"/>
      <c r="L6" s="319">
        <v>26</v>
      </c>
    </row>
    <row r="7" spans="1:14" ht="15.75" customHeight="1">
      <c r="A7" s="407"/>
      <c r="B7" s="408"/>
      <c r="C7" s="413"/>
      <c r="D7" s="414"/>
      <c r="E7" s="413"/>
      <c r="F7" s="414"/>
      <c r="G7" s="413"/>
      <c r="H7" s="414"/>
      <c r="I7" s="413"/>
      <c r="J7" s="414"/>
      <c r="K7" s="414"/>
    </row>
    <row r="8" spans="1:14" ht="25.5" customHeight="1">
      <c r="A8" s="407"/>
      <c r="B8" s="408"/>
      <c r="C8" s="398" t="s">
        <v>89</v>
      </c>
      <c r="D8" s="398" t="s">
        <v>32</v>
      </c>
      <c r="E8" s="398" t="s">
        <v>90</v>
      </c>
      <c r="F8" s="398" t="s">
        <v>32</v>
      </c>
      <c r="G8" s="398" t="s">
        <v>90</v>
      </c>
      <c r="H8" s="398" t="s">
        <v>32</v>
      </c>
      <c r="I8" s="398" t="s">
        <v>90</v>
      </c>
      <c r="J8" s="402"/>
      <c r="K8" s="398" t="s">
        <v>32</v>
      </c>
    </row>
    <row r="9" spans="1:14" ht="15.75" customHeight="1">
      <c r="A9" s="409"/>
      <c r="B9" s="410"/>
      <c r="C9" s="399"/>
      <c r="D9" s="399"/>
      <c r="E9" s="399"/>
      <c r="F9" s="399"/>
      <c r="G9" s="399"/>
      <c r="H9" s="399"/>
      <c r="I9" s="403"/>
      <c r="J9" s="404"/>
      <c r="K9" s="399"/>
    </row>
    <row r="10" spans="1:14" ht="20" customHeight="1">
      <c r="A10" s="9" t="s">
        <v>1</v>
      </c>
      <c r="B10" s="9"/>
      <c r="C10" s="105">
        <v>16.8</v>
      </c>
      <c r="D10" s="105">
        <v>58.3</v>
      </c>
      <c r="E10" s="105">
        <v>908.9</v>
      </c>
      <c r="F10" s="105">
        <v>637.5</v>
      </c>
      <c r="G10" s="105">
        <v>27.4</v>
      </c>
      <c r="H10" s="106">
        <v>30.4</v>
      </c>
      <c r="I10" s="107">
        <v>599.4</v>
      </c>
      <c r="J10" s="108"/>
      <c r="K10" s="109">
        <v>225.3</v>
      </c>
      <c r="L10" s="319">
        <f>D10+F10+H10+K10</f>
        <v>951.5</v>
      </c>
      <c r="N10" s="319" t="e">
        <f>#REF!+#REF!+#REF!+#REF!</f>
        <v>#REF!</v>
      </c>
    </row>
    <row r="11" spans="1:14" ht="20" customHeight="1">
      <c r="A11" s="12" t="s">
        <v>2</v>
      </c>
      <c r="B11" s="12"/>
      <c r="C11" s="110">
        <v>17</v>
      </c>
      <c r="D11" s="110">
        <v>50.7</v>
      </c>
      <c r="E11" s="110">
        <v>3.6</v>
      </c>
      <c r="F11" s="110">
        <v>7.4000000000000012</v>
      </c>
      <c r="G11" s="110">
        <v>14.200000000000001</v>
      </c>
      <c r="H11" s="111">
        <v>29.199999999999996</v>
      </c>
      <c r="I11" s="112">
        <v>6.8</v>
      </c>
      <c r="J11" s="113"/>
      <c r="K11" s="114">
        <v>3.4000000000000004</v>
      </c>
      <c r="L11" s="319">
        <f>D11+F11+H11+K11</f>
        <v>90.7</v>
      </c>
      <c r="N11" s="319" t="e">
        <f>#REF!+#REF!+#REF!+#REF!</f>
        <v>#REF!</v>
      </c>
    </row>
    <row r="12" spans="1:14" ht="33.75" customHeight="1">
      <c r="A12" s="360" t="s">
        <v>123</v>
      </c>
      <c r="B12" s="361"/>
      <c r="C12" s="115">
        <f>SUM(C21:C26)</f>
        <v>9.6999999999999993</v>
      </c>
      <c r="D12" s="115">
        <f>SUM(D21:D26)</f>
        <v>29.799999999999997</v>
      </c>
      <c r="E12" s="115" t="s">
        <v>28</v>
      </c>
      <c r="F12" s="115" t="s">
        <v>28</v>
      </c>
      <c r="G12" s="115">
        <f>SUM(G21:G26)</f>
        <v>26.4</v>
      </c>
      <c r="H12" s="115">
        <f>SUM(H21:H26)</f>
        <v>38</v>
      </c>
      <c r="I12" s="118" t="s">
        <v>28</v>
      </c>
      <c r="J12" s="195"/>
      <c r="K12" s="118" t="s">
        <v>28</v>
      </c>
      <c r="L12" s="319">
        <f>D12+F12+H12+K12</f>
        <v>67.8</v>
      </c>
    </row>
    <row r="13" spans="1:14" ht="20" customHeight="1">
      <c r="A13" s="4">
        <v>2014</v>
      </c>
      <c r="B13" s="17"/>
      <c r="C13" s="119"/>
      <c r="D13" s="120"/>
      <c r="E13" s="119"/>
      <c r="F13" s="119"/>
      <c r="G13" s="121"/>
      <c r="H13" s="122"/>
      <c r="I13" s="123"/>
      <c r="J13" s="121"/>
      <c r="K13" s="122"/>
    </row>
    <row r="14" spans="1:14" ht="20" customHeight="1">
      <c r="A14" s="217" t="s">
        <v>26</v>
      </c>
      <c r="B14" s="218"/>
      <c r="C14" s="219">
        <v>1.5</v>
      </c>
      <c r="D14" s="219">
        <v>4.5999999999999996</v>
      </c>
      <c r="E14" s="219">
        <v>0.1</v>
      </c>
      <c r="F14" s="219">
        <v>0.2</v>
      </c>
      <c r="G14" s="220">
        <v>1.1000000000000001</v>
      </c>
      <c r="H14" s="221">
        <v>2</v>
      </c>
      <c r="I14" s="222">
        <v>0.4</v>
      </c>
      <c r="J14" s="223"/>
      <c r="K14" s="224">
        <v>0.1</v>
      </c>
      <c r="L14" s="319">
        <f t="shared" ref="L14:L23" si="0">D14+F14+H14+K14</f>
        <v>6.8999999999999995</v>
      </c>
    </row>
    <row r="15" spans="1:14" ht="20" customHeight="1">
      <c r="A15" s="9" t="s">
        <v>3</v>
      </c>
      <c r="B15" s="2"/>
      <c r="C15" s="115">
        <v>1.6</v>
      </c>
      <c r="D15" s="115">
        <v>4.5</v>
      </c>
      <c r="E15" s="115">
        <v>0.1</v>
      </c>
      <c r="F15" s="115">
        <v>0.3</v>
      </c>
      <c r="G15" s="131">
        <v>1.1000000000000001</v>
      </c>
      <c r="H15" s="132">
        <v>2.7</v>
      </c>
      <c r="I15" s="133">
        <v>0.1</v>
      </c>
      <c r="J15" s="134"/>
      <c r="K15" s="135">
        <v>0.1</v>
      </c>
      <c r="L15" s="319">
        <f t="shared" si="0"/>
        <v>7.6</v>
      </c>
    </row>
    <row r="16" spans="1:14" ht="20" customHeight="1">
      <c r="A16" s="217" t="s">
        <v>4</v>
      </c>
      <c r="B16" s="218"/>
      <c r="C16" s="219">
        <v>1.7</v>
      </c>
      <c r="D16" s="219">
        <v>4.2</v>
      </c>
      <c r="E16" s="225" t="s">
        <v>93</v>
      </c>
      <c r="F16" s="225" t="s">
        <v>94</v>
      </c>
      <c r="G16" s="220">
        <v>1.6</v>
      </c>
      <c r="H16" s="221">
        <v>4.2</v>
      </c>
      <c r="I16" s="222">
        <v>0.7</v>
      </c>
      <c r="J16" s="223"/>
      <c r="K16" s="224">
        <v>0.4</v>
      </c>
      <c r="L16" s="319">
        <f t="shared" si="0"/>
        <v>8.8000000000000007</v>
      </c>
    </row>
    <row r="17" spans="1:28" ht="20" customHeight="1">
      <c r="A17" s="4">
        <v>2015</v>
      </c>
      <c r="B17" s="17"/>
      <c r="C17" s="119"/>
      <c r="D17" s="120"/>
      <c r="E17" s="119"/>
      <c r="F17" s="119"/>
      <c r="G17" s="121"/>
      <c r="H17" s="122"/>
      <c r="I17" s="123"/>
      <c r="J17" s="121"/>
      <c r="K17" s="122"/>
      <c r="L17" s="319">
        <f t="shared" si="0"/>
        <v>0</v>
      </c>
    </row>
    <row r="18" spans="1:28" ht="20" customHeight="1">
      <c r="A18" s="25" t="s">
        <v>27</v>
      </c>
      <c r="B18" s="1"/>
      <c r="C18" s="125">
        <v>1.6</v>
      </c>
      <c r="D18" s="125">
        <v>4.5</v>
      </c>
      <c r="E18" s="125" t="s">
        <v>92</v>
      </c>
      <c r="F18" s="125" t="s">
        <v>91</v>
      </c>
      <c r="G18" s="126">
        <v>1.8</v>
      </c>
      <c r="H18" s="127">
        <v>4.0999999999999996</v>
      </c>
      <c r="I18" s="128">
        <v>0.1</v>
      </c>
      <c r="J18" s="129"/>
      <c r="K18" s="130">
        <v>0.2</v>
      </c>
      <c r="L18" s="319">
        <f t="shared" si="0"/>
        <v>8.7999999999999989</v>
      </c>
    </row>
    <row r="19" spans="1:28" ht="20" customHeight="1">
      <c r="A19" s="24" t="s">
        <v>22</v>
      </c>
      <c r="B19" s="2"/>
      <c r="C19" s="115">
        <v>1</v>
      </c>
      <c r="D19" s="115">
        <v>3.7</v>
      </c>
      <c r="E19" s="115">
        <v>0.7</v>
      </c>
      <c r="F19" s="115">
        <v>2</v>
      </c>
      <c r="G19" s="131">
        <v>0.4</v>
      </c>
      <c r="H19" s="132">
        <v>0.2</v>
      </c>
      <c r="I19" s="133" t="s">
        <v>91</v>
      </c>
      <c r="J19" s="136"/>
      <c r="K19" s="135" t="s">
        <v>91</v>
      </c>
      <c r="L19" s="319">
        <f t="shared" si="0"/>
        <v>5.9</v>
      </c>
    </row>
    <row r="20" spans="1:28" ht="20" customHeight="1">
      <c r="A20" s="25" t="s">
        <v>5</v>
      </c>
      <c r="B20" s="1"/>
      <c r="C20" s="125">
        <v>1.2</v>
      </c>
      <c r="D20" s="125">
        <v>4.5</v>
      </c>
      <c r="E20" s="125">
        <v>0.1</v>
      </c>
      <c r="F20" s="125">
        <v>0.4</v>
      </c>
      <c r="G20" s="126">
        <v>3.5</v>
      </c>
      <c r="H20" s="127">
        <v>7.1</v>
      </c>
      <c r="I20" s="128">
        <v>0.4</v>
      </c>
      <c r="J20" s="129"/>
      <c r="K20" s="130">
        <v>0.8</v>
      </c>
      <c r="L20" s="319">
        <f t="shared" si="0"/>
        <v>12.8</v>
      </c>
    </row>
    <row r="21" spans="1:28" ht="20" customHeight="1">
      <c r="A21" s="24" t="s">
        <v>6</v>
      </c>
      <c r="B21" s="2"/>
      <c r="C21" s="115">
        <v>0.9</v>
      </c>
      <c r="D21" s="115">
        <v>3.9</v>
      </c>
      <c r="E21" s="115" t="s">
        <v>92</v>
      </c>
      <c r="F21" s="115" t="s">
        <v>91</v>
      </c>
      <c r="G21" s="131">
        <v>1.8</v>
      </c>
      <c r="H21" s="132">
        <v>4.7</v>
      </c>
      <c r="I21" s="133" t="s">
        <v>91</v>
      </c>
      <c r="J21" s="136"/>
      <c r="K21" s="135" t="s">
        <v>91</v>
      </c>
      <c r="L21" s="319">
        <f t="shared" si="0"/>
        <v>8.6</v>
      </c>
    </row>
    <row r="22" spans="1:28" ht="20" customHeight="1">
      <c r="A22" s="25" t="s">
        <v>7</v>
      </c>
      <c r="B22" s="1"/>
      <c r="C22" s="125">
        <v>1.2</v>
      </c>
      <c r="D22" s="125">
        <v>5.2</v>
      </c>
      <c r="E22" s="126" t="s">
        <v>92</v>
      </c>
      <c r="F22" s="127" t="s">
        <v>91</v>
      </c>
      <c r="G22" s="126">
        <v>2.9</v>
      </c>
      <c r="H22" s="127">
        <v>6.7</v>
      </c>
      <c r="I22" s="128" t="s">
        <v>91</v>
      </c>
      <c r="J22" s="137"/>
      <c r="K22" s="138" t="s">
        <v>91</v>
      </c>
      <c r="L22" s="319">
        <f t="shared" si="0"/>
        <v>11.9</v>
      </c>
    </row>
    <row r="23" spans="1:28" ht="20" customHeight="1">
      <c r="A23" s="24" t="s">
        <v>8</v>
      </c>
      <c r="B23" s="2"/>
      <c r="C23" s="115">
        <v>1.7</v>
      </c>
      <c r="D23" s="115">
        <v>5.2</v>
      </c>
      <c r="E23" s="115" t="s">
        <v>92</v>
      </c>
      <c r="F23" s="115" t="s">
        <v>91</v>
      </c>
      <c r="G23" s="131">
        <v>2.4</v>
      </c>
      <c r="H23" s="132">
        <v>4.5</v>
      </c>
      <c r="I23" s="116" t="s">
        <v>91</v>
      </c>
      <c r="J23" s="139"/>
      <c r="K23" s="140" t="s">
        <v>91</v>
      </c>
      <c r="L23" s="319">
        <f t="shared" si="0"/>
        <v>9.6999999999999993</v>
      </c>
    </row>
    <row r="24" spans="1:28" ht="20" customHeight="1">
      <c r="A24" s="25" t="s">
        <v>21</v>
      </c>
      <c r="B24" s="1"/>
      <c r="C24" s="125">
        <v>2.5</v>
      </c>
      <c r="D24" s="125">
        <v>4.5</v>
      </c>
      <c r="E24" s="126" t="s">
        <v>92</v>
      </c>
      <c r="F24" s="127" t="s">
        <v>91</v>
      </c>
      <c r="G24" s="126">
        <v>14.2</v>
      </c>
      <c r="H24" s="127">
        <v>8.6999999999999993</v>
      </c>
      <c r="I24" s="128" t="s">
        <v>91</v>
      </c>
      <c r="J24" s="141"/>
      <c r="K24" s="129" t="s">
        <v>91</v>
      </c>
      <c r="L24" s="319">
        <f>D24+F24+H24+K24</f>
        <v>13.2</v>
      </c>
      <c r="N24" s="319" t="s">
        <v>95</v>
      </c>
    </row>
    <row r="25" spans="1:28" ht="20" customHeight="1">
      <c r="A25" s="24" t="s">
        <v>24</v>
      </c>
      <c r="B25" s="2"/>
      <c r="C25" s="115">
        <v>1.7</v>
      </c>
      <c r="D25" s="115">
        <v>5.0999999999999996</v>
      </c>
      <c r="E25" s="115" t="s">
        <v>28</v>
      </c>
      <c r="F25" s="115" t="s">
        <v>28</v>
      </c>
      <c r="G25" s="131">
        <v>2.8</v>
      </c>
      <c r="H25" s="132">
        <v>6.9</v>
      </c>
      <c r="I25" s="226" t="s">
        <v>28</v>
      </c>
      <c r="J25" s="139"/>
      <c r="K25" s="140" t="s">
        <v>28</v>
      </c>
    </row>
    <row r="26" spans="1:28" ht="20" customHeight="1">
      <c r="A26" s="202" t="s">
        <v>25</v>
      </c>
      <c r="B26" s="203"/>
      <c r="C26" s="227">
        <v>1.7</v>
      </c>
      <c r="D26" s="227">
        <v>5.9</v>
      </c>
      <c r="E26" s="227" t="s">
        <v>28</v>
      </c>
      <c r="F26" s="227" t="s">
        <v>28</v>
      </c>
      <c r="G26" s="228">
        <v>2.2999999999999998</v>
      </c>
      <c r="H26" s="229">
        <v>6.5</v>
      </c>
      <c r="I26" s="247" t="s">
        <v>91</v>
      </c>
      <c r="J26" s="248"/>
      <c r="K26" s="249" t="s">
        <v>91</v>
      </c>
      <c r="L26" s="319">
        <f>D26+F26+H26+K26</f>
        <v>12.4</v>
      </c>
    </row>
    <row r="27" spans="1:28" ht="21" customHeight="1">
      <c r="A27" s="52"/>
      <c r="B27" s="52"/>
      <c r="C27" s="142"/>
      <c r="D27" s="142"/>
      <c r="E27" s="142"/>
      <c r="F27" s="142"/>
      <c r="G27" s="143"/>
      <c r="H27" s="143"/>
      <c r="I27" s="143"/>
      <c r="J27" s="143"/>
      <c r="K27" s="26" t="s">
        <v>72</v>
      </c>
      <c r="N27" s="319" t="e">
        <f>#REF!+#REF!+#REF!+#REF!</f>
        <v>#REF!</v>
      </c>
    </row>
    <row r="28" spans="1:28" ht="7.5" customHeight="1">
      <c r="F28" s="144"/>
      <c r="N28" s="319">
        <f t="shared" ref="N28:N34" si="1">D27+F27+H27+K27</f>
        <v>0</v>
      </c>
      <c r="V28" s="320"/>
      <c r="W28" s="320"/>
      <c r="X28" s="320"/>
      <c r="Z28" s="320"/>
      <c r="AA28" s="320"/>
      <c r="AB28" s="320"/>
    </row>
    <row r="29" spans="1:28" ht="6.75" customHeight="1">
      <c r="F29" s="144"/>
      <c r="N29" s="319">
        <f t="shared" si="1"/>
        <v>0</v>
      </c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ht="17.25" customHeight="1">
      <c r="A30" s="124"/>
      <c r="B30" s="124"/>
      <c r="C30" s="144"/>
      <c r="D30" s="144"/>
      <c r="E30" s="144"/>
      <c r="F30" s="144"/>
      <c r="N30" s="319">
        <f t="shared" si="1"/>
        <v>0</v>
      </c>
      <c r="S30" s="320"/>
      <c r="T30" s="320"/>
    </row>
    <row r="31" spans="1:28" ht="12.75" customHeight="1">
      <c r="A31" s="124"/>
      <c r="B31" s="124"/>
      <c r="C31" s="124"/>
      <c r="D31" s="124"/>
      <c r="E31" s="124"/>
      <c r="F31" s="124"/>
      <c r="N31" s="319">
        <f t="shared" si="1"/>
        <v>0</v>
      </c>
    </row>
    <row r="32" spans="1:28" ht="16" customHeight="1">
      <c r="A32" s="145"/>
      <c r="B32" s="145"/>
      <c r="C32" s="145"/>
      <c r="D32" s="145"/>
      <c r="E32" s="145"/>
      <c r="F32" s="145"/>
      <c r="N32" s="319">
        <f t="shared" si="1"/>
        <v>0</v>
      </c>
    </row>
    <row r="33" spans="13:19" ht="15.5" customHeight="1">
      <c r="N33" s="319">
        <f t="shared" si="1"/>
        <v>0</v>
      </c>
      <c r="O33" s="277" t="s">
        <v>96</v>
      </c>
      <c r="P33" s="321">
        <v>341.566666666667</v>
      </c>
      <c r="Q33" s="319">
        <v>35.9</v>
      </c>
      <c r="R33" s="319">
        <v>184.23333333333301</v>
      </c>
    </row>
    <row r="34" spans="13:19">
      <c r="N34" s="319">
        <f t="shared" si="1"/>
        <v>0</v>
      </c>
      <c r="O34" s="277" t="s">
        <v>54</v>
      </c>
      <c r="P34" s="321">
        <v>364.26666666666699</v>
      </c>
      <c r="Q34" s="319">
        <v>39.299999999999997</v>
      </c>
      <c r="R34" s="319">
        <v>149.53333333333299</v>
      </c>
    </row>
    <row r="35" spans="13:19">
      <c r="P35" s="320" t="s">
        <v>97</v>
      </c>
      <c r="Q35" s="320" t="s">
        <v>98</v>
      </c>
      <c r="R35" s="320" t="s">
        <v>99</v>
      </c>
      <c r="S35" s="320"/>
    </row>
    <row r="36" spans="13:19">
      <c r="M36" s="319">
        <v>45.1</v>
      </c>
      <c r="O36" s="286" t="s">
        <v>11</v>
      </c>
      <c r="P36" s="319">
        <f>F14</f>
        <v>0.2</v>
      </c>
      <c r="Q36" s="319">
        <f>H14</f>
        <v>2</v>
      </c>
      <c r="R36" s="319">
        <f>K14</f>
        <v>0.1</v>
      </c>
    </row>
    <row r="37" spans="13:19">
      <c r="M37" s="319">
        <v>100.1</v>
      </c>
      <c r="O37" s="277" t="s">
        <v>12</v>
      </c>
      <c r="P37" s="319">
        <f>F15</f>
        <v>0.3</v>
      </c>
      <c r="Q37" s="319">
        <f>H15</f>
        <v>2.7</v>
      </c>
      <c r="R37" s="319">
        <f>K15</f>
        <v>0.1</v>
      </c>
    </row>
    <row r="38" spans="13:19">
      <c r="M38" s="319">
        <v>41.9</v>
      </c>
      <c r="O38" s="277" t="s">
        <v>13</v>
      </c>
      <c r="P38" s="319" t="str">
        <f>F16</f>
        <v>#</v>
      </c>
      <c r="Q38" s="319">
        <f>H16</f>
        <v>4.2</v>
      </c>
      <c r="R38" s="319">
        <f>K16</f>
        <v>0.4</v>
      </c>
    </row>
    <row r="39" spans="13:19">
      <c r="M39" s="319">
        <v>41.6</v>
      </c>
      <c r="O39" s="286" t="s">
        <v>14</v>
      </c>
      <c r="P39" s="319" t="str">
        <f>F18</f>
        <v xml:space="preserve">  -</v>
      </c>
      <c r="Q39" s="319">
        <f>H18</f>
        <v>4.0999999999999996</v>
      </c>
      <c r="R39" s="319">
        <f>K18</f>
        <v>0.2</v>
      </c>
    </row>
    <row r="40" spans="13:19">
      <c r="M40" s="319">
        <v>49.1</v>
      </c>
      <c r="O40" s="277" t="s">
        <v>15</v>
      </c>
      <c r="P40" s="319">
        <f t="shared" ref="P40:P47" si="2">F19</f>
        <v>2</v>
      </c>
      <c r="Q40" s="319">
        <f t="shared" ref="Q40:Q47" si="3">H19</f>
        <v>0.2</v>
      </c>
      <c r="R40" s="319" t="str">
        <f t="shared" ref="R40:R47" si="4">K19</f>
        <v xml:space="preserve">  -</v>
      </c>
    </row>
    <row r="41" spans="13:19">
      <c r="M41" s="319">
        <v>85.9</v>
      </c>
      <c r="O41" s="277" t="s">
        <v>16</v>
      </c>
      <c r="P41" s="319">
        <f t="shared" si="2"/>
        <v>0.4</v>
      </c>
      <c r="Q41" s="319">
        <f t="shared" si="3"/>
        <v>7.1</v>
      </c>
      <c r="R41" s="319">
        <f t="shared" si="4"/>
        <v>0.8</v>
      </c>
    </row>
    <row r="42" spans="13:19">
      <c r="M42" s="319">
        <v>109</v>
      </c>
      <c r="O42" s="277" t="s">
        <v>40</v>
      </c>
      <c r="P42" s="319" t="str">
        <f t="shared" si="2"/>
        <v xml:space="preserve">  -</v>
      </c>
      <c r="Q42" s="319">
        <f t="shared" si="3"/>
        <v>4.7</v>
      </c>
      <c r="R42" s="319" t="str">
        <f t="shared" si="4"/>
        <v xml:space="preserve">  -</v>
      </c>
    </row>
    <row r="43" spans="13:19">
      <c r="M43" s="319">
        <v>1</v>
      </c>
      <c r="O43" s="277" t="s">
        <v>17</v>
      </c>
      <c r="P43" s="319" t="str">
        <f t="shared" si="2"/>
        <v xml:space="preserve">  -</v>
      </c>
      <c r="Q43" s="319">
        <f t="shared" si="3"/>
        <v>6.7</v>
      </c>
      <c r="R43" s="319" t="str">
        <f t="shared" si="4"/>
        <v xml:space="preserve">  -</v>
      </c>
    </row>
    <row r="44" spans="13:19">
      <c r="M44" s="319">
        <v>0.1</v>
      </c>
      <c r="N44" s="321"/>
      <c r="O44" s="277" t="s">
        <v>18</v>
      </c>
      <c r="P44" s="319" t="str">
        <f t="shared" si="2"/>
        <v xml:space="preserve">  -</v>
      </c>
      <c r="Q44" s="319">
        <f t="shared" si="3"/>
        <v>4.5</v>
      </c>
      <c r="R44" s="319" t="str">
        <f t="shared" si="4"/>
        <v xml:space="preserve">  -</v>
      </c>
    </row>
    <row r="45" spans="13:19">
      <c r="M45" s="319">
        <v>1.3</v>
      </c>
      <c r="O45" s="277" t="s">
        <v>19</v>
      </c>
      <c r="P45" s="319" t="str">
        <f t="shared" si="2"/>
        <v xml:space="preserve">  -</v>
      </c>
      <c r="Q45" s="319">
        <f t="shared" si="3"/>
        <v>8.6999999999999993</v>
      </c>
      <c r="R45" s="319" t="str">
        <f t="shared" si="4"/>
        <v xml:space="preserve">  -</v>
      </c>
    </row>
    <row r="46" spans="13:19">
      <c r="M46" s="319">
        <v>1.7</v>
      </c>
      <c r="O46" s="286" t="s">
        <v>121</v>
      </c>
      <c r="P46" s="319" t="str">
        <f t="shared" si="2"/>
        <v>-</v>
      </c>
      <c r="Q46" s="319">
        <f t="shared" si="3"/>
        <v>6.9</v>
      </c>
      <c r="R46" s="319" t="str">
        <f t="shared" si="4"/>
        <v>-</v>
      </c>
    </row>
    <row r="47" spans="13:19">
      <c r="M47" s="319">
        <v>0.4</v>
      </c>
      <c r="O47" s="286" t="s">
        <v>125</v>
      </c>
      <c r="P47" s="319" t="str">
        <f t="shared" si="2"/>
        <v>-</v>
      </c>
      <c r="Q47" s="319">
        <f t="shared" si="3"/>
        <v>6.5</v>
      </c>
      <c r="R47" s="319" t="str">
        <f t="shared" si="4"/>
        <v xml:space="preserve">  -</v>
      </c>
    </row>
    <row r="48" spans="13:19">
      <c r="O48" s="277"/>
    </row>
    <row r="49" spans="13:21">
      <c r="M49" s="321">
        <v>29.1</v>
      </c>
      <c r="N49" s="321"/>
      <c r="U49" s="319">
        <v>60</v>
      </c>
    </row>
  </sheetData>
  <mergeCells count="17">
    <mergeCell ref="A12:B12"/>
    <mergeCell ref="A6:B9"/>
    <mergeCell ref="C6:D7"/>
    <mergeCell ref="E6:F7"/>
    <mergeCell ref="G6:H7"/>
    <mergeCell ref="I6:K7"/>
    <mergeCell ref="C8:C9"/>
    <mergeCell ref="D8:D9"/>
    <mergeCell ref="E8:E9"/>
    <mergeCell ref="F8:F9"/>
    <mergeCell ref="G8:G9"/>
    <mergeCell ref="A2:K2"/>
    <mergeCell ref="A3:K3"/>
    <mergeCell ref="A4:K4"/>
    <mergeCell ref="H8:H9"/>
    <mergeCell ref="I8:J9"/>
    <mergeCell ref="K8:K9"/>
  </mergeCells>
  <printOptions horizontalCentered="1" verticalCentered="1"/>
  <pageMargins left="0" right="0" top="0" bottom="0" header="0" footer="0"/>
  <pageSetup paperSize="9" scale="99" orientation="portrait" horizont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Y59"/>
  <sheetViews>
    <sheetView showGridLines="0" workbookViewId="0">
      <selection activeCell="AY69" sqref="AY69"/>
    </sheetView>
  </sheetViews>
  <sheetFormatPr baseColWidth="10" defaultColWidth="9.33203125" defaultRowHeight="13" x14ac:dyDescent="0"/>
  <cols>
    <col min="1" max="1" width="13.83203125" style="147" customWidth="1"/>
    <col min="2" max="2" width="5" style="147" customWidth="1"/>
    <col min="3" max="3" width="10.33203125" style="147" customWidth="1"/>
    <col min="4" max="4" width="1.5" style="147" customWidth="1"/>
    <col min="5" max="5" width="7.5" style="147" customWidth="1"/>
    <col min="6" max="6" width="2.5" style="147" customWidth="1"/>
    <col min="7" max="7" width="11" style="147" customWidth="1"/>
    <col min="8" max="8" width="12.1640625" style="147" customWidth="1"/>
    <col min="9" max="9" width="8.83203125" style="147" customWidth="1"/>
    <col min="10" max="10" width="12.83203125" style="147" customWidth="1"/>
    <col min="11" max="11" width="2.33203125" style="147" customWidth="1"/>
    <col min="12" max="12" width="9.33203125" style="147" customWidth="1"/>
    <col min="13" max="13" width="1.83203125" style="147" customWidth="1"/>
    <col min="14" max="14" width="9.33203125" style="322"/>
    <col min="15" max="15" width="11.6640625" style="322" customWidth="1"/>
    <col min="16" max="16" width="10.33203125" style="322" bestFit="1" customWidth="1"/>
    <col min="17" max="17" width="14.33203125" style="322" customWidth="1"/>
    <col min="18" max="16384" width="9.33203125" style="322"/>
  </cols>
  <sheetData>
    <row r="1" spans="1:25">
      <c r="L1" s="416" t="s">
        <v>137</v>
      </c>
      <c r="M1" s="416"/>
    </row>
    <row r="2" spans="1:25">
      <c r="A2" s="417" t="s">
        <v>129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25">
      <c r="A3" s="418" t="s">
        <v>130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</row>
    <row r="4" spans="1:25">
      <c r="A4" s="418" t="s">
        <v>131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</row>
    <row r="6" spans="1:25" ht="17.25" customHeight="1">
      <c r="A6" s="420" t="s">
        <v>0</v>
      </c>
      <c r="B6" s="440"/>
      <c r="C6" s="443" t="s">
        <v>100</v>
      </c>
      <c r="D6" s="444"/>
      <c r="E6" s="444"/>
      <c r="F6" s="445"/>
      <c r="G6" s="146" t="s">
        <v>101</v>
      </c>
      <c r="H6" s="449" t="s">
        <v>102</v>
      </c>
      <c r="I6" s="449"/>
      <c r="J6" s="419" t="s">
        <v>103</v>
      </c>
      <c r="K6" s="420"/>
      <c r="L6" s="420"/>
      <c r="M6" s="420"/>
    </row>
    <row r="7" spans="1:25" ht="17.25" customHeight="1">
      <c r="A7" s="441"/>
      <c r="B7" s="442"/>
      <c r="C7" s="446"/>
      <c r="D7" s="447"/>
      <c r="E7" s="447"/>
      <c r="F7" s="448"/>
      <c r="G7" s="148" t="s">
        <v>104</v>
      </c>
      <c r="H7" s="421" t="s">
        <v>105</v>
      </c>
      <c r="I7" s="423"/>
      <c r="J7" s="421"/>
      <c r="K7" s="422"/>
      <c r="L7" s="422"/>
      <c r="M7" s="422"/>
    </row>
    <row r="8" spans="1:25" ht="18.75" customHeight="1">
      <c r="A8" s="441"/>
      <c r="B8" s="442"/>
      <c r="C8" s="424" t="s">
        <v>106</v>
      </c>
      <c r="D8" s="425"/>
      <c r="E8" s="428" t="s">
        <v>32</v>
      </c>
      <c r="F8" s="429"/>
      <c r="G8" s="437" t="s">
        <v>32</v>
      </c>
      <c r="H8" s="438" t="s">
        <v>89</v>
      </c>
      <c r="I8" s="437" t="s">
        <v>32</v>
      </c>
      <c r="J8" s="433" t="s">
        <v>107</v>
      </c>
      <c r="K8" s="433"/>
      <c r="L8" s="428" t="s">
        <v>32</v>
      </c>
      <c r="M8" s="435"/>
    </row>
    <row r="9" spans="1:25" ht="26.25" customHeight="1">
      <c r="A9" s="422"/>
      <c r="B9" s="423"/>
      <c r="C9" s="426"/>
      <c r="D9" s="427"/>
      <c r="E9" s="430"/>
      <c r="F9" s="431"/>
      <c r="G9" s="437"/>
      <c r="H9" s="439"/>
      <c r="I9" s="437"/>
      <c r="J9" s="434"/>
      <c r="K9" s="434"/>
      <c r="L9" s="430"/>
      <c r="M9" s="436"/>
      <c r="O9" s="415"/>
      <c r="P9" s="415"/>
      <c r="Q9" s="323"/>
      <c r="R9" s="415"/>
      <c r="S9" s="415"/>
      <c r="T9" s="415"/>
      <c r="U9" s="415"/>
      <c r="V9" s="415"/>
      <c r="W9" s="415"/>
      <c r="X9" s="415"/>
      <c r="Y9" s="415"/>
    </row>
    <row r="10" spans="1:25" ht="20" customHeight="1">
      <c r="A10" s="9" t="s">
        <v>1</v>
      </c>
      <c r="B10" s="9"/>
      <c r="C10" s="253">
        <v>10.1</v>
      </c>
      <c r="D10" s="150"/>
      <c r="E10" s="149">
        <v>7</v>
      </c>
      <c r="F10" s="150"/>
      <c r="G10" s="256">
        <v>10.9</v>
      </c>
      <c r="H10" s="256">
        <v>34.5</v>
      </c>
      <c r="I10" s="256">
        <v>130.1</v>
      </c>
      <c r="J10" s="151">
        <v>8636213.5</v>
      </c>
      <c r="K10" s="152" t="s">
        <v>108</v>
      </c>
      <c r="L10" s="153">
        <v>3299.2</v>
      </c>
      <c r="M10" s="154"/>
      <c r="N10" s="322">
        <f>E10+G10+I10+L10</f>
        <v>3447.2</v>
      </c>
    </row>
    <row r="11" spans="1:25" ht="20" customHeight="1">
      <c r="A11" s="12" t="s">
        <v>2</v>
      </c>
      <c r="B11" s="12"/>
      <c r="C11" s="252">
        <v>3.8999999999999995</v>
      </c>
      <c r="D11" s="156"/>
      <c r="E11" s="155">
        <v>4</v>
      </c>
      <c r="F11" s="156"/>
      <c r="G11" s="257">
        <v>35.300000000000004</v>
      </c>
      <c r="H11" s="257">
        <v>105.39999999999999</v>
      </c>
      <c r="I11" s="257">
        <v>440.4</v>
      </c>
      <c r="J11" s="157">
        <v>12640623.010000002</v>
      </c>
      <c r="K11" s="158" t="s">
        <v>108</v>
      </c>
      <c r="L11" s="159">
        <v>5178.6000000000004</v>
      </c>
      <c r="M11" s="160"/>
      <c r="N11" s="322">
        <f>E11+G11+I11+L11</f>
        <v>5658.3</v>
      </c>
    </row>
    <row r="12" spans="1:25" ht="31.5" customHeight="1">
      <c r="A12" s="360" t="s">
        <v>123</v>
      </c>
      <c r="B12" s="361"/>
      <c r="C12" s="253">
        <f>SUM(C21:C26)</f>
        <v>9.4</v>
      </c>
      <c r="D12" s="117"/>
      <c r="E12" s="149">
        <f>SUM(E21:E26)</f>
        <v>9.8000000000000007</v>
      </c>
      <c r="F12" s="117"/>
      <c r="G12" s="256">
        <f>SUM(G21:G26)</f>
        <v>34.6</v>
      </c>
      <c r="H12" s="256">
        <f>SUM(H21:H26)</f>
        <v>63.900000000000006</v>
      </c>
      <c r="I12" s="256">
        <f>SUM(I21:I26)</f>
        <v>237.4</v>
      </c>
      <c r="J12" s="201">
        <f>SUM(J21:J26)</f>
        <v>6558670.2000000002</v>
      </c>
      <c r="K12" s="152" t="s">
        <v>108</v>
      </c>
      <c r="L12" s="149">
        <f>SUM(L21:L26)</f>
        <v>2393.1</v>
      </c>
      <c r="M12" s="154"/>
      <c r="N12" s="322">
        <f>E12+G12+I12+L12</f>
        <v>2674.9</v>
      </c>
    </row>
    <row r="13" spans="1:25" ht="20" customHeight="1">
      <c r="A13" s="4">
        <v>2014</v>
      </c>
      <c r="B13" s="17"/>
      <c r="C13" s="162"/>
      <c r="D13" s="162"/>
      <c r="E13" s="161"/>
      <c r="F13" s="162"/>
      <c r="G13" s="258"/>
      <c r="H13" s="259"/>
      <c r="I13" s="259"/>
      <c r="J13" s="163"/>
      <c r="K13" s="164"/>
      <c r="L13" s="165"/>
      <c r="M13" s="166"/>
      <c r="P13" s="324"/>
    </row>
    <row r="14" spans="1:25" ht="20" customHeight="1">
      <c r="A14" s="217" t="s">
        <v>26</v>
      </c>
      <c r="B14" s="218"/>
      <c r="C14" s="254">
        <v>0.3</v>
      </c>
      <c r="D14" s="231"/>
      <c r="E14" s="230">
        <v>0.2</v>
      </c>
      <c r="F14" s="231"/>
      <c r="G14" s="257">
        <v>4.5</v>
      </c>
      <c r="H14" s="260">
        <v>11.5</v>
      </c>
      <c r="I14" s="260">
        <v>49.4</v>
      </c>
      <c r="J14" s="232">
        <v>1062335.7</v>
      </c>
      <c r="K14" s="233" t="s">
        <v>108</v>
      </c>
      <c r="L14" s="234">
        <v>400.8</v>
      </c>
      <c r="M14" s="235"/>
      <c r="N14" s="322">
        <f t="shared" ref="N14:N20" si="0">SUM(E14,G14,I14,L14)</f>
        <v>454.90000000000003</v>
      </c>
      <c r="P14" s="325"/>
      <c r="S14" s="326"/>
    </row>
    <row r="15" spans="1:25" ht="20" customHeight="1">
      <c r="A15" s="9" t="s">
        <v>3</v>
      </c>
      <c r="B15" s="2"/>
      <c r="C15" s="253">
        <v>0.3</v>
      </c>
      <c r="D15" s="150"/>
      <c r="E15" s="149">
        <v>0.2</v>
      </c>
      <c r="F15" s="150"/>
      <c r="G15" s="262">
        <v>4.0999999999999996</v>
      </c>
      <c r="H15" s="256">
        <v>8.1</v>
      </c>
      <c r="I15" s="256">
        <v>39.1</v>
      </c>
      <c r="J15" s="151">
        <v>1391054</v>
      </c>
      <c r="K15" s="172" t="s">
        <v>108</v>
      </c>
      <c r="L15" s="173">
        <v>599.1</v>
      </c>
      <c r="M15" s="174"/>
      <c r="N15" s="322">
        <f t="shared" si="0"/>
        <v>642.5</v>
      </c>
    </row>
    <row r="16" spans="1:25" ht="20" customHeight="1">
      <c r="A16" s="217" t="s">
        <v>4</v>
      </c>
      <c r="B16" s="218"/>
      <c r="C16" s="254">
        <v>0.6</v>
      </c>
      <c r="D16" s="231"/>
      <c r="E16" s="230">
        <v>0.6</v>
      </c>
      <c r="F16" s="231"/>
      <c r="G16" s="257">
        <v>6</v>
      </c>
      <c r="H16" s="260">
        <v>10</v>
      </c>
      <c r="I16" s="260">
        <v>44.4</v>
      </c>
      <c r="J16" s="232">
        <v>859915.9</v>
      </c>
      <c r="K16" s="233" t="s">
        <v>108</v>
      </c>
      <c r="L16" s="234">
        <v>317.5</v>
      </c>
      <c r="M16" s="235"/>
      <c r="N16" s="322">
        <f t="shared" si="0"/>
        <v>368.5</v>
      </c>
      <c r="P16" s="324"/>
      <c r="R16" s="327"/>
    </row>
    <row r="17" spans="1:19" ht="20" customHeight="1">
      <c r="A17" s="4">
        <v>2015</v>
      </c>
      <c r="B17" s="17"/>
      <c r="C17" s="162"/>
      <c r="D17" s="162"/>
      <c r="E17" s="161"/>
      <c r="F17" s="162"/>
      <c r="G17" s="258"/>
      <c r="H17" s="259"/>
      <c r="I17" s="259"/>
      <c r="J17" s="163"/>
      <c r="K17" s="164"/>
      <c r="L17" s="165"/>
      <c r="M17" s="166"/>
      <c r="N17" s="322">
        <f t="shared" si="0"/>
        <v>0</v>
      </c>
      <c r="P17" s="324"/>
      <c r="S17" s="327"/>
    </row>
    <row r="18" spans="1:19" ht="20" customHeight="1">
      <c r="A18" s="25" t="s">
        <v>27</v>
      </c>
      <c r="B18" s="1"/>
      <c r="C18" s="254">
        <v>0.3</v>
      </c>
      <c r="D18" s="168"/>
      <c r="E18" s="167">
        <v>0.6</v>
      </c>
      <c r="F18" s="168"/>
      <c r="G18" s="257">
        <v>3.3</v>
      </c>
      <c r="H18" s="260">
        <v>7.3</v>
      </c>
      <c r="I18" s="260">
        <v>28.3</v>
      </c>
      <c r="J18" s="169">
        <v>1061568.3999999999</v>
      </c>
      <c r="K18" s="175" t="s">
        <v>108</v>
      </c>
      <c r="L18" s="170">
        <v>437.1</v>
      </c>
      <c r="M18" s="171"/>
      <c r="N18" s="322">
        <f t="shared" si="0"/>
        <v>469.3</v>
      </c>
      <c r="O18" s="328"/>
      <c r="P18" s="324"/>
      <c r="R18" s="327"/>
    </row>
    <row r="19" spans="1:19" ht="20" customHeight="1">
      <c r="A19" s="24" t="s">
        <v>22</v>
      </c>
      <c r="B19" s="2"/>
      <c r="C19" s="253">
        <v>0.8</v>
      </c>
      <c r="D19" s="150"/>
      <c r="E19" s="149">
        <v>0.9</v>
      </c>
      <c r="F19" s="150"/>
      <c r="G19" s="262">
        <v>4.5</v>
      </c>
      <c r="H19" s="256">
        <v>5.7</v>
      </c>
      <c r="I19" s="256">
        <v>14.9</v>
      </c>
      <c r="J19" s="151">
        <v>1115994.01</v>
      </c>
      <c r="K19" s="177" t="s">
        <v>108</v>
      </c>
      <c r="L19" s="173">
        <v>459.8</v>
      </c>
      <c r="M19" s="174"/>
      <c r="N19" s="322">
        <f t="shared" si="0"/>
        <v>480.1</v>
      </c>
      <c r="P19" s="324" t="s">
        <v>138</v>
      </c>
      <c r="S19" s="327"/>
    </row>
    <row r="20" spans="1:19" ht="20" customHeight="1">
      <c r="A20" s="25" t="s">
        <v>5</v>
      </c>
      <c r="B20" s="1"/>
      <c r="C20" s="254">
        <v>0.5</v>
      </c>
      <c r="D20" s="168"/>
      <c r="E20" s="167">
        <v>0.5</v>
      </c>
      <c r="F20" s="168"/>
      <c r="G20" s="257">
        <v>7.4</v>
      </c>
      <c r="H20" s="260">
        <v>17.8</v>
      </c>
      <c r="I20" s="260">
        <v>74.2</v>
      </c>
      <c r="J20" s="169">
        <v>1139392.8</v>
      </c>
      <c r="K20" s="175" t="s">
        <v>108</v>
      </c>
      <c r="L20" s="170">
        <v>450.8</v>
      </c>
      <c r="M20" s="171"/>
      <c r="N20" s="322">
        <f t="shared" si="0"/>
        <v>532.9</v>
      </c>
      <c r="P20" s="324"/>
      <c r="S20" s="327"/>
    </row>
    <row r="21" spans="1:19" ht="20" customHeight="1">
      <c r="A21" s="24" t="s">
        <v>6</v>
      </c>
      <c r="B21" s="2"/>
      <c r="C21" s="253">
        <v>1.9</v>
      </c>
      <c r="D21" s="150"/>
      <c r="E21" s="149">
        <v>1.8</v>
      </c>
      <c r="F21" s="150"/>
      <c r="G21" s="262">
        <v>3.5</v>
      </c>
      <c r="H21" s="256">
        <v>14.2</v>
      </c>
      <c r="I21" s="256">
        <v>28.5</v>
      </c>
      <c r="J21" s="151">
        <v>524544.6</v>
      </c>
      <c r="K21" s="177" t="s">
        <v>108</v>
      </c>
      <c r="L21" s="173">
        <v>168.7</v>
      </c>
      <c r="M21" s="174"/>
      <c r="N21" s="322">
        <f>E21+G21+I21+L21</f>
        <v>202.5</v>
      </c>
      <c r="P21" s="324"/>
      <c r="S21" s="327"/>
    </row>
    <row r="22" spans="1:19" ht="20" customHeight="1">
      <c r="A22" s="25" t="s">
        <v>7</v>
      </c>
      <c r="B22" s="1"/>
      <c r="C22" s="254">
        <v>2.1</v>
      </c>
      <c r="D22" s="168"/>
      <c r="E22" s="167">
        <v>2</v>
      </c>
      <c r="F22" s="168"/>
      <c r="G22" s="257">
        <v>4.2</v>
      </c>
      <c r="H22" s="260">
        <v>3.4</v>
      </c>
      <c r="I22" s="260">
        <v>18.8</v>
      </c>
      <c r="J22" s="169">
        <v>1248805.3</v>
      </c>
      <c r="K22" s="175" t="s">
        <v>108</v>
      </c>
      <c r="L22" s="170">
        <v>465.1</v>
      </c>
      <c r="M22" s="171"/>
      <c r="N22" s="322">
        <f>E22+G22+I22+L22</f>
        <v>490.1</v>
      </c>
      <c r="O22" s="328" t="s">
        <v>108</v>
      </c>
      <c r="P22" s="324"/>
      <c r="R22" s="327"/>
    </row>
    <row r="23" spans="1:19" ht="20" customHeight="1">
      <c r="A23" s="24" t="s">
        <v>8</v>
      </c>
      <c r="B23" s="2"/>
      <c r="C23" s="253">
        <v>1.5</v>
      </c>
      <c r="D23" s="117"/>
      <c r="E23" s="149">
        <v>2</v>
      </c>
      <c r="F23" s="117"/>
      <c r="G23" s="262">
        <v>7.9</v>
      </c>
      <c r="H23" s="256">
        <v>21.1</v>
      </c>
      <c r="I23" s="256">
        <v>79.900000000000006</v>
      </c>
      <c r="J23" s="151">
        <v>1136442.8</v>
      </c>
      <c r="K23" s="177" t="s">
        <v>108</v>
      </c>
      <c r="L23" s="173">
        <v>517.1</v>
      </c>
      <c r="M23" s="174"/>
      <c r="N23" s="322">
        <f>E23+G23+I23+L23</f>
        <v>606.90000000000009</v>
      </c>
      <c r="P23" s="324"/>
      <c r="R23" s="327"/>
    </row>
    <row r="24" spans="1:19" ht="20" customHeight="1">
      <c r="A24" s="25" t="s">
        <v>21</v>
      </c>
      <c r="B24" s="1"/>
      <c r="C24" s="254">
        <v>0.4</v>
      </c>
      <c r="D24" s="178"/>
      <c r="E24" s="167">
        <v>0.2</v>
      </c>
      <c r="F24" s="179"/>
      <c r="G24" s="257">
        <v>5.0999999999999996</v>
      </c>
      <c r="H24" s="260">
        <v>7.4</v>
      </c>
      <c r="I24" s="260">
        <v>33.200000000000003</v>
      </c>
      <c r="J24" s="169">
        <v>1362301.2</v>
      </c>
      <c r="K24" s="175" t="s">
        <v>108</v>
      </c>
      <c r="L24" s="170">
        <v>487.1</v>
      </c>
      <c r="M24" s="180"/>
      <c r="N24" s="322">
        <f>E24+G24+I24+L24</f>
        <v>525.6</v>
      </c>
      <c r="P24" s="324"/>
      <c r="Q24" s="325" t="s">
        <v>139</v>
      </c>
      <c r="R24" s="327"/>
    </row>
    <row r="25" spans="1:19" ht="20" customHeight="1">
      <c r="A25" s="24" t="s">
        <v>24</v>
      </c>
      <c r="B25" s="2"/>
      <c r="C25" s="253">
        <v>0.9</v>
      </c>
      <c r="D25" s="150"/>
      <c r="E25" s="149">
        <v>1.1000000000000001</v>
      </c>
      <c r="F25" s="150"/>
      <c r="G25" s="262">
        <v>5.8</v>
      </c>
      <c r="H25" s="256">
        <v>9.3000000000000007</v>
      </c>
      <c r="I25" s="256">
        <v>45.6</v>
      </c>
      <c r="J25" s="151">
        <v>1128029.6000000001</v>
      </c>
      <c r="K25" s="177" t="s">
        <v>108</v>
      </c>
      <c r="L25" s="173">
        <v>364.4</v>
      </c>
      <c r="M25" s="174"/>
      <c r="P25" s="324"/>
      <c r="Q25" s="325"/>
      <c r="R25" s="327"/>
    </row>
    <row r="26" spans="1:19" ht="18.75" customHeight="1">
      <c r="A26" s="202" t="s">
        <v>25</v>
      </c>
      <c r="B26" s="203"/>
      <c r="C26" s="255">
        <v>2.6</v>
      </c>
      <c r="D26" s="237"/>
      <c r="E26" s="236">
        <v>2.7</v>
      </c>
      <c r="F26" s="237"/>
      <c r="G26" s="263">
        <v>8.1</v>
      </c>
      <c r="H26" s="261">
        <v>8.5</v>
      </c>
      <c r="I26" s="261">
        <v>31.4</v>
      </c>
      <c r="J26" s="238">
        <v>1158546.7</v>
      </c>
      <c r="K26" s="239" t="s">
        <v>108</v>
      </c>
      <c r="L26" s="240">
        <v>390.7</v>
      </c>
      <c r="M26" s="241"/>
      <c r="N26" s="322">
        <f>E26+G26+I26+L26</f>
        <v>432.9</v>
      </c>
      <c r="P26" s="325"/>
      <c r="R26" s="327"/>
    </row>
    <row r="27" spans="1:19" ht="21.5" customHeight="1">
      <c r="A27" s="181" t="s">
        <v>109</v>
      </c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432" t="s">
        <v>72</v>
      </c>
      <c r="M27" s="432"/>
      <c r="P27" s="324"/>
    </row>
    <row r="28" spans="1:19" ht="15.75" customHeight="1">
      <c r="A28" s="52"/>
      <c r="B28" s="5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P28" s="324"/>
    </row>
    <row r="29" spans="1:19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P29" s="329"/>
    </row>
    <row r="30" spans="1:19">
      <c r="P30" s="330"/>
    </row>
    <row r="31" spans="1:19">
      <c r="P31" s="330"/>
    </row>
    <row r="32" spans="1:19">
      <c r="P32" s="331"/>
      <c r="Q32" s="322" t="s">
        <v>110</v>
      </c>
      <c r="R32" s="322" t="s">
        <v>111</v>
      </c>
    </row>
    <row r="33" spans="16:18">
      <c r="P33" s="286" t="s">
        <v>11</v>
      </c>
      <c r="Q33" s="322">
        <f>E14</f>
        <v>0.2</v>
      </c>
      <c r="R33" s="322">
        <f>I14</f>
        <v>49.4</v>
      </c>
    </row>
    <row r="34" spans="16:18">
      <c r="P34" s="277" t="s">
        <v>12</v>
      </c>
      <c r="Q34" s="322">
        <f>E15</f>
        <v>0.2</v>
      </c>
      <c r="R34" s="322">
        <f>I15</f>
        <v>39.1</v>
      </c>
    </row>
    <row r="35" spans="16:18">
      <c r="P35" s="277" t="s">
        <v>13</v>
      </c>
      <c r="Q35" s="322">
        <f>E16</f>
        <v>0.6</v>
      </c>
      <c r="R35" s="322">
        <f>I16</f>
        <v>44.4</v>
      </c>
    </row>
    <row r="36" spans="16:18">
      <c r="P36" s="286" t="s">
        <v>14</v>
      </c>
      <c r="Q36" s="322">
        <f>E18</f>
        <v>0.6</v>
      </c>
      <c r="R36" s="322">
        <f>I18</f>
        <v>28.3</v>
      </c>
    </row>
    <row r="37" spans="16:18">
      <c r="P37" s="277" t="s">
        <v>15</v>
      </c>
      <c r="Q37" s="322">
        <f t="shared" ref="Q37:Q44" si="1">E19</f>
        <v>0.9</v>
      </c>
      <c r="R37" s="322">
        <f t="shared" ref="R37:R44" si="2">I19</f>
        <v>14.9</v>
      </c>
    </row>
    <row r="38" spans="16:18">
      <c r="P38" s="277" t="s">
        <v>16</v>
      </c>
      <c r="Q38" s="322">
        <f t="shared" si="1"/>
        <v>0.5</v>
      </c>
      <c r="R38" s="322">
        <f t="shared" si="2"/>
        <v>74.2</v>
      </c>
    </row>
    <row r="39" spans="16:18">
      <c r="P39" s="277" t="s">
        <v>40</v>
      </c>
      <c r="Q39" s="322">
        <f t="shared" si="1"/>
        <v>1.8</v>
      </c>
      <c r="R39" s="322">
        <f t="shared" si="2"/>
        <v>28.5</v>
      </c>
    </row>
    <row r="40" spans="16:18">
      <c r="P40" s="277" t="s">
        <v>17</v>
      </c>
      <c r="Q40" s="322">
        <f t="shared" si="1"/>
        <v>2</v>
      </c>
      <c r="R40" s="322">
        <f t="shared" si="2"/>
        <v>18.8</v>
      </c>
    </row>
    <row r="41" spans="16:18">
      <c r="P41" s="277" t="s">
        <v>18</v>
      </c>
      <c r="Q41" s="322">
        <f t="shared" si="1"/>
        <v>2</v>
      </c>
      <c r="R41" s="322">
        <f t="shared" si="2"/>
        <v>79.900000000000006</v>
      </c>
    </row>
    <row r="42" spans="16:18">
      <c r="P42" s="277" t="s">
        <v>19</v>
      </c>
      <c r="Q42" s="322">
        <f t="shared" si="1"/>
        <v>0.2</v>
      </c>
      <c r="R42" s="322">
        <f t="shared" si="2"/>
        <v>33.200000000000003</v>
      </c>
    </row>
    <row r="43" spans="16:18">
      <c r="P43" s="277" t="s">
        <v>121</v>
      </c>
      <c r="Q43" s="322">
        <f t="shared" si="1"/>
        <v>1.1000000000000001</v>
      </c>
      <c r="R43" s="322">
        <f t="shared" si="2"/>
        <v>45.6</v>
      </c>
    </row>
    <row r="44" spans="16:18">
      <c r="P44" s="277" t="s">
        <v>124</v>
      </c>
      <c r="Q44" s="322">
        <f t="shared" si="1"/>
        <v>2.7</v>
      </c>
      <c r="R44" s="322">
        <f t="shared" si="2"/>
        <v>31.4</v>
      </c>
    </row>
    <row r="45" spans="16:18">
      <c r="P45" s="286"/>
    </row>
    <row r="46" spans="16:18">
      <c r="Q46" s="322" t="s">
        <v>112</v>
      </c>
    </row>
    <row r="47" spans="16:18">
      <c r="P47" s="286" t="s">
        <v>11</v>
      </c>
      <c r="Q47" s="322">
        <f>L14</f>
        <v>400.8</v>
      </c>
    </row>
    <row r="48" spans="16:18">
      <c r="P48" s="277" t="s">
        <v>12</v>
      </c>
      <c r="Q48" s="322">
        <f>L15</f>
        <v>599.1</v>
      </c>
    </row>
    <row r="49" spans="15:17">
      <c r="P49" s="277" t="s">
        <v>13</v>
      </c>
      <c r="Q49" s="322">
        <f>L16</f>
        <v>317.5</v>
      </c>
    </row>
    <row r="50" spans="15:17">
      <c r="P50" s="286" t="s">
        <v>14</v>
      </c>
      <c r="Q50" s="322">
        <f>L18</f>
        <v>437.1</v>
      </c>
    </row>
    <row r="51" spans="15:17">
      <c r="P51" s="277" t="s">
        <v>15</v>
      </c>
      <c r="Q51" s="322">
        <f t="shared" ref="Q51:Q58" si="3">L19</f>
        <v>459.8</v>
      </c>
    </row>
    <row r="52" spans="15:17">
      <c r="P52" s="277" t="s">
        <v>16</v>
      </c>
      <c r="Q52" s="322">
        <f t="shared" si="3"/>
        <v>450.8</v>
      </c>
    </row>
    <row r="53" spans="15:17">
      <c r="O53" s="322" t="s">
        <v>126</v>
      </c>
      <c r="P53" s="277" t="s">
        <v>40</v>
      </c>
      <c r="Q53" s="322">
        <f t="shared" si="3"/>
        <v>168.7</v>
      </c>
    </row>
    <row r="54" spans="15:17">
      <c r="P54" s="277" t="s">
        <v>17</v>
      </c>
      <c r="Q54" s="322">
        <f t="shared" si="3"/>
        <v>465.1</v>
      </c>
    </row>
    <row r="55" spans="15:17">
      <c r="P55" s="277" t="s">
        <v>18</v>
      </c>
      <c r="Q55" s="322">
        <f t="shared" si="3"/>
        <v>517.1</v>
      </c>
    </row>
    <row r="56" spans="15:17">
      <c r="P56" s="277" t="s">
        <v>19</v>
      </c>
      <c r="Q56" s="322">
        <f t="shared" si="3"/>
        <v>487.1</v>
      </c>
    </row>
    <row r="57" spans="15:17">
      <c r="P57" s="277" t="s">
        <v>121</v>
      </c>
      <c r="Q57" s="322">
        <f t="shared" si="3"/>
        <v>364.4</v>
      </c>
    </row>
    <row r="58" spans="15:17">
      <c r="P58" s="277" t="s">
        <v>124</v>
      </c>
      <c r="Q58" s="322">
        <f t="shared" si="3"/>
        <v>390.7</v>
      </c>
    </row>
    <row r="59" spans="15:17">
      <c r="P59" s="277"/>
    </row>
  </sheetData>
  <mergeCells count="23">
    <mergeCell ref="X9:Y9"/>
    <mergeCell ref="A12:B12"/>
    <mergeCell ref="T9:U9"/>
    <mergeCell ref="V9:W9"/>
    <mergeCell ref="A6:B9"/>
    <mergeCell ref="C6:F7"/>
    <mergeCell ref="H6:I6"/>
    <mergeCell ref="L27:M27"/>
    <mergeCell ref="J8:K9"/>
    <mergeCell ref="L8:M9"/>
    <mergeCell ref="G8:G9"/>
    <mergeCell ref="H8:H9"/>
    <mergeCell ref="I8:I9"/>
    <mergeCell ref="O9:P9"/>
    <mergeCell ref="R9:S9"/>
    <mergeCell ref="L1:M1"/>
    <mergeCell ref="A2:M2"/>
    <mergeCell ref="A3:M3"/>
    <mergeCell ref="A4:L4"/>
    <mergeCell ref="J6:M7"/>
    <mergeCell ref="H7:I7"/>
    <mergeCell ref="C8:D9"/>
    <mergeCell ref="E8:F9"/>
  </mergeCells>
  <printOptions horizontalCentered="1" verticalCentered="1"/>
  <pageMargins left="0" right="0" top="0" bottom="0" header="0" footer="0"/>
  <pageSetup paperSize="9" orientation="portrait" horizontalDpi="1200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Q46"/>
  <sheetViews>
    <sheetView showGridLines="0" tabSelected="1" topLeftCell="I48" workbookViewId="0">
      <selection activeCell="X81" sqref="X81"/>
    </sheetView>
  </sheetViews>
  <sheetFormatPr baseColWidth="10" defaultColWidth="9.83203125" defaultRowHeight="13" x14ac:dyDescent="0"/>
  <cols>
    <col min="1" max="1" width="15.33203125" style="184" customWidth="1"/>
    <col min="2" max="2" width="4.33203125" style="184" customWidth="1"/>
    <col min="3" max="3" width="14.6640625" style="184" customWidth="1"/>
    <col min="4" max="4" width="12.5" style="184" customWidth="1"/>
    <col min="5" max="5" width="11.6640625" style="184" customWidth="1"/>
    <col min="6" max="6" width="14.83203125" style="184" customWidth="1"/>
    <col min="7" max="7" width="13.1640625" style="184" customWidth="1"/>
    <col min="8" max="8" width="12.5" style="184" customWidth="1"/>
    <col min="9" max="9" width="10.5" style="334" customWidth="1"/>
    <col min="10" max="10" width="5.5" style="334" customWidth="1"/>
    <col min="11" max="11" width="9.33203125" style="334" customWidth="1"/>
    <col min="12" max="12" width="10.5" style="334" bestFit="1" customWidth="1"/>
    <col min="13" max="15" width="9.33203125" style="334" customWidth="1"/>
    <col min="16" max="16" width="13.1640625" style="334" bestFit="1" customWidth="1"/>
    <col min="17" max="17" width="9.5" style="334" bestFit="1" customWidth="1"/>
    <col min="18" max="252" width="9.33203125" style="334" customWidth="1"/>
    <col min="253" max="253" width="15.33203125" style="334" customWidth="1"/>
    <col min="254" max="254" width="4.33203125" style="334" customWidth="1"/>
    <col min="255" max="255" width="14.6640625" style="334" customWidth="1"/>
    <col min="256" max="16384" width="9.83203125" style="334"/>
  </cols>
  <sheetData>
    <row r="1" spans="1:13">
      <c r="H1" s="332" t="s">
        <v>140</v>
      </c>
    </row>
    <row r="2" spans="1:13">
      <c r="A2" s="417" t="s">
        <v>129</v>
      </c>
      <c r="B2" s="417"/>
      <c r="C2" s="417"/>
      <c r="D2" s="417"/>
      <c r="E2" s="417"/>
      <c r="F2" s="417"/>
      <c r="G2" s="417"/>
      <c r="H2" s="417"/>
    </row>
    <row r="3" spans="1:13">
      <c r="A3" s="454" t="s">
        <v>141</v>
      </c>
      <c r="B3" s="454"/>
      <c r="C3" s="454"/>
      <c r="D3" s="454"/>
      <c r="E3" s="454"/>
      <c r="F3" s="454"/>
      <c r="G3" s="454"/>
      <c r="H3" s="454"/>
    </row>
    <row r="5" spans="1:13" ht="12.75" customHeight="1">
      <c r="A5" s="459" t="s">
        <v>0</v>
      </c>
      <c r="B5" s="459"/>
      <c r="C5" s="462" t="s">
        <v>113</v>
      </c>
      <c r="D5" s="464" t="s">
        <v>114</v>
      </c>
      <c r="E5" s="465"/>
      <c r="F5" s="468" t="s">
        <v>115</v>
      </c>
      <c r="G5" s="468"/>
      <c r="H5" s="464" t="s">
        <v>29</v>
      </c>
      <c r="I5" s="335"/>
      <c r="J5" s="335"/>
    </row>
    <row r="6" spans="1:13" ht="7.5" customHeight="1">
      <c r="A6" s="460"/>
      <c r="B6" s="460"/>
      <c r="C6" s="463"/>
      <c r="D6" s="466"/>
      <c r="E6" s="467"/>
      <c r="F6" s="469"/>
      <c r="G6" s="469"/>
      <c r="H6" s="470"/>
      <c r="I6" s="335"/>
      <c r="J6" s="335"/>
      <c r="L6" s="336"/>
    </row>
    <row r="7" spans="1:13" ht="13.5" customHeight="1">
      <c r="A7" s="460"/>
      <c r="B7" s="460"/>
      <c r="C7" s="471" t="s">
        <v>32</v>
      </c>
      <c r="D7" s="450" t="s">
        <v>34</v>
      </c>
      <c r="E7" s="450" t="s">
        <v>32</v>
      </c>
      <c r="F7" s="250" t="s">
        <v>34</v>
      </c>
      <c r="G7" s="452" t="s">
        <v>32</v>
      </c>
      <c r="H7" s="455" t="s">
        <v>32</v>
      </c>
      <c r="I7" s="335"/>
      <c r="J7" s="335"/>
    </row>
    <row r="8" spans="1:13" ht="13.5" customHeight="1">
      <c r="A8" s="461"/>
      <c r="B8" s="461"/>
      <c r="C8" s="472"/>
      <c r="D8" s="451"/>
      <c r="E8" s="451"/>
      <c r="F8" s="251" t="s">
        <v>116</v>
      </c>
      <c r="G8" s="453"/>
      <c r="H8" s="456"/>
      <c r="I8" s="335"/>
      <c r="J8" s="335"/>
    </row>
    <row r="9" spans="1:13" ht="20" customHeight="1">
      <c r="A9" s="9" t="s">
        <v>1</v>
      </c>
      <c r="B9" s="9"/>
      <c r="C9" s="264">
        <v>1011.6</v>
      </c>
      <c r="D9" s="265">
        <v>78.8</v>
      </c>
      <c r="E9" s="265">
        <v>47.3</v>
      </c>
      <c r="F9" s="265">
        <v>133134.29999999999</v>
      </c>
      <c r="G9" s="264">
        <v>884.7</v>
      </c>
      <c r="H9" s="266">
        <v>2271.1</v>
      </c>
      <c r="I9" s="334">
        <f>C9+G9</f>
        <v>1896.3000000000002</v>
      </c>
    </row>
    <row r="10" spans="1:13" ht="20" customHeight="1">
      <c r="A10" s="12" t="s">
        <v>2</v>
      </c>
      <c r="B10" s="12"/>
      <c r="C10" s="257">
        <v>1017.9999999999999</v>
      </c>
      <c r="D10" s="267">
        <v>30.2</v>
      </c>
      <c r="E10" s="267">
        <v>18.600000000000001</v>
      </c>
      <c r="F10" s="267">
        <v>216562.8</v>
      </c>
      <c r="G10" s="257">
        <v>1023.4</v>
      </c>
      <c r="H10" s="267">
        <v>1909.8</v>
      </c>
      <c r="I10" s="334">
        <f>C10+G10</f>
        <v>2041.3999999999999</v>
      </c>
    </row>
    <row r="11" spans="1:13" ht="33.75" customHeight="1">
      <c r="A11" s="360" t="s">
        <v>123</v>
      </c>
      <c r="B11" s="361"/>
      <c r="C11" s="262">
        <f>SUM(C22:C25)</f>
        <v>482.20000000000005</v>
      </c>
      <c r="D11" s="266">
        <f>SUM(D20:D25)</f>
        <v>96.2</v>
      </c>
      <c r="E11" s="266">
        <f>SUM(E20:E25)</f>
        <v>58.3</v>
      </c>
      <c r="F11" s="266">
        <f>SUM(F20:F25)</f>
        <v>66289.399999999994</v>
      </c>
      <c r="G11" s="268">
        <f>SUM(G20:G25)</f>
        <v>379.1</v>
      </c>
      <c r="H11" s="266">
        <f>SUM(H20:H25)</f>
        <v>618.90000000000009</v>
      </c>
      <c r="I11" s="334">
        <f>C11+G11</f>
        <v>861.30000000000007</v>
      </c>
      <c r="K11" s="334">
        <f>'[2]22'!H7+'[2]23'!M5+'[2]24'!L5+'[2]25'!K6+'[2]26'!L7+'[2]27'!N7+page7!I11</f>
        <v>3768.5</v>
      </c>
      <c r="L11" s="334">
        <f>'[2]22'!C7-page7!K11</f>
        <v>-106.09999999999991</v>
      </c>
      <c r="M11" s="334">
        <f>K11+L11</f>
        <v>3662.4</v>
      </c>
    </row>
    <row r="12" spans="1:13" ht="20" customHeight="1">
      <c r="A12" s="4">
        <v>2014</v>
      </c>
      <c r="B12" s="17"/>
      <c r="C12" s="269"/>
      <c r="D12" s="269"/>
      <c r="E12" s="269"/>
      <c r="F12" s="270"/>
      <c r="G12" s="270"/>
      <c r="H12" s="191"/>
    </row>
    <row r="13" spans="1:13" ht="20" customHeight="1">
      <c r="A13" s="21" t="s">
        <v>26</v>
      </c>
      <c r="B13" s="1"/>
      <c r="C13" s="271">
        <v>227.5</v>
      </c>
      <c r="D13" s="272">
        <v>1.2</v>
      </c>
      <c r="E13" s="272">
        <v>0.8</v>
      </c>
      <c r="F13" s="272">
        <v>11829.3</v>
      </c>
      <c r="G13" s="271">
        <v>86.2</v>
      </c>
      <c r="H13" s="192">
        <v>154.19999999999999</v>
      </c>
      <c r="I13" s="334">
        <f t="shared" ref="I13:I23" si="0">SUM(C13,E13,G13,H13)</f>
        <v>468.7</v>
      </c>
    </row>
    <row r="14" spans="1:13" ht="20" customHeight="1">
      <c r="A14" s="9" t="s">
        <v>3</v>
      </c>
      <c r="B14" s="2"/>
      <c r="C14" s="268">
        <v>60.8</v>
      </c>
      <c r="D14" s="266">
        <v>1.7</v>
      </c>
      <c r="E14" s="266">
        <v>1</v>
      </c>
      <c r="F14" s="266">
        <v>14007.3</v>
      </c>
      <c r="G14" s="268">
        <v>78.2</v>
      </c>
      <c r="H14" s="273">
        <v>77.099999999999994</v>
      </c>
      <c r="I14" s="334">
        <f t="shared" si="0"/>
        <v>217.1</v>
      </c>
    </row>
    <row r="15" spans="1:13" ht="20" customHeight="1">
      <c r="A15" s="21" t="s">
        <v>4</v>
      </c>
      <c r="B15" s="1"/>
      <c r="C15" s="271">
        <v>108.2</v>
      </c>
      <c r="D15" s="272">
        <v>1.1000000000000001</v>
      </c>
      <c r="E15" s="272">
        <v>0.7</v>
      </c>
      <c r="F15" s="272">
        <v>13800.1</v>
      </c>
      <c r="G15" s="271">
        <v>90.8</v>
      </c>
      <c r="H15" s="192">
        <v>85.4</v>
      </c>
      <c r="I15" s="334">
        <f t="shared" si="0"/>
        <v>285.10000000000002</v>
      </c>
    </row>
    <row r="16" spans="1:13" ht="20" customHeight="1">
      <c r="A16" s="4">
        <v>2015</v>
      </c>
      <c r="B16" s="17"/>
      <c r="C16" s="269"/>
      <c r="D16" s="269"/>
      <c r="E16" s="269"/>
      <c r="F16" s="270"/>
      <c r="G16" s="270"/>
      <c r="H16" s="191"/>
      <c r="I16" s="334">
        <f t="shared" si="0"/>
        <v>0</v>
      </c>
    </row>
    <row r="17" spans="1:17" ht="20" customHeight="1">
      <c r="A17" s="25" t="s">
        <v>27</v>
      </c>
      <c r="B17" s="1"/>
      <c r="C17" s="271" t="s">
        <v>28</v>
      </c>
      <c r="D17" s="272">
        <v>3.8</v>
      </c>
      <c r="E17" s="272">
        <v>2.2999999999999998</v>
      </c>
      <c r="F17" s="272">
        <v>14386.6</v>
      </c>
      <c r="G17" s="271">
        <v>85.1</v>
      </c>
      <c r="H17" s="192">
        <v>139.80000000000001</v>
      </c>
      <c r="I17" s="334">
        <f t="shared" si="0"/>
        <v>227.2</v>
      </c>
    </row>
    <row r="18" spans="1:17" ht="20" customHeight="1">
      <c r="A18" s="24" t="s">
        <v>22</v>
      </c>
      <c r="B18" s="2"/>
      <c r="C18" s="268">
        <v>17</v>
      </c>
      <c r="D18" s="266">
        <v>3</v>
      </c>
      <c r="E18" s="266">
        <v>1.8</v>
      </c>
      <c r="F18" s="266">
        <v>79194.399999999994</v>
      </c>
      <c r="G18" s="268">
        <v>126.4</v>
      </c>
      <c r="H18" s="273">
        <v>83.4</v>
      </c>
      <c r="I18" s="334">
        <f t="shared" si="0"/>
        <v>228.60000000000002</v>
      </c>
    </row>
    <row r="19" spans="1:17" ht="20" customHeight="1">
      <c r="A19" s="25" t="s">
        <v>5</v>
      </c>
      <c r="B19" s="1"/>
      <c r="C19" s="271">
        <v>16.8</v>
      </c>
      <c r="D19" s="272">
        <v>9.8000000000000007</v>
      </c>
      <c r="E19" s="272">
        <v>5.9</v>
      </c>
      <c r="F19" s="272">
        <v>8636.7999999999993</v>
      </c>
      <c r="G19" s="271">
        <v>45.6</v>
      </c>
      <c r="H19" s="192">
        <v>373.7</v>
      </c>
      <c r="I19" s="334">
        <f t="shared" si="0"/>
        <v>442</v>
      </c>
    </row>
    <row r="20" spans="1:17" ht="20" customHeight="1">
      <c r="A20" s="24" t="s">
        <v>6</v>
      </c>
      <c r="B20" s="2"/>
      <c r="C20" s="268" t="s">
        <v>28</v>
      </c>
      <c r="D20" s="266">
        <v>15.9</v>
      </c>
      <c r="E20" s="266">
        <v>9.5</v>
      </c>
      <c r="F20" s="266">
        <v>11627.3</v>
      </c>
      <c r="G20" s="268">
        <v>38.5</v>
      </c>
      <c r="H20" s="273">
        <v>93.9</v>
      </c>
      <c r="I20" s="334">
        <f t="shared" si="0"/>
        <v>141.9</v>
      </c>
    </row>
    <row r="21" spans="1:17" ht="20" customHeight="1">
      <c r="A21" s="25" t="s">
        <v>7</v>
      </c>
      <c r="B21" s="1"/>
      <c r="C21" s="271" t="s">
        <v>28</v>
      </c>
      <c r="D21" s="272">
        <v>12.1</v>
      </c>
      <c r="E21" s="272">
        <v>7.4</v>
      </c>
      <c r="F21" s="272">
        <v>4382.5</v>
      </c>
      <c r="G21" s="271">
        <v>22.4</v>
      </c>
      <c r="H21" s="192">
        <v>105.4</v>
      </c>
      <c r="I21" s="334">
        <f t="shared" si="0"/>
        <v>135.19999999999999</v>
      </c>
    </row>
    <row r="22" spans="1:17" ht="20" customHeight="1">
      <c r="A22" s="24" t="s">
        <v>8</v>
      </c>
      <c r="B22" s="2"/>
      <c r="C22" s="268">
        <v>2</v>
      </c>
      <c r="D22" s="266">
        <v>4.4000000000000004</v>
      </c>
      <c r="E22" s="266">
        <v>2.9</v>
      </c>
      <c r="F22" s="266">
        <v>16027</v>
      </c>
      <c r="G22" s="268">
        <v>85.7</v>
      </c>
      <c r="H22" s="273">
        <v>78</v>
      </c>
      <c r="I22" s="334">
        <f t="shared" si="0"/>
        <v>168.60000000000002</v>
      </c>
    </row>
    <row r="23" spans="1:17" ht="20" customHeight="1">
      <c r="A23" s="25" t="s">
        <v>21</v>
      </c>
      <c r="B23" s="1"/>
      <c r="C23" s="271">
        <v>161.30000000000001</v>
      </c>
      <c r="D23" s="272">
        <v>7.5</v>
      </c>
      <c r="E23" s="272">
        <v>4.7</v>
      </c>
      <c r="F23" s="272">
        <v>9069.5</v>
      </c>
      <c r="G23" s="271">
        <v>47.1</v>
      </c>
      <c r="H23" s="192">
        <v>96.4</v>
      </c>
      <c r="I23" s="334">
        <f t="shared" si="0"/>
        <v>309.5</v>
      </c>
      <c r="K23" s="334">
        <f>'[2]22'!H20+'[2]23'!M18+'[2]24'!L18+'[2]25'!K19+'[2]26'!L20+'[2]27'!N20+page7!I23</f>
        <v>1198.6000000000001</v>
      </c>
      <c r="L23" s="334">
        <f>'[2]22'!C20-page7!K23</f>
        <v>-140.90000000000009</v>
      </c>
      <c r="M23" s="334">
        <f>K23+L23</f>
        <v>1057.7</v>
      </c>
      <c r="P23" s="337">
        <f>SUM(F22:F23)</f>
        <v>25096.5</v>
      </c>
      <c r="Q23" s="337">
        <f>SUM(G22:G23)</f>
        <v>132.80000000000001</v>
      </c>
    </row>
    <row r="24" spans="1:17" ht="20" customHeight="1">
      <c r="A24" s="24" t="s">
        <v>24</v>
      </c>
      <c r="B24" s="2"/>
      <c r="C24" s="268">
        <v>253.8</v>
      </c>
      <c r="D24" s="266">
        <v>25.6</v>
      </c>
      <c r="E24" s="266">
        <v>15.4</v>
      </c>
      <c r="F24" s="266">
        <v>2984</v>
      </c>
      <c r="G24" s="268">
        <v>23.5</v>
      </c>
      <c r="H24" s="273">
        <v>45.3</v>
      </c>
      <c r="P24" s="337"/>
      <c r="Q24" s="337"/>
    </row>
    <row r="25" spans="1:17" ht="20" customHeight="1">
      <c r="A25" s="202" t="s">
        <v>25</v>
      </c>
      <c r="B25" s="203"/>
      <c r="C25" s="274">
        <v>65.099999999999994</v>
      </c>
      <c r="D25" s="275">
        <v>30.7</v>
      </c>
      <c r="E25" s="275">
        <v>18.399999999999999</v>
      </c>
      <c r="F25" s="275">
        <v>22199.1</v>
      </c>
      <c r="G25" s="274">
        <v>161.9</v>
      </c>
      <c r="H25" s="242">
        <v>199.9</v>
      </c>
      <c r="I25" s="334">
        <f>SUM(C25,E25,G25,H25)</f>
        <v>445.3</v>
      </c>
      <c r="K25" s="334">
        <f>page1!C26</f>
        <v>1018.4</v>
      </c>
      <c r="L25" s="334">
        <f>I25+page6!N26+page5!L26+page4!K25+page3!K24+page2!L24+page1!H26</f>
        <v>1018.4</v>
      </c>
      <c r="M25" s="334">
        <f>K25-L25</f>
        <v>0</v>
      </c>
    </row>
    <row r="26" spans="1:17" ht="20" customHeight="1">
      <c r="A26" s="185"/>
      <c r="B26" s="176"/>
      <c r="C26" s="185"/>
      <c r="D26" s="185"/>
      <c r="E26" s="185"/>
      <c r="F26" s="457" t="s">
        <v>117</v>
      </c>
      <c r="G26" s="457"/>
      <c r="H26" s="457"/>
      <c r="I26" s="338"/>
      <c r="J26" s="339"/>
    </row>
    <row r="27" spans="1:17" ht="10.5" customHeight="1">
      <c r="B27" s="1"/>
    </row>
    <row r="28" spans="1:17" s="341" customFormat="1" ht="10.5" customHeight="1">
      <c r="A28" s="186" t="s">
        <v>118</v>
      </c>
      <c r="B28" s="1"/>
      <c r="C28" s="186"/>
      <c r="D28" s="186"/>
      <c r="E28" s="186"/>
      <c r="F28" s="187"/>
      <c r="G28" s="186"/>
      <c r="H28" s="186"/>
      <c r="I28" s="340"/>
      <c r="J28" s="340"/>
    </row>
    <row r="29" spans="1:17" ht="10.5" customHeight="1">
      <c r="F29" s="188"/>
      <c r="G29" s="189"/>
      <c r="H29" s="190"/>
      <c r="I29" s="342"/>
      <c r="J29" s="342"/>
    </row>
    <row r="30" spans="1:17" ht="10.5" customHeight="1">
      <c r="G30" s="458"/>
      <c r="H30" s="458"/>
      <c r="I30" s="343"/>
      <c r="J30" s="343"/>
    </row>
    <row r="31" spans="1:17" ht="15.75" customHeight="1">
      <c r="A31" s="184" t="s">
        <v>23</v>
      </c>
      <c r="H31" s="184" t="s">
        <v>23</v>
      </c>
    </row>
    <row r="33" spans="12:14">
      <c r="M33" s="334" t="s">
        <v>119</v>
      </c>
      <c r="N33" s="334" t="s">
        <v>120</v>
      </c>
    </row>
    <row r="34" spans="12:14">
      <c r="L34" s="277" t="s">
        <v>11</v>
      </c>
      <c r="M34" s="344">
        <f>C13</f>
        <v>227.5</v>
      </c>
      <c r="N34" s="344">
        <f>G13</f>
        <v>86.2</v>
      </c>
    </row>
    <row r="35" spans="12:14">
      <c r="L35" s="277" t="s">
        <v>12</v>
      </c>
      <c r="M35" s="344">
        <f>C14</f>
        <v>60.8</v>
      </c>
      <c r="N35" s="344">
        <f>G14</f>
        <v>78.2</v>
      </c>
    </row>
    <row r="36" spans="12:14">
      <c r="L36" s="286" t="s">
        <v>13</v>
      </c>
      <c r="M36" s="344">
        <f>C15</f>
        <v>108.2</v>
      </c>
      <c r="N36" s="344">
        <f>G15</f>
        <v>90.8</v>
      </c>
    </row>
    <row r="37" spans="12:14">
      <c r="L37" s="277" t="s">
        <v>14</v>
      </c>
      <c r="M37" s="344" t="str">
        <f>C17</f>
        <v>-</v>
      </c>
      <c r="N37" s="344">
        <f>G17</f>
        <v>85.1</v>
      </c>
    </row>
    <row r="38" spans="12:14">
      <c r="L38" s="277" t="s">
        <v>15</v>
      </c>
      <c r="M38" s="344">
        <f t="shared" ref="M38:M45" si="1">C18</f>
        <v>17</v>
      </c>
      <c r="N38" s="344">
        <f t="shared" ref="N38:N45" si="2">G18</f>
        <v>126.4</v>
      </c>
    </row>
    <row r="39" spans="12:14">
      <c r="L39" s="277" t="s">
        <v>16</v>
      </c>
      <c r="M39" s="344">
        <f t="shared" si="1"/>
        <v>16.8</v>
      </c>
      <c r="N39" s="344">
        <f t="shared" si="2"/>
        <v>45.6</v>
      </c>
    </row>
    <row r="40" spans="12:14">
      <c r="L40" s="277" t="s">
        <v>40</v>
      </c>
      <c r="M40" s="344" t="str">
        <f t="shared" si="1"/>
        <v>-</v>
      </c>
      <c r="N40" s="344">
        <f t="shared" si="2"/>
        <v>38.5</v>
      </c>
    </row>
    <row r="41" spans="12:14">
      <c r="L41" s="277" t="s">
        <v>17</v>
      </c>
      <c r="M41" s="344" t="str">
        <f t="shared" si="1"/>
        <v>-</v>
      </c>
      <c r="N41" s="344">
        <f t="shared" si="2"/>
        <v>22.4</v>
      </c>
    </row>
    <row r="42" spans="12:14">
      <c r="L42" s="277" t="s">
        <v>18</v>
      </c>
      <c r="M42" s="344">
        <f t="shared" si="1"/>
        <v>2</v>
      </c>
      <c r="N42" s="344">
        <f t="shared" si="2"/>
        <v>85.7</v>
      </c>
    </row>
    <row r="43" spans="12:14">
      <c r="L43" s="277" t="s">
        <v>19</v>
      </c>
      <c r="M43" s="344">
        <f t="shared" si="1"/>
        <v>161.30000000000001</v>
      </c>
      <c r="N43" s="344">
        <f t="shared" si="2"/>
        <v>47.1</v>
      </c>
    </row>
    <row r="44" spans="12:14">
      <c r="L44" s="277" t="s">
        <v>121</v>
      </c>
      <c r="M44" s="344">
        <f t="shared" si="1"/>
        <v>253.8</v>
      </c>
      <c r="N44" s="344">
        <f t="shared" si="2"/>
        <v>23.5</v>
      </c>
    </row>
    <row r="45" spans="12:14">
      <c r="L45" s="277" t="s">
        <v>124</v>
      </c>
      <c r="M45" s="344">
        <f t="shared" si="1"/>
        <v>65.099999999999994</v>
      </c>
      <c r="N45" s="344">
        <f t="shared" si="2"/>
        <v>161.9</v>
      </c>
    </row>
    <row r="46" spans="12:14">
      <c r="L46" s="277"/>
      <c r="M46" s="344"/>
      <c r="N46" s="344"/>
    </row>
  </sheetData>
  <mergeCells count="15">
    <mergeCell ref="A11:B11"/>
    <mergeCell ref="F26:H26"/>
    <mergeCell ref="G30:H30"/>
    <mergeCell ref="A5:B8"/>
    <mergeCell ref="C5:C6"/>
    <mergeCell ref="D5:E6"/>
    <mergeCell ref="F5:G6"/>
    <mergeCell ref="H5:H6"/>
    <mergeCell ref="C7:C8"/>
    <mergeCell ref="D7:D8"/>
    <mergeCell ref="E7:E8"/>
    <mergeCell ref="G7:G8"/>
    <mergeCell ref="A2:H2"/>
    <mergeCell ref="A3:H3"/>
    <mergeCell ref="H7:H8"/>
  </mergeCells>
  <printOptions horizontalCentered="1" verticalCentered="1"/>
  <pageMargins left="0" right="0" top="0" bottom="0" header="0" footer="0"/>
  <pageSetup paperSize="9" orientation="portrait" horizontalDpi="120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page1</vt:lpstr>
      <vt:lpstr>page2</vt:lpstr>
      <vt:lpstr>page3</vt:lpstr>
      <vt:lpstr>page4</vt:lpstr>
      <vt:lpstr>page5</vt:lpstr>
      <vt:lpstr>page6</vt:lpstr>
      <vt:lpstr>page7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 Oye</cp:lastModifiedBy>
  <cp:lastPrinted>2016-02-18T07:17:52Z</cp:lastPrinted>
  <dcterms:created xsi:type="dcterms:W3CDTF">2015-11-19T06:10:33Z</dcterms:created>
  <dcterms:modified xsi:type="dcterms:W3CDTF">2016-05-28T05:48:49Z</dcterms:modified>
</cp:coreProperties>
</file>